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⑦環境効果（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④グラフ(環境効果)" sheetId="27" r:id="rId7"/>
    <sheet name="環境係数" sheetId="24" r:id="rId8"/>
    <sheet name="3EID" sheetId="23" r:id="rId9"/>
    <sheet name="計算" sheetId="25" r:id="rId10"/>
    <sheet name="価格変換" sheetId="29" r:id="rId11"/>
    <sheet name="マージン" sheetId="28" r:id="rId12"/>
    <sheet name="各種係数" sheetId="2" r:id="rId13"/>
    <sheet name="逆行列係数" sheetId="5" r:id="rId14"/>
    <sheet name="投入係数" sheetId="4" r:id="rId15"/>
    <sheet name="H27取引基本表（生産者）(36)" sheetId="10" r:id="rId16"/>
  </sheets>
  <externalReferences>
    <externalReference r:id="rId17"/>
  </externalReferences>
  <definedNames>
    <definedName name="_Fill" localSheetId="6" hidden="1">[1]局移出入取扱!#REF!</definedName>
    <definedName name="_Fill" hidden="1">[1]局移出入取扱!#REF!</definedName>
    <definedName name="_Order1" hidden="1">255</definedName>
    <definedName name="_xlnm.Print_Area" localSheetId="2">①結果!$A$1:$H$40</definedName>
    <definedName name="_xlnm.Print_Area" localSheetId="3">②表!$A$1:$V$46</definedName>
    <definedName name="_xlnm.Print_Area" localSheetId="1">データ入力表!$A$1:$J$70</definedName>
    <definedName name="_xlnm.Print_Titles" localSheetId="15">'H27取引基本表（生産者）(36)'!$A:$B</definedName>
    <definedName name="_xlnm.Print_Titles" localSheetId="13">逆行列係数!$A:$B</definedName>
    <definedName name="_xlnm.Print_Titles" localSheetId="14">投入係数!$A:$B</definedName>
  </definedNames>
  <calcPr calcId="162913"/>
</workbook>
</file>

<file path=xl/calcChain.xml><?xml version="1.0" encoding="utf-8"?>
<calcChain xmlns="http://schemas.openxmlformats.org/spreadsheetml/2006/main">
  <c r="C39" i="2" l="1"/>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G29" i="2"/>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C7" i="24"/>
  <c r="D7" i="24"/>
  <c r="E7" i="24"/>
  <c r="C8" i="24"/>
  <c r="D8" i="24"/>
  <c r="E8" i="24"/>
  <c r="C9" i="24"/>
  <c r="D9" i="24"/>
  <c r="E9" i="24"/>
  <c r="C10" i="24"/>
  <c r="D10" i="24"/>
  <c r="E10" i="24"/>
  <c r="C11" i="24"/>
  <c r="D11" i="24"/>
  <c r="E11" i="24"/>
  <c r="C12" i="24"/>
  <c r="D12" i="24"/>
  <c r="E12" i="24"/>
  <c r="C13" i="24"/>
  <c r="D13" i="24"/>
  <c r="E13" i="24"/>
  <c r="C14" i="24"/>
  <c r="D14" i="24"/>
  <c r="E14" i="24"/>
  <c r="C15" i="24"/>
  <c r="D15" i="24"/>
  <c r="E15" i="24"/>
  <c r="C16" i="24"/>
  <c r="D16" i="24"/>
  <c r="E16" i="24"/>
  <c r="C17" i="24"/>
  <c r="D17" i="24"/>
  <c r="E17" i="24"/>
  <c r="C18" i="24"/>
  <c r="D18" i="24"/>
  <c r="E18" i="24"/>
  <c r="C19" i="24"/>
  <c r="D19" i="24"/>
  <c r="E19" i="24"/>
  <c r="C20" i="24"/>
  <c r="D20" i="24"/>
  <c r="E20" i="24"/>
  <c r="C21" i="24"/>
  <c r="D21" i="24"/>
  <c r="E21" i="24"/>
  <c r="C22" i="24"/>
  <c r="D22" i="24"/>
  <c r="E22" i="24"/>
  <c r="C23" i="24"/>
  <c r="D23" i="24"/>
  <c r="E23" i="24"/>
  <c r="C24" i="24"/>
  <c r="D24" i="24"/>
  <c r="E24" i="24"/>
  <c r="C25" i="24"/>
  <c r="D25" i="24"/>
  <c r="E25" i="24"/>
  <c r="C26" i="24"/>
  <c r="D26" i="24"/>
  <c r="E26" i="24"/>
  <c r="C27" i="24"/>
  <c r="D27" i="24"/>
  <c r="E27" i="24"/>
  <c r="C28" i="24"/>
  <c r="D28" i="24"/>
  <c r="E28" i="24"/>
  <c r="C29" i="24"/>
  <c r="D29" i="24"/>
  <c r="E29" i="24"/>
  <c r="C30" i="24"/>
  <c r="D30" i="24"/>
  <c r="E30" i="24"/>
  <c r="C31" i="24"/>
  <c r="D31" i="24"/>
  <c r="E31" i="24"/>
  <c r="C32" i="24"/>
  <c r="D32" i="24"/>
  <c r="E32" i="24"/>
  <c r="C33" i="24"/>
  <c r="D33" i="24"/>
  <c r="E33" i="24"/>
  <c r="C34" i="24"/>
  <c r="D34" i="24"/>
  <c r="E34" i="24"/>
  <c r="C35" i="24"/>
  <c r="D35" i="24"/>
  <c r="E35" i="24"/>
  <c r="C36" i="24"/>
  <c r="D36" i="24"/>
  <c r="E36" i="24"/>
  <c r="C37" i="24"/>
  <c r="D37" i="24"/>
  <c r="E37" i="24"/>
  <c r="C38" i="24"/>
  <c r="D38" i="24"/>
  <c r="E38" i="24"/>
  <c r="C39" i="24"/>
  <c r="D39" i="24"/>
  <c r="E39" i="24"/>
  <c r="C40" i="24"/>
  <c r="D40" i="24"/>
  <c r="E40" i="24"/>
  <c r="C41" i="24"/>
  <c r="D41" i="24"/>
  <c r="E41" i="24"/>
  <c r="C42" i="24"/>
  <c r="D42" i="24"/>
  <c r="E42" i="24"/>
  <c r="I396" i="23"/>
  <c r="O393" i="23"/>
  <c r="O396" i="23" s="1"/>
  <c r="N393" i="23"/>
  <c r="N396" i="23" s="1"/>
  <c r="M393" i="23"/>
  <c r="M396" i="23" s="1"/>
  <c r="L393" i="23"/>
  <c r="L396" i="23" s="1"/>
  <c r="K393" i="23"/>
  <c r="K396" i="23" s="1"/>
  <c r="J393" i="23"/>
  <c r="J396" i="23" s="1"/>
  <c r="I393" i="23"/>
  <c r="H393" i="23"/>
  <c r="H396" i="23" s="1"/>
  <c r="G393" i="23"/>
  <c r="G396" i="23" s="1"/>
  <c r="F393" i="23"/>
  <c r="F396" i="23" s="1"/>
  <c r="F13" i="24" l="1"/>
  <c r="F22" i="24"/>
  <c r="G26" i="24"/>
  <c r="G31" i="24"/>
  <c r="F17" i="24"/>
  <c r="F9" i="24"/>
  <c r="G7" i="24"/>
  <c r="F25" i="24"/>
  <c r="G20" i="24"/>
  <c r="G12" i="24"/>
  <c r="F7" i="24"/>
  <c r="F12" i="24"/>
  <c r="F41" i="24"/>
  <c r="F33" i="24"/>
  <c r="F32" i="24"/>
  <c r="G34" i="24"/>
  <c r="G39" i="24"/>
  <c r="F37" i="24"/>
  <c r="F34" i="24"/>
  <c r="F29" i="24"/>
  <c r="G25" i="24"/>
  <c r="G40" i="24"/>
  <c r="F24" i="24"/>
  <c r="F16" i="24"/>
  <c r="G28" i="24"/>
  <c r="F18" i="24"/>
  <c r="G15" i="24"/>
  <c r="G33" i="24"/>
  <c r="F23" i="24"/>
  <c r="F15" i="24"/>
  <c r="G30" i="24"/>
  <c r="G17" i="24"/>
  <c r="G24" i="24"/>
  <c r="F19" i="24"/>
  <c r="G41" i="24"/>
  <c r="F39" i="24"/>
  <c r="G36" i="24"/>
  <c r="F31" i="24"/>
  <c r="F26" i="24"/>
  <c r="F21" i="24"/>
  <c r="F14" i="24"/>
  <c r="F36" i="24"/>
  <c r="G10" i="24"/>
  <c r="F38" i="24"/>
  <c r="G35" i="24"/>
  <c r="F30" i="24"/>
  <c r="F20" i="24"/>
  <c r="F35" i="24"/>
  <c r="G37" i="24"/>
  <c r="G9" i="24"/>
  <c r="F42" i="24"/>
  <c r="F40" i="24"/>
  <c r="G22" i="24"/>
  <c r="G13" i="24"/>
  <c r="F11" i="24"/>
  <c r="G21" i="24"/>
  <c r="G19" i="24"/>
  <c r="F10" i="24"/>
  <c r="F8" i="24"/>
  <c r="G8" i="24"/>
  <c r="F28" i="24"/>
  <c r="C43" i="24"/>
  <c r="G14" i="24"/>
  <c r="G32" i="24"/>
  <c r="G27" i="24"/>
  <c r="G23" i="24"/>
  <c r="G18" i="24"/>
  <c r="G16" i="24"/>
  <c r="G42" i="24"/>
  <c r="G38" i="24"/>
  <c r="G29" i="24"/>
  <c r="F27" i="24"/>
  <c r="G11" i="24"/>
  <c r="E43" i="24"/>
  <c r="D43" i="24"/>
  <c r="G43" i="24" l="1"/>
  <c r="F43" i="24"/>
  <c r="D69" i="7" l="1"/>
  <c r="G1" i="11" l="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F36" i="29" l="1"/>
  <c r="H36" i="29" s="1"/>
  <c r="J36" i="29" s="1"/>
  <c r="C35" i="25" s="1"/>
  <c r="G6" i="29"/>
  <c r="G14" i="29"/>
  <c r="H14" i="29" s="1"/>
  <c r="J14" i="29" s="1"/>
  <c r="C13" i="25" s="1"/>
  <c r="G22" i="29"/>
  <c r="G30" i="29"/>
  <c r="H30" i="29" s="1"/>
  <c r="J30" i="29" s="1"/>
  <c r="C29" i="25" s="1"/>
  <c r="F40" i="29"/>
  <c r="H40" i="29" s="1"/>
  <c r="J40" i="29" s="1"/>
  <c r="C39" i="25" s="1"/>
  <c r="G8" i="29"/>
  <c r="H8" i="29" s="1"/>
  <c r="J8" i="29" s="1"/>
  <c r="C7" i="25" s="1"/>
  <c r="G16" i="29"/>
  <c r="H16" i="29" s="1"/>
  <c r="J16" i="29" s="1"/>
  <c r="C15" i="25" s="1"/>
  <c r="G24" i="29"/>
  <c r="H24" i="29" s="1"/>
  <c r="J24" i="29" s="1"/>
  <c r="C23" i="25" s="1"/>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H38" i="29"/>
  <c r="J38" i="29" s="1"/>
  <c r="C37" i="25" s="1"/>
  <c r="H22" i="29"/>
  <c r="J22" i="29" s="1"/>
  <c r="C21" i="25" s="1"/>
  <c r="H6" i="29"/>
  <c r="J6" i="29" s="1"/>
  <c r="C5" i="25" s="1"/>
  <c r="C42" i="29"/>
  <c r="C3" i="27"/>
  <c r="D3"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17" i="8"/>
  <c r="V2" i="11"/>
  <c r="H42" i="29" l="1"/>
  <c r="J42" i="29"/>
  <c r="I42" i="29"/>
  <c r="M41" i="25"/>
  <c r="C41" i="25" l="1"/>
  <c r="D11" i="8" l="1"/>
  <c r="G6" i="26"/>
  <c r="F4" i="2" l="1" a="1"/>
  <c r="F6" i="2" s="1"/>
  <c r="E4" i="2" a="1"/>
  <c r="E4" i="2" s="1"/>
  <c r="E27" i="2"/>
  <c r="E35" i="2"/>
  <c r="A39" i="2"/>
  <c r="A35" i="2"/>
  <c r="A31" i="2"/>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D39" i="2"/>
  <c r="D40" i="25" s="1"/>
  <c r="D38" i="2"/>
  <c r="D39" i="25" s="1"/>
  <c r="D37" i="2"/>
  <c r="D38" i="25" s="1"/>
  <c r="D36" i="2"/>
  <c r="D37" i="25" s="1"/>
  <c r="D35" i="2"/>
  <c r="D36" i="25" s="1"/>
  <c r="D34" i="2"/>
  <c r="D35" i="25" s="1"/>
  <c r="D33" i="2"/>
  <c r="D34" i="25" s="1"/>
  <c r="D32" i="2"/>
  <c r="D33" i="25" s="1"/>
  <c r="D31" i="2"/>
  <c r="D32" i="25" s="1"/>
  <c r="D30" i="2"/>
  <c r="D31" i="25" s="1"/>
  <c r="D28" i="2"/>
  <c r="D29" i="25" s="1"/>
  <c r="D27" i="2"/>
  <c r="D28" i="25" s="1"/>
  <c r="D26" i="2"/>
  <c r="D27" i="25" s="1"/>
  <c r="D24" i="2"/>
  <c r="D25" i="25" s="1"/>
  <c r="D23" i="2"/>
  <c r="D24" i="25" s="1"/>
  <c r="D22" i="2"/>
  <c r="D23" i="25" s="1"/>
  <c r="D21" i="2"/>
  <c r="D22" i="25" s="1"/>
  <c r="D20" i="2"/>
  <c r="D21" i="25" s="1"/>
  <c r="D19" i="2"/>
  <c r="D20" i="25" s="1"/>
  <c r="D18" i="2"/>
  <c r="D19" i="25" s="1"/>
  <c r="D17" i="2"/>
  <c r="D18" i="25" s="1"/>
  <c r="C53" i="4" s="1" a="1"/>
  <c r="D15" i="2"/>
  <c r="D16" i="25" s="1"/>
  <c r="D14" i="2"/>
  <c r="D15" i="25" s="1"/>
  <c r="D13" i="2"/>
  <c r="D14" i="25" s="1"/>
  <c r="D12" i="2"/>
  <c r="D13" i="25" s="1"/>
  <c r="D11" i="2"/>
  <c r="D12" i="25" s="1"/>
  <c r="D10" i="2"/>
  <c r="D11" i="25" s="1"/>
  <c r="D9" i="2"/>
  <c r="D10" i="25" s="1"/>
  <c r="D8" i="2"/>
  <c r="D9" i="25" s="1"/>
  <c r="D7" i="2"/>
  <c r="D8" i="25" s="1"/>
  <c r="D6" i="2"/>
  <c r="D7" i="25" s="1"/>
  <c r="D5" i="2"/>
  <c r="D6" i="25" s="1"/>
  <c r="D4" i="2"/>
  <c r="D5" i="25" s="1"/>
  <c r="L5" i="2"/>
  <c r="K4" i="16"/>
  <c r="C3" i="16"/>
  <c r="B4" i="8"/>
  <c r="D13" i="8"/>
  <c r="D16" i="2"/>
  <c r="D17" i="25" s="1"/>
  <c r="D25" i="2"/>
  <c r="D26" i="25" s="1"/>
  <c r="D29" i="2"/>
  <c r="D30" i="25" s="1"/>
  <c r="E50" i="7"/>
  <c r="A8" i="2"/>
  <c r="A13" i="2"/>
  <c r="B14" i="2"/>
  <c r="B15" i="2"/>
  <c r="A24" i="2"/>
  <c r="A29" i="2"/>
  <c r="B31" i="2"/>
  <c r="A12" i="2"/>
  <c r="A17" i="2"/>
  <c r="B18" i="2"/>
  <c r="B19" i="2"/>
  <c r="A33" i="2"/>
  <c r="B35" i="2"/>
  <c r="A9" i="2"/>
  <c r="B11" i="2"/>
  <c r="A25" i="2"/>
  <c r="B27" i="2"/>
  <c r="A5" i="2"/>
  <c r="B7" i="2"/>
  <c r="A21" i="2"/>
  <c r="B23" i="2"/>
  <c r="A37" i="2"/>
  <c r="B39" i="2"/>
  <c r="AL53" i="4" l="1"/>
  <c r="X53" i="4"/>
  <c r="AA53" i="4"/>
  <c r="AJ53" i="4"/>
  <c r="L53" i="4"/>
  <c r="V53" i="4"/>
  <c r="J53" i="4"/>
  <c r="M53" i="4"/>
  <c r="P53" i="4"/>
  <c r="AG53" i="4"/>
  <c r="F53" i="4"/>
  <c r="W53" i="4"/>
  <c r="D53" i="4"/>
  <c r="AF53" i="4"/>
  <c r="AI53" i="4"/>
  <c r="O53" i="4"/>
  <c r="AB53" i="4"/>
  <c r="AD53" i="4"/>
  <c r="AE53" i="4"/>
  <c r="Q53" i="4"/>
  <c r="AH53" i="4"/>
  <c r="R53" i="4"/>
  <c r="C53" i="4"/>
  <c r="I53" i="4"/>
  <c r="AK53" i="4"/>
  <c r="AC53" i="4"/>
  <c r="Z53" i="4"/>
  <c r="S53" i="4"/>
  <c r="T53" i="4"/>
  <c r="N53" i="4"/>
  <c r="Y53" i="4"/>
  <c r="G53" i="4"/>
  <c r="H53" i="4"/>
  <c r="E53" i="4"/>
  <c r="U53" i="4"/>
  <c r="K53" i="4"/>
  <c r="E17" i="2"/>
  <c r="E6" i="2"/>
  <c r="E25" i="2"/>
  <c r="E14" i="2"/>
  <c r="E15" i="25" s="1"/>
  <c r="D19" i="11" s="1"/>
  <c r="F26" i="2"/>
  <c r="C33" i="11"/>
  <c r="C14" i="11"/>
  <c r="C16" i="11"/>
  <c r="C25" i="11"/>
  <c r="C26" i="11"/>
  <c r="C24" i="11"/>
  <c r="C11" i="11"/>
  <c r="E7" i="25"/>
  <c r="D11" i="11" s="1"/>
  <c r="F7" i="25"/>
  <c r="E11" i="11" s="1"/>
  <c r="C39" i="11"/>
  <c r="C35" i="11"/>
  <c r="C41" i="11"/>
  <c r="E37" i="2"/>
  <c r="E38" i="25" s="1"/>
  <c r="D42" i="11" s="1"/>
  <c r="E26" i="2"/>
  <c r="E15" i="2"/>
  <c r="E5" i="2"/>
  <c r="F23" i="2"/>
  <c r="F24" i="25" s="1"/>
  <c r="E28" i="11" s="1"/>
  <c r="C21" i="11"/>
  <c r="C13" i="11"/>
  <c r="C19" i="11"/>
  <c r="E27" i="25"/>
  <c r="D31" i="11" s="1"/>
  <c r="F27" i="25"/>
  <c r="E31" i="11" s="1"/>
  <c r="C31" i="11"/>
  <c r="C36" i="11"/>
  <c r="C42" i="11"/>
  <c r="F19" i="2"/>
  <c r="F20" i="25" s="1"/>
  <c r="E24" i="11" s="1"/>
  <c r="C18" i="11"/>
  <c r="C20" i="11"/>
  <c r="E16" i="25"/>
  <c r="D20" i="11" s="1"/>
  <c r="C43" i="11"/>
  <c r="E34" i="2"/>
  <c r="E35" i="25" s="1"/>
  <c r="D39" i="11" s="1"/>
  <c r="E23" i="2"/>
  <c r="E24" i="25" s="1"/>
  <c r="D28" i="11" s="1"/>
  <c r="E13" i="2"/>
  <c r="E14" i="25" s="1"/>
  <c r="D18" i="11" s="1"/>
  <c r="F39" i="2"/>
  <c r="F40" i="25" s="1"/>
  <c r="E44" i="11" s="1"/>
  <c r="F18" i="2"/>
  <c r="C12" i="11"/>
  <c r="C32" i="11"/>
  <c r="E28" i="25"/>
  <c r="D32" i="11" s="1"/>
  <c r="C37" i="11"/>
  <c r="C44" i="11"/>
  <c r="E33" i="2"/>
  <c r="E34" i="25" s="1"/>
  <c r="D38" i="11" s="1"/>
  <c r="E22" i="2"/>
  <c r="E23" i="25" s="1"/>
  <c r="D27" i="11" s="1"/>
  <c r="E11" i="2"/>
  <c r="E12" i="25" s="1"/>
  <c r="D16" i="11" s="1"/>
  <c r="F35" i="2"/>
  <c r="F15" i="2"/>
  <c r="F16" i="25" s="1"/>
  <c r="E20" i="11" s="1"/>
  <c r="C30" i="11"/>
  <c r="E26" i="25"/>
  <c r="D30" i="11" s="1"/>
  <c r="C15" i="11"/>
  <c r="C22" i="11"/>
  <c r="E18" i="25"/>
  <c r="D22" i="11" s="1"/>
  <c r="C27" i="11"/>
  <c r="C38" i="11"/>
  <c r="E31" i="2"/>
  <c r="E32" i="25" s="1"/>
  <c r="D36" i="11" s="1"/>
  <c r="E21" i="2"/>
  <c r="E22" i="25" s="1"/>
  <c r="D26" i="11" s="1"/>
  <c r="E10" i="2"/>
  <c r="E11" i="25" s="1"/>
  <c r="D15" i="11" s="1"/>
  <c r="F34" i="2"/>
  <c r="F35" i="25" s="1"/>
  <c r="E39" i="11" s="1"/>
  <c r="F11" i="2"/>
  <c r="F12" i="25" s="1"/>
  <c r="E16" i="11" s="1"/>
  <c r="C10" i="11"/>
  <c r="E6" i="25"/>
  <c r="D10" i="11" s="1"/>
  <c r="C23" i="11"/>
  <c r="F19" i="25"/>
  <c r="E23" i="11" s="1"/>
  <c r="E19" i="25"/>
  <c r="D23" i="11" s="1"/>
  <c r="E30" i="2"/>
  <c r="E31" i="25" s="1"/>
  <c r="D35" i="11" s="1"/>
  <c r="E19" i="2"/>
  <c r="E20" i="25" s="1"/>
  <c r="D24" i="11" s="1"/>
  <c r="E9" i="2"/>
  <c r="E10" i="25" s="1"/>
  <c r="D14" i="11" s="1"/>
  <c r="F31" i="2"/>
  <c r="F32" i="25" s="1"/>
  <c r="E36" i="11" s="1"/>
  <c r="F10" i="2"/>
  <c r="F11" i="25" s="1"/>
  <c r="E15" i="11" s="1"/>
  <c r="D41" i="25"/>
  <c r="C9" i="11"/>
  <c r="E5" i="25"/>
  <c r="C28" i="11"/>
  <c r="E39" i="2"/>
  <c r="E40" i="25" s="1"/>
  <c r="D44" i="11" s="1"/>
  <c r="E29" i="2"/>
  <c r="E30" i="25" s="1"/>
  <c r="D34" i="11" s="1"/>
  <c r="E18" i="2"/>
  <c r="E7" i="2"/>
  <c r="E8" i="25" s="1"/>
  <c r="D12" i="11" s="1"/>
  <c r="F27" i="2"/>
  <c r="F28" i="25" s="1"/>
  <c r="E32" i="11" s="1"/>
  <c r="F7" i="2"/>
  <c r="F8" i="25" s="1"/>
  <c r="E12" i="11" s="1"/>
  <c r="C34" i="11"/>
  <c r="C17" i="11"/>
  <c r="C29" i="11"/>
  <c r="C40" i="11"/>
  <c r="E36" i="25"/>
  <c r="D40" i="11" s="1"/>
  <c r="F36" i="25"/>
  <c r="E40" i="11" s="1"/>
  <c r="E38" i="2"/>
  <c r="E39" i="25" s="1"/>
  <c r="D43" i="11" s="1"/>
  <c r="AG19" i="25"/>
  <c r="AG13" i="25"/>
  <c r="AF10" i="25"/>
  <c r="AG30" i="25"/>
  <c r="AG39" i="25"/>
  <c r="AF19" i="25"/>
  <c r="AG26" i="25"/>
  <c r="AG35" i="25"/>
  <c r="AG17" i="25"/>
  <c r="AG24" i="25"/>
  <c r="AF40" i="25"/>
  <c r="AF8" i="25"/>
  <c r="AG22" i="25"/>
  <c r="AG31" i="25"/>
  <c r="AF11" i="25"/>
  <c r="AF37" i="25"/>
  <c r="AG33" i="25"/>
  <c r="AG16" i="25"/>
  <c r="AG8" i="25"/>
  <c r="AF34" i="25"/>
  <c r="AF39" i="25"/>
  <c r="AF28" i="25"/>
  <c r="AF35" i="25"/>
  <c r="AF29" i="25"/>
  <c r="AF30" i="25"/>
  <c r="AF9" i="25"/>
  <c r="AG18" i="25"/>
  <c r="AG32" i="25"/>
  <c r="AF14" i="25"/>
  <c r="AF17" i="25"/>
  <c r="AF32" i="25"/>
  <c r="AF31" i="25"/>
  <c r="AG6" i="25"/>
  <c r="AG15" i="25"/>
  <c r="AG28" i="25"/>
  <c r="AF5" i="25"/>
  <c r="AF23" i="25"/>
  <c r="AG10" i="25"/>
  <c r="AF24" i="25"/>
  <c r="AF12" i="25"/>
  <c r="AG29" i="25"/>
  <c r="AF7" i="25"/>
  <c r="AG40" i="25"/>
  <c r="AF16" i="25"/>
  <c r="AG36" i="25"/>
  <c r="AG9" i="25"/>
  <c r="AG25" i="25"/>
  <c r="AG11" i="25"/>
  <c r="AF20" i="25"/>
  <c r="AF26" i="25"/>
  <c r="AG23" i="25"/>
  <c r="AG21" i="25"/>
  <c r="AF38" i="25"/>
  <c r="AG12" i="25"/>
  <c r="AG27" i="25"/>
  <c r="AF15" i="25"/>
  <c r="AF21" i="25"/>
  <c r="AF18" i="25"/>
  <c r="AF13" i="25"/>
  <c r="AF22" i="25"/>
  <c r="AG38" i="25"/>
  <c r="AF25" i="25"/>
  <c r="AG7" i="25"/>
  <c r="AF36" i="25"/>
  <c r="AG14" i="25"/>
  <c r="AF33" i="25"/>
  <c r="AG20" i="25"/>
  <c r="AG5" i="25"/>
  <c r="AG37" i="25"/>
  <c r="AF6" i="25"/>
  <c r="AG34" i="25"/>
  <c r="AF27" i="25"/>
  <c r="AB40" i="25"/>
  <c r="G44" i="11" s="1"/>
  <c r="AB36" i="25"/>
  <c r="G40" i="11" s="1"/>
  <c r="AB32" i="25"/>
  <c r="G36" i="11" s="1"/>
  <c r="AB28" i="25"/>
  <c r="G32" i="11" s="1"/>
  <c r="AB24" i="25"/>
  <c r="G28" i="11" s="1"/>
  <c r="AB20" i="25"/>
  <c r="G24" i="11" s="1"/>
  <c r="AB15" i="25"/>
  <c r="G19" i="11" s="1"/>
  <c r="AB11" i="25"/>
  <c r="G15" i="11" s="1"/>
  <c r="AB7" i="25"/>
  <c r="G11" i="11" s="1"/>
  <c r="X39" i="25"/>
  <c r="F43" i="11" s="1"/>
  <c r="X35" i="25"/>
  <c r="F39" i="11" s="1"/>
  <c r="X31" i="25"/>
  <c r="F35" i="11" s="1"/>
  <c r="X27" i="25"/>
  <c r="F31" i="11" s="1"/>
  <c r="X23" i="25"/>
  <c r="F27" i="11" s="1"/>
  <c r="X19" i="25"/>
  <c r="F23" i="11" s="1"/>
  <c r="X14" i="25"/>
  <c r="F18" i="11" s="1"/>
  <c r="X10" i="25"/>
  <c r="F14" i="11" s="1"/>
  <c r="X6" i="25"/>
  <c r="F10" i="11" s="1"/>
  <c r="AB26" i="25"/>
  <c r="G30" i="11" s="1"/>
  <c r="AB13" i="25"/>
  <c r="G17" i="11" s="1"/>
  <c r="AB5" i="25"/>
  <c r="G9" i="11" s="1"/>
  <c r="X33" i="25"/>
  <c r="F37" i="11" s="1"/>
  <c r="X25" i="25"/>
  <c r="F29" i="11" s="1"/>
  <c r="X16" i="25"/>
  <c r="F20" i="11" s="1"/>
  <c r="X12" i="25"/>
  <c r="F16" i="11" s="1"/>
  <c r="AB37" i="25"/>
  <c r="G41" i="11" s="1"/>
  <c r="AB29" i="25"/>
  <c r="G33" i="11" s="1"/>
  <c r="AB21" i="25"/>
  <c r="G25" i="11" s="1"/>
  <c r="AB12" i="25"/>
  <c r="G16" i="11" s="1"/>
  <c r="X40" i="25"/>
  <c r="F44" i="11" s="1"/>
  <c r="X32" i="25"/>
  <c r="F36" i="11" s="1"/>
  <c r="X24" i="25"/>
  <c r="F28" i="11" s="1"/>
  <c r="X15" i="25"/>
  <c r="F19" i="11" s="1"/>
  <c r="X7" i="25"/>
  <c r="F11" i="11" s="1"/>
  <c r="AB39" i="25"/>
  <c r="G43" i="11" s="1"/>
  <c r="AB35" i="25"/>
  <c r="G39" i="11" s="1"/>
  <c r="AB31" i="25"/>
  <c r="G35" i="11" s="1"/>
  <c r="AB27" i="25"/>
  <c r="G31" i="11" s="1"/>
  <c r="AB23" i="25"/>
  <c r="G27" i="11" s="1"/>
  <c r="AB19" i="25"/>
  <c r="G23" i="11" s="1"/>
  <c r="AB14" i="25"/>
  <c r="G18" i="11" s="1"/>
  <c r="AB10" i="25"/>
  <c r="G14" i="11" s="1"/>
  <c r="AB6" i="25"/>
  <c r="G10" i="11" s="1"/>
  <c r="X38" i="25"/>
  <c r="F42" i="11" s="1"/>
  <c r="X34" i="25"/>
  <c r="F38" i="11" s="1"/>
  <c r="X30" i="25"/>
  <c r="F34" i="11" s="1"/>
  <c r="X26" i="25"/>
  <c r="F30" i="11" s="1"/>
  <c r="X22" i="25"/>
  <c r="F26" i="11" s="1"/>
  <c r="X17" i="25"/>
  <c r="F21" i="11" s="1"/>
  <c r="X13" i="25"/>
  <c r="F17" i="11" s="1"/>
  <c r="X9" i="25"/>
  <c r="F13" i="11" s="1"/>
  <c r="X5" i="25"/>
  <c r="F9" i="11" s="1"/>
  <c r="AB38" i="25"/>
  <c r="G42" i="11" s="1"/>
  <c r="AB34" i="25"/>
  <c r="G38" i="11" s="1"/>
  <c r="AB30" i="25"/>
  <c r="G34" i="11" s="1"/>
  <c r="AB22" i="25"/>
  <c r="G26" i="11" s="1"/>
  <c r="AB17" i="25"/>
  <c r="G21" i="11" s="1"/>
  <c r="AB9" i="25"/>
  <c r="G13" i="11" s="1"/>
  <c r="X37" i="25"/>
  <c r="F41" i="11" s="1"/>
  <c r="X29" i="25"/>
  <c r="F33" i="11" s="1"/>
  <c r="X21" i="25"/>
  <c r="F25" i="11" s="1"/>
  <c r="X8" i="25"/>
  <c r="F12" i="11" s="1"/>
  <c r="AB33" i="25"/>
  <c r="G37" i="11" s="1"/>
  <c r="AB25" i="25"/>
  <c r="G29" i="11" s="1"/>
  <c r="AB16" i="25"/>
  <c r="G20" i="11" s="1"/>
  <c r="AB8" i="25"/>
  <c r="G12" i="11" s="1"/>
  <c r="X36" i="25"/>
  <c r="F40" i="11" s="1"/>
  <c r="X28" i="25"/>
  <c r="F32" i="11" s="1"/>
  <c r="X20" i="25"/>
  <c r="F24" i="11" s="1"/>
  <c r="X11" i="25"/>
  <c r="F15" i="11" s="1"/>
  <c r="AB18" i="25"/>
  <c r="G22" i="11" s="1"/>
  <c r="X18" i="25"/>
  <c r="F22" i="11" s="1"/>
  <c r="F38" i="2"/>
  <c r="F39" i="25" s="1"/>
  <c r="E43" i="11" s="1"/>
  <c r="F30" i="2"/>
  <c r="F31" i="25" s="1"/>
  <c r="E35" i="11" s="1"/>
  <c r="F22" i="2"/>
  <c r="F23" i="25" s="1"/>
  <c r="E27" i="11" s="1"/>
  <c r="F14" i="2"/>
  <c r="F15" i="25" s="1"/>
  <c r="E19" i="11" s="1"/>
  <c r="F4" i="2"/>
  <c r="F5" i="25" s="1"/>
  <c r="F8" i="2"/>
  <c r="F9" i="25" s="1"/>
  <c r="E13" i="11" s="1"/>
  <c r="F12" i="2"/>
  <c r="F13" i="25" s="1"/>
  <c r="E17" i="11" s="1"/>
  <c r="F16" i="2"/>
  <c r="F17" i="25" s="1"/>
  <c r="E21" i="11" s="1"/>
  <c r="F20" i="2"/>
  <c r="F21" i="25" s="1"/>
  <c r="E25" i="11" s="1"/>
  <c r="F24" i="2"/>
  <c r="F25" i="25" s="1"/>
  <c r="E29" i="11" s="1"/>
  <c r="F28" i="2"/>
  <c r="F29" i="25" s="1"/>
  <c r="E33" i="11" s="1"/>
  <c r="F32" i="2"/>
  <c r="F33" i="25" s="1"/>
  <c r="E37" i="11" s="1"/>
  <c r="F36" i="2"/>
  <c r="F37" i="25" s="1"/>
  <c r="E41" i="11" s="1"/>
  <c r="F5" i="2"/>
  <c r="F6" i="25" s="1"/>
  <c r="E10" i="11" s="1"/>
  <c r="F9" i="2"/>
  <c r="F10" i="25" s="1"/>
  <c r="E14" i="11" s="1"/>
  <c r="F13" i="2"/>
  <c r="F14" i="25" s="1"/>
  <c r="E18" i="11" s="1"/>
  <c r="F17" i="2"/>
  <c r="F18" i="25" s="1"/>
  <c r="E22" i="11" s="1"/>
  <c r="F21" i="2"/>
  <c r="F22" i="25" s="1"/>
  <c r="E26" i="11" s="1"/>
  <c r="F25" i="2"/>
  <c r="F26" i="25" s="1"/>
  <c r="E30" i="11" s="1"/>
  <c r="F29" i="2"/>
  <c r="F30" i="25" s="1"/>
  <c r="E34" i="11" s="1"/>
  <c r="F33" i="2"/>
  <c r="F34" i="25" s="1"/>
  <c r="E38" i="11" s="1"/>
  <c r="F37" i="2"/>
  <c r="F38" i="25" s="1"/>
  <c r="E42" i="11" s="1"/>
  <c r="E36" i="2"/>
  <c r="E37" i="25" s="1"/>
  <c r="D41" i="11" s="1"/>
  <c r="E32" i="2"/>
  <c r="E33" i="25" s="1"/>
  <c r="D37" i="11" s="1"/>
  <c r="E28" i="2"/>
  <c r="E29" i="25" s="1"/>
  <c r="D33" i="11" s="1"/>
  <c r="E24" i="2"/>
  <c r="E25" i="25" s="1"/>
  <c r="D29" i="11" s="1"/>
  <c r="E20" i="2"/>
  <c r="E21" i="25" s="1"/>
  <c r="D25" i="11" s="1"/>
  <c r="E16" i="2"/>
  <c r="E17" i="25" s="1"/>
  <c r="D21" i="11" s="1"/>
  <c r="E12" i="2"/>
  <c r="E13" i="25" s="1"/>
  <c r="D17" i="11" s="1"/>
  <c r="E8" i="2"/>
  <c r="E9" i="25" s="1"/>
  <c r="D13" i="11" s="1"/>
  <c r="P54" i="4" l="1"/>
  <c r="P88" i="4"/>
  <c r="P86" i="4"/>
  <c r="P77" i="4"/>
  <c r="P56" i="4"/>
  <c r="P80" i="4"/>
  <c r="P79" i="4"/>
  <c r="P66" i="4"/>
  <c r="P59" i="4"/>
  <c r="P63" i="4"/>
  <c r="P72" i="4"/>
  <c r="P76" i="4"/>
  <c r="P64" i="4"/>
  <c r="P65" i="4"/>
  <c r="P83" i="4"/>
  <c r="P67" i="4"/>
  <c r="P60" i="4"/>
  <c r="P57" i="4"/>
  <c r="P84" i="4"/>
  <c r="P75" i="4"/>
  <c r="P70" i="4"/>
  <c r="P74" i="4"/>
  <c r="P87" i="4"/>
  <c r="P89" i="4"/>
  <c r="P62" i="4"/>
  <c r="P55" i="4"/>
  <c r="P85" i="4"/>
  <c r="P73" i="4"/>
  <c r="P71" i="4"/>
  <c r="P69" i="4"/>
  <c r="P58" i="4"/>
  <c r="P61" i="4"/>
  <c r="P82" i="4"/>
  <c r="P81" i="4"/>
  <c r="P78" i="4"/>
  <c r="P68" i="4"/>
  <c r="G89" i="4"/>
  <c r="G86" i="4"/>
  <c r="G74" i="4"/>
  <c r="G76" i="4"/>
  <c r="G71" i="4"/>
  <c r="G81" i="4"/>
  <c r="G78" i="4"/>
  <c r="G84" i="4"/>
  <c r="G70" i="4"/>
  <c r="G61" i="4"/>
  <c r="G72" i="4"/>
  <c r="G58" i="4"/>
  <c r="G87" i="4"/>
  <c r="G64" i="4"/>
  <c r="G57" i="4"/>
  <c r="G66" i="4"/>
  <c r="G54" i="4"/>
  <c r="G60" i="4"/>
  <c r="G65" i="4"/>
  <c r="G79" i="4"/>
  <c r="G82" i="4"/>
  <c r="G73" i="4"/>
  <c r="G59" i="4"/>
  <c r="G63" i="4"/>
  <c r="G83" i="4"/>
  <c r="G56" i="4"/>
  <c r="G80" i="4"/>
  <c r="G85" i="4"/>
  <c r="G67" i="4"/>
  <c r="G69" i="4"/>
  <c r="G68" i="4"/>
  <c r="G77" i="4"/>
  <c r="G88" i="4"/>
  <c r="G75" i="4"/>
  <c r="G55" i="4"/>
  <c r="G62" i="4"/>
  <c r="I54" i="4"/>
  <c r="I56" i="4"/>
  <c r="I57" i="4"/>
  <c r="I83" i="4"/>
  <c r="I62" i="4"/>
  <c r="I63" i="4"/>
  <c r="I67" i="4"/>
  <c r="I81" i="4"/>
  <c r="I75" i="4"/>
  <c r="I73" i="4"/>
  <c r="I61" i="4"/>
  <c r="I69" i="4"/>
  <c r="I86" i="4"/>
  <c r="I65" i="4"/>
  <c r="I55" i="4"/>
  <c r="I60" i="4"/>
  <c r="I79" i="4"/>
  <c r="I84" i="4"/>
  <c r="I74" i="4"/>
  <c r="I66" i="4"/>
  <c r="I77" i="4"/>
  <c r="I82" i="4"/>
  <c r="I80" i="4"/>
  <c r="I64" i="4"/>
  <c r="I59" i="4"/>
  <c r="I78" i="4"/>
  <c r="I68" i="4"/>
  <c r="I76" i="4"/>
  <c r="I70" i="4"/>
  <c r="I72" i="4"/>
  <c r="I89" i="4"/>
  <c r="I71" i="4"/>
  <c r="I85" i="4"/>
  <c r="I58" i="4"/>
  <c r="I88" i="4"/>
  <c r="I87" i="4"/>
  <c r="O80" i="4"/>
  <c r="O64" i="4"/>
  <c r="O63" i="4"/>
  <c r="O62" i="4"/>
  <c r="O73" i="4"/>
  <c r="O89" i="4"/>
  <c r="O86" i="4"/>
  <c r="O67" i="4"/>
  <c r="O61" i="4"/>
  <c r="O54" i="4"/>
  <c r="O72" i="4"/>
  <c r="O81" i="4"/>
  <c r="O78" i="4"/>
  <c r="O84" i="4"/>
  <c r="O69" i="4"/>
  <c r="O68" i="4"/>
  <c r="O66" i="4"/>
  <c r="O60" i="4"/>
  <c r="O87" i="4"/>
  <c r="O75" i="4"/>
  <c r="O65" i="4"/>
  <c r="O56" i="4"/>
  <c r="O58" i="4"/>
  <c r="O85" i="4"/>
  <c r="O83" i="4"/>
  <c r="O79" i="4"/>
  <c r="O74" i="4"/>
  <c r="O57" i="4"/>
  <c r="O59" i="4"/>
  <c r="O55" i="4"/>
  <c r="O82" i="4"/>
  <c r="O77" i="4"/>
  <c r="O88" i="4"/>
  <c r="O76" i="4"/>
  <c r="O70" i="4"/>
  <c r="O71" i="4"/>
  <c r="M60" i="4"/>
  <c r="M56" i="4"/>
  <c r="M57" i="4"/>
  <c r="M69" i="4"/>
  <c r="M78" i="4"/>
  <c r="M59" i="4"/>
  <c r="M74" i="4"/>
  <c r="M61" i="4"/>
  <c r="M71" i="4"/>
  <c r="M58" i="4"/>
  <c r="M80" i="4"/>
  <c r="M64" i="4"/>
  <c r="M75" i="4"/>
  <c r="M83" i="4"/>
  <c r="M88" i="4"/>
  <c r="M76" i="4"/>
  <c r="M65" i="4"/>
  <c r="M63" i="4"/>
  <c r="M86" i="4"/>
  <c r="M84" i="4"/>
  <c r="M85" i="4"/>
  <c r="M87" i="4"/>
  <c r="M89" i="4"/>
  <c r="M72" i="4"/>
  <c r="M67" i="4"/>
  <c r="M62" i="4"/>
  <c r="M81" i="4"/>
  <c r="M73" i="4"/>
  <c r="M70" i="4"/>
  <c r="M79" i="4"/>
  <c r="M66" i="4"/>
  <c r="M54" i="4"/>
  <c r="M55" i="4"/>
  <c r="M82" i="4"/>
  <c r="M77" i="4"/>
  <c r="M68" i="4"/>
  <c r="Y57" i="4"/>
  <c r="Y66" i="4"/>
  <c r="Y56" i="4"/>
  <c r="Y81" i="4"/>
  <c r="Y61" i="4"/>
  <c r="Y75" i="4"/>
  <c r="Y74" i="4"/>
  <c r="Y64" i="4"/>
  <c r="Y80" i="4"/>
  <c r="Y70" i="4"/>
  <c r="Y60" i="4"/>
  <c r="Y76" i="4"/>
  <c r="Y82" i="4"/>
  <c r="Y86" i="4"/>
  <c r="Y72" i="4"/>
  <c r="Y58" i="4"/>
  <c r="Y69" i="4"/>
  <c r="Y87" i="4"/>
  <c r="Y68" i="4"/>
  <c r="Y63" i="4"/>
  <c r="Y78" i="4"/>
  <c r="Y73" i="4"/>
  <c r="Y79" i="4"/>
  <c r="Y84" i="4"/>
  <c r="Y62" i="4"/>
  <c r="Y67" i="4"/>
  <c r="Y85" i="4"/>
  <c r="Y65" i="4"/>
  <c r="Y77" i="4"/>
  <c r="Y88" i="4"/>
  <c r="Y89" i="4"/>
  <c r="Y71" i="4"/>
  <c r="Y59" i="4"/>
  <c r="Y83" i="4"/>
  <c r="Y55" i="4"/>
  <c r="Y54" i="4"/>
  <c r="C85" i="4"/>
  <c r="C76" i="4"/>
  <c r="C78" i="4"/>
  <c r="C67" i="4"/>
  <c r="C80" i="4"/>
  <c r="C88" i="4"/>
  <c r="C82" i="4"/>
  <c r="C77" i="4"/>
  <c r="C64" i="4"/>
  <c r="C58" i="4"/>
  <c r="C73" i="4"/>
  <c r="C83" i="4"/>
  <c r="C74" i="4"/>
  <c r="C69" i="4"/>
  <c r="C62" i="4"/>
  <c r="C55" i="4"/>
  <c r="C71" i="4"/>
  <c r="C86" i="4"/>
  <c r="C75" i="4"/>
  <c r="C87" i="4"/>
  <c r="C56" i="4"/>
  <c r="C59" i="4"/>
  <c r="C81" i="4"/>
  <c r="C70" i="4"/>
  <c r="C66" i="4"/>
  <c r="C89" i="4"/>
  <c r="C72" i="4"/>
  <c r="C79" i="4"/>
  <c r="C61" i="4"/>
  <c r="C54" i="4"/>
  <c r="C68" i="4"/>
  <c r="C57" i="4"/>
  <c r="AM53" i="4"/>
  <c r="C65" i="4"/>
  <c r="C60" i="4"/>
  <c r="C84" i="4"/>
  <c r="C63" i="4"/>
  <c r="AI78" i="4"/>
  <c r="AI77" i="4"/>
  <c r="AI76" i="4"/>
  <c r="AI63" i="4"/>
  <c r="AI66" i="4"/>
  <c r="AI55" i="4"/>
  <c r="AI88" i="4"/>
  <c r="AI82" i="4"/>
  <c r="AI80" i="4"/>
  <c r="AI65" i="4"/>
  <c r="AI83" i="4"/>
  <c r="AI74" i="4"/>
  <c r="AI75" i="4"/>
  <c r="AI61" i="4"/>
  <c r="AI89" i="4"/>
  <c r="AI79" i="4"/>
  <c r="AI71" i="4"/>
  <c r="AI67" i="4"/>
  <c r="AI73" i="4"/>
  <c r="AI68" i="4"/>
  <c r="AI62" i="4"/>
  <c r="AI72" i="4"/>
  <c r="AI85" i="4"/>
  <c r="AI70" i="4"/>
  <c r="AI81" i="4"/>
  <c r="AI86" i="4"/>
  <c r="AI56" i="4"/>
  <c r="AI57" i="4"/>
  <c r="AI84" i="4"/>
  <c r="AI58" i="4"/>
  <c r="AI54" i="4"/>
  <c r="AI87" i="4"/>
  <c r="AI59" i="4"/>
  <c r="AI64" i="4"/>
  <c r="AI60" i="4"/>
  <c r="AI69" i="4"/>
  <c r="J86" i="4"/>
  <c r="J65" i="4"/>
  <c r="J84" i="4"/>
  <c r="J70" i="4"/>
  <c r="J59" i="4"/>
  <c r="J54" i="4"/>
  <c r="J78" i="4"/>
  <c r="J74" i="4"/>
  <c r="J69" i="4"/>
  <c r="J67" i="4"/>
  <c r="J62" i="4"/>
  <c r="J72" i="4"/>
  <c r="J89" i="4"/>
  <c r="J68" i="4"/>
  <c r="J58" i="4"/>
  <c r="J57" i="4"/>
  <c r="J87" i="4"/>
  <c r="J79" i="4"/>
  <c r="J81" i="4"/>
  <c r="J83" i="4"/>
  <c r="J71" i="4"/>
  <c r="J60" i="4"/>
  <c r="J82" i="4"/>
  <c r="J61" i="4"/>
  <c r="J88" i="4"/>
  <c r="J55" i="4"/>
  <c r="J73" i="4"/>
  <c r="J76" i="4"/>
  <c r="J64" i="4"/>
  <c r="J63" i="4"/>
  <c r="J75" i="4"/>
  <c r="J80" i="4"/>
  <c r="J77" i="4"/>
  <c r="J56" i="4"/>
  <c r="J66" i="4"/>
  <c r="J85" i="4"/>
  <c r="N84" i="4"/>
  <c r="N79" i="4"/>
  <c r="N81" i="4"/>
  <c r="N58" i="4"/>
  <c r="N87" i="4"/>
  <c r="N72" i="4"/>
  <c r="N73" i="4"/>
  <c r="N63" i="4"/>
  <c r="N82" i="4"/>
  <c r="N69" i="4"/>
  <c r="N71" i="4"/>
  <c r="N59" i="4"/>
  <c r="N74" i="4"/>
  <c r="N61" i="4"/>
  <c r="N65" i="4"/>
  <c r="N68" i="4"/>
  <c r="N56" i="4"/>
  <c r="N67" i="4"/>
  <c r="N85" i="4"/>
  <c r="N76" i="4"/>
  <c r="N62" i="4"/>
  <c r="N86" i="4"/>
  <c r="N77" i="4"/>
  <c r="N64" i="4"/>
  <c r="N54" i="4"/>
  <c r="N89" i="4"/>
  <c r="N75" i="4"/>
  <c r="N70" i="4"/>
  <c r="N57" i="4"/>
  <c r="N55" i="4"/>
  <c r="N78" i="4"/>
  <c r="N83" i="4"/>
  <c r="N80" i="4"/>
  <c r="N88" i="4"/>
  <c r="N60" i="4"/>
  <c r="N66" i="4"/>
  <c r="R78" i="4"/>
  <c r="R84" i="4"/>
  <c r="R67" i="4"/>
  <c r="R71" i="4"/>
  <c r="R89" i="4"/>
  <c r="R68" i="4"/>
  <c r="R58" i="4"/>
  <c r="R64" i="4"/>
  <c r="R81" i="4"/>
  <c r="R66" i="4"/>
  <c r="R70" i="4"/>
  <c r="R62" i="4"/>
  <c r="R69" i="4"/>
  <c r="R73" i="4"/>
  <c r="R85" i="4"/>
  <c r="R63" i="4"/>
  <c r="R60" i="4"/>
  <c r="R54" i="4"/>
  <c r="R83" i="4"/>
  <c r="R57" i="4"/>
  <c r="R82" i="4"/>
  <c r="R87" i="4"/>
  <c r="R77" i="4"/>
  <c r="R61" i="4"/>
  <c r="R56" i="4"/>
  <c r="R88" i="4"/>
  <c r="R79" i="4"/>
  <c r="R74" i="4"/>
  <c r="R59" i="4"/>
  <c r="R80" i="4"/>
  <c r="R55" i="4"/>
  <c r="R76" i="4"/>
  <c r="R86" i="4"/>
  <c r="R65" i="4"/>
  <c r="R75" i="4"/>
  <c r="R72" i="4"/>
  <c r="AF54" i="4"/>
  <c r="AF60" i="4"/>
  <c r="AF58" i="4"/>
  <c r="AF85" i="4"/>
  <c r="AF73" i="4"/>
  <c r="AF74" i="4"/>
  <c r="AF59" i="4"/>
  <c r="AF88" i="4"/>
  <c r="AF78" i="4"/>
  <c r="AF71" i="4"/>
  <c r="AF77" i="4"/>
  <c r="AF80" i="4"/>
  <c r="AF76" i="4"/>
  <c r="AF55" i="4"/>
  <c r="AF66" i="4"/>
  <c r="AF72" i="4"/>
  <c r="AF67" i="4"/>
  <c r="AF86" i="4"/>
  <c r="AF63" i="4"/>
  <c r="AF83" i="4"/>
  <c r="AF79" i="4"/>
  <c r="AF69" i="4"/>
  <c r="AF61" i="4"/>
  <c r="AF84" i="4"/>
  <c r="AF75" i="4"/>
  <c r="AF70" i="4"/>
  <c r="AF56" i="4"/>
  <c r="AF57" i="4"/>
  <c r="AF82" i="4"/>
  <c r="AF81" i="4"/>
  <c r="AF68" i="4"/>
  <c r="AF64" i="4"/>
  <c r="AF89" i="4"/>
  <c r="AF62" i="4"/>
  <c r="AF65" i="4"/>
  <c r="AF87" i="4"/>
  <c r="V65" i="4"/>
  <c r="V62" i="4"/>
  <c r="V60" i="4"/>
  <c r="V56" i="4"/>
  <c r="V87" i="4"/>
  <c r="V69" i="4"/>
  <c r="V54" i="4"/>
  <c r="V63" i="4"/>
  <c r="V82" i="4"/>
  <c r="V61" i="4"/>
  <c r="V57" i="4"/>
  <c r="V59" i="4"/>
  <c r="V74" i="4"/>
  <c r="V81" i="4"/>
  <c r="V71" i="4"/>
  <c r="V55" i="4"/>
  <c r="V78" i="4"/>
  <c r="V77" i="4"/>
  <c r="V64" i="4"/>
  <c r="V67" i="4"/>
  <c r="V84" i="4"/>
  <c r="V75" i="4"/>
  <c r="V88" i="4"/>
  <c r="V68" i="4"/>
  <c r="V70" i="4"/>
  <c r="V89" i="4"/>
  <c r="V86" i="4"/>
  <c r="V79" i="4"/>
  <c r="V58" i="4"/>
  <c r="V76" i="4"/>
  <c r="V66" i="4"/>
  <c r="V85" i="4"/>
  <c r="V72" i="4"/>
  <c r="V83" i="4"/>
  <c r="V80" i="4"/>
  <c r="V73" i="4"/>
  <c r="T57" i="4"/>
  <c r="T54" i="4"/>
  <c r="T69" i="4"/>
  <c r="T86" i="4"/>
  <c r="T77" i="4"/>
  <c r="T82" i="4"/>
  <c r="T65" i="4"/>
  <c r="T78" i="4"/>
  <c r="T71" i="4"/>
  <c r="T75" i="4"/>
  <c r="T55" i="4"/>
  <c r="T58" i="4"/>
  <c r="T89" i="4"/>
  <c r="T63" i="4"/>
  <c r="T68" i="4"/>
  <c r="T67" i="4"/>
  <c r="T84" i="4"/>
  <c r="T66" i="4"/>
  <c r="T56" i="4"/>
  <c r="T70" i="4"/>
  <c r="T76" i="4"/>
  <c r="T81" i="4"/>
  <c r="T59" i="4"/>
  <c r="T61" i="4"/>
  <c r="T87" i="4"/>
  <c r="T74" i="4"/>
  <c r="T64" i="4"/>
  <c r="T80" i="4"/>
  <c r="T85" i="4"/>
  <c r="T72" i="4"/>
  <c r="T60" i="4"/>
  <c r="T83" i="4"/>
  <c r="T73" i="4"/>
  <c r="T88" i="4"/>
  <c r="T79" i="4"/>
  <c r="T62" i="4"/>
  <c r="AH80" i="4"/>
  <c r="AH71" i="4"/>
  <c r="AH66" i="4"/>
  <c r="AH63" i="4"/>
  <c r="AH62" i="4"/>
  <c r="AH86" i="4"/>
  <c r="AH65" i="4"/>
  <c r="AH77" i="4"/>
  <c r="AH61" i="4"/>
  <c r="AH70" i="4"/>
  <c r="AH74" i="4"/>
  <c r="AH78" i="4"/>
  <c r="AH83" i="4"/>
  <c r="AH75" i="4"/>
  <c r="AH67" i="4"/>
  <c r="AH89" i="4"/>
  <c r="AH69" i="4"/>
  <c r="AH56" i="4"/>
  <c r="AH73" i="4"/>
  <c r="AH54" i="4"/>
  <c r="AH72" i="4"/>
  <c r="AH82" i="4"/>
  <c r="AH76" i="4"/>
  <c r="AH87" i="4"/>
  <c r="AH81" i="4"/>
  <c r="AH68" i="4"/>
  <c r="AH58" i="4"/>
  <c r="AH64" i="4"/>
  <c r="AH60" i="4"/>
  <c r="AH85" i="4"/>
  <c r="AH55" i="4"/>
  <c r="AH84" i="4"/>
  <c r="AH79" i="4"/>
  <c r="AH57" i="4"/>
  <c r="AH59" i="4"/>
  <c r="AH88" i="4"/>
  <c r="D61" i="4"/>
  <c r="D54" i="4"/>
  <c r="D78" i="4"/>
  <c r="D81" i="4"/>
  <c r="D62" i="4"/>
  <c r="D72" i="4"/>
  <c r="D57" i="4"/>
  <c r="D89" i="4"/>
  <c r="D71" i="4"/>
  <c r="D56" i="4"/>
  <c r="D70" i="4"/>
  <c r="D84" i="4"/>
  <c r="D63" i="4"/>
  <c r="D59" i="4"/>
  <c r="D65" i="4"/>
  <c r="D68" i="4"/>
  <c r="D87" i="4"/>
  <c r="D82" i="4"/>
  <c r="D73" i="4"/>
  <c r="D80" i="4"/>
  <c r="D85" i="4"/>
  <c r="D67" i="4"/>
  <c r="D55" i="4"/>
  <c r="D64" i="4"/>
  <c r="D86" i="4"/>
  <c r="D88" i="4"/>
  <c r="D74" i="4"/>
  <c r="D58" i="4"/>
  <c r="D60" i="4"/>
  <c r="D76" i="4"/>
  <c r="D75" i="4"/>
  <c r="D79" i="4"/>
  <c r="D77" i="4"/>
  <c r="D66" i="4"/>
  <c r="D83" i="4"/>
  <c r="D69" i="4"/>
  <c r="L58" i="4"/>
  <c r="L62" i="4"/>
  <c r="L67" i="4"/>
  <c r="L65" i="4"/>
  <c r="L70" i="4"/>
  <c r="L84" i="4"/>
  <c r="L64" i="4"/>
  <c r="L80" i="4"/>
  <c r="L85" i="4"/>
  <c r="L75" i="4"/>
  <c r="L68" i="4"/>
  <c r="L60" i="4"/>
  <c r="L86" i="4"/>
  <c r="L76" i="4"/>
  <c r="L63" i="4"/>
  <c r="L55" i="4"/>
  <c r="L54" i="4"/>
  <c r="L72" i="4"/>
  <c r="L74" i="4"/>
  <c r="L87" i="4"/>
  <c r="L83" i="4"/>
  <c r="L61" i="4"/>
  <c r="L79" i="4"/>
  <c r="L69" i="4"/>
  <c r="L57" i="4"/>
  <c r="L77" i="4"/>
  <c r="L66" i="4"/>
  <c r="L88" i="4"/>
  <c r="L82" i="4"/>
  <c r="L56" i="4"/>
  <c r="L78" i="4"/>
  <c r="L73" i="4"/>
  <c r="L81" i="4"/>
  <c r="L89" i="4"/>
  <c r="L71" i="4"/>
  <c r="L59" i="4"/>
  <c r="K86" i="4"/>
  <c r="K78" i="4"/>
  <c r="K80" i="4"/>
  <c r="K61" i="4"/>
  <c r="K55" i="4"/>
  <c r="K62" i="4"/>
  <c r="K89" i="4"/>
  <c r="K77" i="4"/>
  <c r="K69" i="4"/>
  <c r="K58" i="4"/>
  <c r="K63" i="4"/>
  <c r="K57" i="4"/>
  <c r="K81" i="4"/>
  <c r="K68" i="4"/>
  <c r="K56" i="4"/>
  <c r="K65" i="4"/>
  <c r="K67" i="4"/>
  <c r="K75" i="4"/>
  <c r="K73" i="4"/>
  <c r="K79" i="4"/>
  <c r="K72" i="4"/>
  <c r="K66" i="4"/>
  <c r="K85" i="4"/>
  <c r="K82" i="4"/>
  <c r="K84" i="4"/>
  <c r="K71" i="4"/>
  <c r="K70" i="4"/>
  <c r="K54" i="4"/>
  <c r="K76" i="4"/>
  <c r="K59" i="4"/>
  <c r="K88" i="4"/>
  <c r="K60" i="4"/>
  <c r="K83" i="4"/>
  <c r="K74" i="4"/>
  <c r="K64" i="4"/>
  <c r="K87" i="4"/>
  <c r="S84" i="4"/>
  <c r="S87" i="4"/>
  <c r="S56" i="4"/>
  <c r="S67" i="4"/>
  <c r="S61" i="4"/>
  <c r="S85" i="4"/>
  <c r="S76" i="4"/>
  <c r="S77" i="4"/>
  <c r="S75" i="4"/>
  <c r="S58" i="4"/>
  <c r="S70" i="4"/>
  <c r="S71" i="4"/>
  <c r="S88" i="4"/>
  <c r="S82" i="4"/>
  <c r="S69" i="4"/>
  <c r="S57" i="4"/>
  <c r="S59" i="4"/>
  <c r="S60" i="4"/>
  <c r="S81" i="4"/>
  <c r="S66" i="4"/>
  <c r="S83" i="4"/>
  <c r="S74" i="4"/>
  <c r="S78" i="4"/>
  <c r="S64" i="4"/>
  <c r="S54" i="4"/>
  <c r="S68" i="4"/>
  <c r="S86" i="4"/>
  <c r="S80" i="4"/>
  <c r="S72" i="4"/>
  <c r="S62" i="4"/>
  <c r="S55" i="4"/>
  <c r="S89" i="4"/>
  <c r="S73" i="4"/>
  <c r="S79" i="4"/>
  <c r="S65" i="4"/>
  <c r="S63" i="4"/>
  <c r="Q85" i="4"/>
  <c r="Q76" i="4"/>
  <c r="Q73" i="4"/>
  <c r="Q54" i="4"/>
  <c r="Q77" i="4"/>
  <c r="Q70" i="4"/>
  <c r="Q74" i="4"/>
  <c r="Q82" i="4"/>
  <c r="Q88" i="4"/>
  <c r="Q62" i="4"/>
  <c r="Q55" i="4"/>
  <c r="Q66" i="4"/>
  <c r="Q63" i="4"/>
  <c r="Q83" i="4"/>
  <c r="Q89" i="4"/>
  <c r="Q72" i="4"/>
  <c r="Q64" i="4"/>
  <c r="Q75" i="4"/>
  <c r="Q80" i="4"/>
  <c r="Q68" i="4"/>
  <c r="Q60" i="4"/>
  <c r="Q86" i="4"/>
  <c r="Q65" i="4"/>
  <c r="Q67" i="4"/>
  <c r="Q61" i="4"/>
  <c r="Q79" i="4"/>
  <c r="Q84" i="4"/>
  <c r="Q71" i="4"/>
  <c r="Q59" i="4"/>
  <c r="Q57" i="4"/>
  <c r="Q56" i="4"/>
  <c r="Q69" i="4"/>
  <c r="Q87" i="4"/>
  <c r="Q78" i="4"/>
  <c r="Q81" i="4"/>
  <c r="Q58" i="4"/>
  <c r="W79" i="4"/>
  <c r="W73" i="4"/>
  <c r="W76" i="4"/>
  <c r="W68" i="4"/>
  <c r="W54" i="4"/>
  <c r="W55" i="4"/>
  <c r="W85" i="4"/>
  <c r="W64" i="4"/>
  <c r="W57" i="4"/>
  <c r="W70" i="4"/>
  <c r="W71" i="4"/>
  <c r="W66" i="4"/>
  <c r="W77" i="4"/>
  <c r="W72" i="4"/>
  <c r="W69" i="4"/>
  <c r="W63" i="4"/>
  <c r="W74" i="4"/>
  <c r="W82" i="4"/>
  <c r="W88" i="4"/>
  <c r="W67" i="4"/>
  <c r="W62" i="4"/>
  <c r="W61" i="4"/>
  <c r="W86" i="4"/>
  <c r="W78" i="4"/>
  <c r="W80" i="4"/>
  <c r="W75" i="4"/>
  <c r="W60" i="4"/>
  <c r="W59" i="4"/>
  <c r="W89" i="4"/>
  <c r="W83" i="4"/>
  <c r="W81" i="4"/>
  <c r="W58" i="4"/>
  <c r="W87" i="4"/>
  <c r="W84" i="4"/>
  <c r="W65" i="4"/>
  <c r="W56" i="4"/>
  <c r="AJ54" i="4"/>
  <c r="AJ57" i="4"/>
  <c r="AJ61" i="4"/>
  <c r="AJ69" i="4"/>
  <c r="AJ65" i="4"/>
  <c r="AJ76" i="4"/>
  <c r="AJ74" i="4"/>
  <c r="AJ60" i="4"/>
  <c r="AJ70" i="4"/>
  <c r="AJ87" i="4"/>
  <c r="AJ73" i="4"/>
  <c r="AJ56" i="4"/>
  <c r="AJ88" i="4"/>
  <c r="AJ79" i="4"/>
  <c r="AJ66" i="4"/>
  <c r="AJ59" i="4"/>
  <c r="AJ86" i="4"/>
  <c r="AJ77" i="4"/>
  <c r="AJ71" i="4"/>
  <c r="AJ82" i="4"/>
  <c r="AJ89" i="4"/>
  <c r="AJ83" i="4"/>
  <c r="AJ81" i="4"/>
  <c r="AJ68" i="4"/>
  <c r="AJ85" i="4"/>
  <c r="AJ58" i="4"/>
  <c r="AJ80" i="4"/>
  <c r="AJ72" i="4"/>
  <c r="AJ63" i="4"/>
  <c r="AJ75" i="4"/>
  <c r="AJ64" i="4"/>
  <c r="AJ78" i="4"/>
  <c r="AJ67" i="4"/>
  <c r="AJ84" i="4"/>
  <c r="AJ55" i="4"/>
  <c r="AJ62" i="4"/>
  <c r="U64" i="4"/>
  <c r="U83" i="4"/>
  <c r="U88" i="4"/>
  <c r="U85" i="4"/>
  <c r="U76" i="4"/>
  <c r="U86" i="4"/>
  <c r="U80" i="4"/>
  <c r="U78" i="4"/>
  <c r="U65" i="4"/>
  <c r="U89" i="4"/>
  <c r="U72" i="4"/>
  <c r="U75" i="4"/>
  <c r="U55" i="4"/>
  <c r="U87" i="4"/>
  <c r="U66" i="4"/>
  <c r="U70" i="4"/>
  <c r="U58" i="4"/>
  <c r="U82" i="4"/>
  <c r="U61" i="4"/>
  <c r="U59" i="4"/>
  <c r="U68" i="4"/>
  <c r="U79" i="4"/>
  <c r="U57" i="4"/>
  <c r="U60" i="4"/>
  <c r="U74" i="4"/>
  <c r="U73" i="4"/>
  <c r="U69" i="4"/>
  <c r="U84" i="4"/>
  <c r="U56" i="4"/>
  <c r="U77" i="4"/>
  <c r="U62" i="4"/>
  <c r="U67" i="4"/>
  <c r="U63" i="4"/>
  <c r="U81" i="4"/>
  <c r="U54" i="4"/>
  <c r="U71" i="4"/>
  <c r="Z81" i="4"/>
  <c r="Z65" i="4"/>
  <c r="Z64" i="4"/>
  <c r="Z59" i="4"/>
  <c r="Z84" i="4"/>
  <c r="Z82" i="4"/>
  <c r="Z73" i="4"/>
  <c r="Z75" i="4"/>
  <c r="Z62" i="4"/>
  <c r="Z55" i="4"/>
  <c r="Z85" i="4"/>
  <c r="Z87" i="4"/>
  <c r="Z68" i="4"/>
  <c r="Z58" i="4"/>
  <c r="Z67" i="4"/>
  <c r="Z74" i="4"/>
  <c r="Z57" i="4"/>
  <c r="Z83" i="4"/>
  <c r="Z88" i="4"/>
  <c r="Z79" i="4"/>
  <c r="Z60" i="4"/>
  <c r="Z54" i="4"/>
  <c r="Z63" i="4"/>
  <c r="Z86" i="4"/>
  <c r="Z72" i="4"/>
  <c r="Z80" i="4"/>
  <c r="Z71" i="4"/>
  <c r="Z76" i="4"/>
  <c r="Z70" i="4"/>
  <c r="Z56" i="4"/>
  <c r="Z66" i="4"/>
  <c r="Z78" i="4"/>
  <c r="Z89" i="4"/>
  <c r="Z77" i="4"/>
  <c r="Z69" i="4"/>
  <c r="Z61" i="4"/>
  <c r="AE79" i="4"/>
  <c r="AE76" i="4"/>
  <c r="AE75" i="4"/>
  <c r="AE56" i="4"/>
  <c r="AE60" i="4"/>
  <c r="AE85" i="4"/>
  <c r="AE64" i="4"/>
  <c r="AE68" i="4"/>
  <c r="AE74" i="4"/>
  <c r="AE72" i="4"/>
  <c r="AE78" i="4"/>
  <c r="AE77" i="4"/>
  <c r="AE67" i="4"/>
  <c r="AE63" i="4"/>
  <c r="AE59" i="4"/>
  <c r="AE89" i="4"/>
  <c r="AE58" i="4"/>
  <c r="AE65" i="4"/>
  <c r="AE88" i="4"/>
  <c r="AE83" i="4"/>
  <c r="AE61" i="4"/>
  <c r="AE66" i="4"/>
  <c r="AE71" i="4"/>
  <c r="AE81" i="4"/>
  <c r="AE54" i="4"/>
  <c r="AE80" i="4"/>
  <c r="AE73" i="4"/>
  <c r="AE57" i="4"/>
  <c r="AE62" i="4"/>
  <c r="AE86" i="4"/>
  <c r="AE70" i="4"/>
  <c r="AE82" i="4"/>
  <c r="AE84" i="4"/>
  <c r="AE87" i="4"/>
  <c r="AE69" i="4"/>
  <c r="AE55" i="4"/>
  <c r="F63" i="4"/>
  <c r="F56" i="4"/>
  <c r="F89" i="4"/>
  <c r="F75" i="4"/>
  <c r="F70" i="4"/>
  <c r="F80" i="4"/>
  <c r="F84" i="4"/>
  <c r="F88" i="4"/>
  <c r="F68" i="4"/>
  <c r="F62" i="4"/>
  <c r="F87" i="4"/>
  <c r="F81" i="4"/>
  <c r="F54" i="4"/>
  <c r="F76" i="4"/>
  <c r="F55" i="4"/>
  <c r="F82" i="4"/>
  <c r="F69" i="4"/>
  <c r="F57" i="4"/>
  <c r="F67" i="4"/>
  <c r="F74" i="4"/>
  <c r="F61" i="4"/>
  <c r="F72" i="4"/>
  <c r="F66" i="4"/>
  <c r="F85" i="4"/>
  <c r="F64" i="4"/>
  <c r="F71" i="4"/>
  <c r="F59" i="4"/>
  <c r="F78" i="4"/>
  <c r="F83" i="4"/>
  <c r="F73" i="4"/>
  <c r="F65" i="4"/>
  <c r="F86" i="4"/>
  <c r="F77" i="4"/>
  <c r="F79" i="4"/>
  <c r="F58" i="4"/>
  <c r="F60" i="4"/>
  <c r="AA84" i="4"/>
  <c r="AA87" i="4"/>
  <c r="AA71" i="4"/>
  <c r="AA67" i="4"/>
  <c r="AA85" i="4"/>
  <c r="AA76" i="4"/>
  <c r="AA78" i="4"/>
  <c r="AA80" i="4"/>
  <c r="AA54" i="4"/>
  <c r="AA68" i="4"/>
  <c r="AA88" i="4"/>
  <c r="AA82" i="4"/>
  <c r="AA63" i="4"/>
  <c r="AA70" i="4"/>
  <c r="AA55" i="4"/>
  <c r="AA75" i="4"/>
  <c r="AA81" i="4"/>
  <c r="AA62" i="4"/>
  <c r="AA83" i="4"/>
  <c r="AA74" i="4"/>
  <c r="AA79" i="4"/>
  <c r="AA57" i="4"/>
  <c r="AA61" i="4"/>
  <c r="AA64" i="4"/>
  <c r="AA65" i="4"/>
  <c r="AA86" i="4"/>
  <c r="AA77" i="4"/>
  <c r="AA69" i="4"/>
  <c r="AA72" i="4"/>
  <c r="AA59" i="4"/>
  <c r="AA89" i="4"/>
  <c r="AA66" i="4"/>
  <c r="AA60" i="4"/>
  <c r="AA73" i="4"/>
  <c r="AA56" i="4"/>
  <c r="AA58" i="4"/>
  <c r="E57" i="4"/>
  <c r="E87" i="4"/>
  <c r="E85" i="4"/>
  <c r="E70" i="4"/>
  <c r="E71" i="4"/>
  <c r="E60" i="4"/>
  <c r="E79" i="4"/>
  <c r="E66" i="4"/>
  <c r="E59" i="4"/>
  <c r="E58" i="4"/>
  <c r="E82" i="4"/>
  <c r="E78" i="4"/>
  <c r="E84" i="4"/>
  <c r="E65" i="4"/>
  <c r="E74" i="4"/>
  <c r="E69" i="4"/>
  <c r="E68" i="4"/>
  <c r="E64" i="4"/>
  <c r="E83" i="4"/>
  <c r="E88" i="4"/>
  <c r="E61" i="4"/>
  <c r="E54" i="4"/>
  <c r="E62" i="4"/>
  <c r="E86" i="4"/>
  <c r="E80" i="4"/>
  <c r="E77" i="4"/>
  <c r="E75" i="4"/>
  <c r="E81" i="4"/>
  <c r="E76" i="4"/>
  <c r="E73" i="4"/>
  <c r="E55" i="4"/>
  <c r="E89" i="4"/>
  <c r="E72" i="4"/>
  <c r="E63" i="4"/>
  <c r="E67" i="4"/>
  <c r="E56" i="4"/>
  <c r="AC56" i="4"/>
  <c r="AC87" i="4"/>
  <c r="AC78" i="4"/>
  <c r="AC59" i="4"/>
  <c r="AC84" i="4"/>
  <c r="AC79" i="4"/>
  <c r="AC66" i="4"/>
  <c r="AC54" i="4"/>
  <c r="AC64" i="4"/>
  <c r="AC71" i="4"/>
  <c r="AC76" i="4"/>
  <c r="AC75" i="4"/>
  <c r="AC77" i="4"/>
  <c r="AC82" i="4"/>
  <c r="AC69" i="4"/>
  <c r="AC73" i="4"/>
  <c r="AC65" i="4"/>
  <c r="AC83" i="4"/>
  <c r="AC74" i="4"/>
  <c r="AC61" i="4"/>
  <c r="AC55" i="4"/>
  <c r="AC86" i="4"/>
  <c r="AC88" i="4"/>
  <c r="AC85" i="4"/>
  <c r="AC58" i="4"/>
  <c r="AC81" i="4"/>
  <c r="AC72" i="4"/>
  <c r="AC70" i="4"/>
  <c r="AC60" i="4"/>
  <c r="AC68" i="4"/>
  <c r="AC89" i="4"/>
  <c r="AC80" i="4"/>
  <c r="AC67" i="4"/>
  <c r="AC57" i="4"/>
  <c r="AC62" i="4"/>
  <c r="AC63" i="4"/>
  <c r="AD55" i="4"/>
  <c r="AD56" i="4"/>
  <c r="AD87" i="4"/>
  <c r="AD69" i="4"/>
  <c r="AD72" i="4"/>
  <c r="AD62" i="4"/>
  <c r="AD82" i="4"/>
  <c r="AD61" i="4"/>
  <c r="AD74" i="4"/>
  <c r="AD64" i="4"/>
  <c r="AD66" i="4"/>
  <c r="AD58" i="4"/>
  <c r="AD78" i="4"/>
  <c r="AD77" i="4"/>
  <c r="AD70" i="4"/>
  <c r="AD81" i="4"/>
  <c r="AD84" i="4"/>
  <c r="AD75" i="4"/>
  <c r="AD80" i="4"/>
  <c r="AD63" i="4"/>
  <c r="AD85" i="4"/>
  <c r="AD83" i="4"/>
  <c r="AD57" i="4"/>
  <c r="AD65" i="4"/>
  <c r="AD71" i="4"/>
  <c r="AD60" i="4"/>
  <c r="AD79" i="4"/>
  <c r="AD67" i="4"/>
  <c r="AD88" i="4"/>
  <c r="AD59" i="4"/>
  <c r="AD86" i="4"/>
  <c r="AD73" i="4"/>
  <c r="AD76" i="4"/>
  <c r="AD54" i="4"/>
  <c r="AD68" i="4"/>
  <c r="AD89" i="4"/>
  <c r="AG69" i="4"/>
  <c r="AG57" i="4"/>
  <c r="AG79" i="4"/>
  <c r="AG84" i="4"/>
  <c r="AG80" i="4"/>
  <c r="AG59" i="4"/>
  <c r="AG85" i="4"/>
  <c r="AG76" i="4"/>
  <c r="AG74" i="4"/>
  <c r="AG66" i="4"/>
  <c r="AG77" i="4"/>
  <c r="AG89" i="4"/>
  <c r="AG81" i="4"/>
  <c r="AG54" i="4"/>
  <c r="AG83" i="4"/>
  <c r="AG70" i="4"/>
  <c r="AG60" i="4"/>
  <c r="AG61" i="4"/>
  <c r="AG56" i="4"/>
  <c r="AG86" i="4"/>
  <c r="AG65" i="4"/>
  <c r="AG72" i="4"/>
  <c r="AG68" i="4"/>
  <c r="AG55" i="4"/>
  <c r="AG87" i="4"/>
  <c r="AG58" i="4"/>
  <c r="AG64" i="4"/>
  <c r="AG88" i="4"/>
  <c r="AG75" i="4"/>
  <c r="AG63" i="4"/>
  <c r="AG78" i="4"/>
  <c r="AG71" i="4"/>
  <c r="AG67" i="4"/>
  <c r="AG62" i="4"/>
  <c r="AG73" i="4"/>
  <c r="AG82" i="4"/>
  <c r="X64" i="4"/>
  <c r="X54" i="4"/>
  <c r="X65" i="4"/>
  <c r="X80" i="4"/>
  <c r="X57" i="4"/>
  <c r="X66" i="4"/>
  <c r="X73" i="4"/>
  <c r="X72" i="4"/>
  <c r="X74" i="4"/>
  <c r="X69" i="4"/>
  <c r="X75" i="4"/>
  <c r="X58" i="4"/>
  <c r="X86" i="4"/>
  <c r="X83" i="4"/>
  <c r="X70" i="4"/>
  <c r="X60" i="4"/>
  <c r="X55" i="4"/>
  <c r="X62" i="4"/>
  <c r="X68" i="4"/>
  <c r="X84" i="4"/>
  <c r="X89" i="4"/>
  <c r="X78" i="4"/>
  <c r="X56" i="4"/>
  <c r="X87" i="4"/>
  <c r="X81" i="4"/>
  <c r="X76" i="4"/>
  <c r="X63" i="4"/>
  <c r="X82" i="4"/>
  <c r="X85" i="4"/>
  <c r="X67" i="4"/>
  <c r="X79" i="4"/>
  <c r="X59" i="4"/>
  <c r="X88" i="4"/>
  <c r="X77" i="4"/>
  <c r="X71" i="4"/>
  <c r="X61" i="4"/>
  <c r="H58" i="4"/>
  <c r="H54" i="4"/>
  <c r="H87" i="4"/>
  <c r="H81" i="4"/>
  <c r="H62" i="4"/>
  <c r="H63" i="4"/>
  <c r="H57" i="4"/>
  <c r="H82" i="4"/>
  <c r="H73" i="4"/>
  <c r="H79" i="4"/>
  <c r="H61" i="4"/>
  <c r="H88" i="4"/>
  <c r="H85" i="4"/>
  <c r="H74" i="4"/>
  <c r="H55" i="4"/>
  <c r="H80" i="4"/>
  <c r="H86" i="4"/>
  <c r="H68" i="4"/>
  <c r="H65" i="4"/>
  <c r="H83" i="4"/>
  <c r="H67" i="4"/>
  <c r="H71" i="4"/>
  <c r="H66" i="4"/>
  <c r="H84" i="4"/>
  <c r="H89" i="4"/>
  <c r="H70" i="4"/>
  <c r="H60" i="4"/>
  <c r="H64" i="4"/>
  <c r="H75" i="4"/>
  <c r="H78" i="4"/>
  <c r="H59" i="4"/>
  <c r="H77" i="4"/>
  <c r="H76" i="4"/>
  <c r="H69" i="4"/>
  <c r="H56" i="4"/>
  <c r="H72" i="4"/>
  <c r="AK57" i="4"/>
  <c r="AK82" i="4"/>
  <c r="AK75" i="4"/>
  <c r="AK64" i="4"/>
  <c r="AK62" i="4"/>
  <c r="AK83" i="4"/>
  <c r="AK74" i="4"/>
  <c r="AK69" i="4"/>
  <c r="AK54" i="4"/>
  <c r="AK60" i="4"/>
  <c r="AK86" i="4"/>
  <c r="AK88" i="4"/>
  <c r="AK61" i="4"/>
  <c r="AK78" i="4"/>
  <c r="AK56" i="4"/>
  <c r="AK65" i="4"/>
  <c r="AK81" i="4"/>
  <c r="AK72" i="4"/>
  <c r="AK77" i="4"/>
  <c r="AK63" i="4"/>
  <c r="AK79" i="4"/>
  <c r="AK66" i="4"/>
  <c r="AK70" i="4"/>
  <c r="AK68" i="4"/>
  <c r="AK80" i="4"/>
  <c r="AK87" i="4"/>
  <c r="AK73" i="4"/>
  <c r="AK85" i="4"/>
  <c r="AK84" i="4"/>
  <c r="AK76" i="4"/>
  <c r="AK67" i="4"/>
  <c r="AK89" i="4"/>
  <c r="AK59" i="4"/>
  <c r="AK71" i="4"/>
  <c r="AK55" i="4"/>
  <c r="AK58" i="4"/>
  <c r="AB68" i="4"/>
  <c r="AB89" i="4"/>
  <c r="AB75" i="4"/>
  <c r="AB56" i="4"/>
  <c r="AB62" i="4"/>
  <c r="AB84" i="4"/>
  <c r="AB63" i="4"/>
  <c r="AB67" i="4"/>
  <c r="AB60" i="4"/>
  <c r="AB76" i="4"/>
  <c r="AB82" i="4"/>
  <c r="AB61" i="4"/>
  <c r="AB58" i="4"/>
  <c r="AB87" i="4"/>
  <c r="AB71" i="4"/>
  <c r="AB59" i="4"/>
  <c r="AB74" i="4"/>
  <c r="AB88" i="4"/>
  <c r="AB79" i="4"/>
  <c r="AB66" i="4"/>
  <c r="AB55" i="4"/>
  <c r="AB80" i="4"/>
  <c r="AB85" i="4"/>
  <c r="AB83" i="4"/>
  <c r="AB73" i="4"/>
  <c r="AB57" i="4"/>
  <c r="AB78" i="4"/>
  <c r="AB81" i="4"/>
  <c r="AB65" i="4"/>
  <c r="AB69" i="4"/>
  <c r="AB70" i="4"/>
  <c r="AB72" i="4"/>
  <c r="AB77" i="4"/>
  <c r="AB54" i="4"/>
  <c r="AB86" i="4"/>
  <c r="AB64" i="4"/>
  <c r="AL66" i="4"/>
  <c r="AL55" i="4"/>
  <c r="AL72" i="4"/>
  <c r="AL76" i="4"/>
  <c r="AL70" i="4"/>
  <c r="AL87" i="4"/>
  <c r="AL73" i="4"/>
  <c r="AL54" i="4"/>
  <c r="AL59" i="4"/>
  <c r="AL67" i="4"/>
  <c r="AL61" i="4"/>
  <c r="AL58" i="4"/>
  <c r="AL82" i="4"/>
  <c r="AL69" i="4"/>
  <c r="AL65" i="4"/>
  <c r="AL74" i="4"/>
  <c r="AL88" i="4"/>
  <c r="AL57" i="4"/>
  <c r="AL77" i="4"/>
  <c r="AL71" i="4"/>
  <c r="AL86" i="4"/>
  <c r="AL85" i="4"/>
  <c r="AL80" i="4"/>
  <c r="AL68" i="4"/>
  <c r="AL56" i="4"/>
  <c r="AL78" i="4"/>
  <c r="AL83" i="4"/>
  <c r="AL84" i="4"/>
  <c r="AL75" i="4"/>
  <c r="AL81" i="4"/>
  <c r="AL62" i="4"/>
  <c r="AL63" i="4"/>
  <c r="AL79" i="4"/>
  <c r="AL60" i="4"/>
  <c r="AL64" i="4"/>
  <c r="AL89" i="4"/>
  <c r="E9" i="11"/>
  <c r="F41" i="25"/>
  <c r="K16" i="26" s="1"/>
  <c r="G11" i="26"/>
  <c r="D12" i="8"/>
  <c r="D9" i="11"/>
  <c r="E41" i="25"/>
  <c r="K15" i="26" s="1"/>
  <c r="AF41" i="25"/>
  <c r="O15" i="26" s="1"/>
  <c r="AG41" i="25"/>
  <c r="O16" i="26" s="1"/>
  <c r="X41" i="25"/>
  <c r="O10" i="26" s="1"/>
  <c r="AB41" i="25"/>
  <c r="O11" i="26" s="1"/>
  <c r="AM57" i="4" l="1"/>
  <c r="AM70" i="4"/>
  <c r="AM55" i="4"/>
  <c r="AM77" i="4"/>
  <c r="AM54" i="4"/>
  <c r="AM59" i="4"/>
  <c r="AM69" i="4"/>
  <c r="AM88" i="4"/>
  <c r="AM81" i="4"/>
  <c r="AM63" i="4"/>
  <c r="AM61" i="4"/>
  <c r="AM56" i="4"/>
  <c r="AM74" i="4"/>
  <c r="AM80" i="4"/>
  <c r="AM82" i="4"/>
  <c r="AM84" i="4"/>
  <c r="AM79" i="4"/>
  <c r="AM87" i="4"/>
  <c r="AM83" i="4"/>
  <c r="AM67" i="4"/>
  <c r="G18" i="25" s="1"/>
  <c r="AM68" i="4"/>
  <c r="AM60" i="4"/>
  <c r="AM72" i="4"/>
  <c r="AM75" i="4"/>
  <c r="AM73" i="4"/>
  <c r="AM78" i="4"/>
  <c r="AM62" i="4"/>
  <c r="AM65" i="4"/>
  <c r="AM89" i="4"/>
  <c r="AM86" i="4"/>
  <c r="AM58" i="4"/>
  <c r="AM76" i="4"/>
  <c r="AM66" i="4"/>
  <c r="AM71" i="4"/>
  <c r="AM64" i="4"/>
  <c r="AM85" i="4"/>
  <c r="C45" i="11"/>
  <c r="D23" i="8" s="1"/>
  <c r="E45" i="11" l="1"/>
  <c r="F23" i="8" s="1"/>
  <c r="F45" i="11"/>
  <c r="G23" i="8" s="1"/>
  <c r="D45" i="11"/>
  <c r="E23" i="8" s="1"/>
  <c r="G45" i="11"/>
  <c r="H23" i="8" s="1"/>
  <c r="G20" i="25" l="1"/>
  <c r="G19" i="25"/>
  <c r="G26" i="25"/>
  <c r="G23" i="25"/>
  <c r="G40" i="25"/>
  <c r="G25" i="25"/>
  <c r="G27" i="25"/>
  <c r="G36" i="25"/>
  <c r="G8" i="25"/>
  <c r="G35" i="25"/>
  <c r="G16" i="25"/>
  <c r="G17" i="25"/>
  <c r="G22" i="25"/>
  <c r="G29" i="25"/>
  <c r="G34" i="25"/>
  <c r="G9" i="25"/>
  <c r="G38" i="25"/>
  <c r="G33" i="25"/>
  <c r="G39" i="25"/>
  <c r="G30" i="25"/>
  <c r="G12" i="25"/>
  <c r="G5" i="25"/>
  <c r="G13" i="25"/>
  <c r="G10" i="25"/>
  <c r="G28" i="25"/>
  <c r="G24" i="25"/>
  <c r="G11" i="25"/>
  <c r="G37" i="25"/>
  <c r="G7" i="25"/>
  <c r="G6" i="25"/>
  <c r="G14" i="25"/>
  <c r="G32" i="25"/>
  <c r="G31" i="25"/>
  <c r="G21" i="25"/>
  <c r="G15" i="25"/>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J36" i="25"/>
  <c r="J20" i="25"/>
  <c r="J39" i="25"/>
  <c r="J23" i="25"/>
  <c r="J7" i="25"/>
  <c r="J26" i="25"/>
  <c r="J10" i="25"/>
  <c r="J29" i="25"/>
  <c r="J13" i="25"/>
  <c r="J28" i="25"/>
  <c r="J12" i="25"/>
  <c r="J31" i="25"/>
  <c r="J15" i="25"/>
  <c r="J34" i="25"/>
  <c r="J18" i="25"/>
  <c r="J37" i="25"/>
  <c r="J21" i="25"/>
  <c r="J24" i="25"/>
  <c r="J27" i="25"/>
  <c r="J30" i="25"/>
  <c r="J17" i="25"/>
  <c r="J32" i="25"/>
  <c r="J16" i="25"/>
  <c r="J35" i="25"/>
  <c r="J19" i="25"/>
  <c r="J38" i="25"/>
  <c r="J22" i="25"/>
  <c r="J6" i="25"/>
  <c r="J25" i="25"/>
  <c r="J9" i="25"/>
  <c r="J40" i="25"/>
  <c r="J8" i="25"/>
  <c r="J11" i="25"/>
  <c r="J14" i="25"/>
  <c r="J33" i="25"/>
  <c r="AI6" i="25" l="1"/>
  <c r="AH6" i="25"/>
  <c r="AH35" i="25"/>
  <c r="AI35" i="25"/>
  <c r="AI30" i="25"/>
  <c r="AH30" i="25"/>
  <c r="AH37" i="25"/>
  <c r="AI37" i="25"/>
  <c r="AI31" i="25"/>
  <c r="AH31" i="25"/>
  <c r="AI29" i="25"/>
  <c r="AH29" i="25"/>
  <c r="AH23" i="25"/>
  <c r="AI23" i="25"/>
  <c r="AH5" i="25"/>
  <c r="AI5" i="25"/>
  <c r="AH33" i="25"/>
  <c r="AI33" i="25"/>
  <c r="AI40" i="25"/>
  <c r="AH40" i="25"/>
  <c r="AH22" i="25"/>
  <c r="AI22" i="25"/>
  <c r="AH16" i="25"/>
  <c r="AI16" i="25"/>
  <c r="AI27" i="25"/>
  <c r="AH27" i="25"/>
  <c r="AI18" i="25"/>
  <c r="AH18" i="25"/>
  <c r="AH12" i="25"/>
  <c r="AI12" i="25"/>
  <c r="AI10" i="25"/>
  <c r="AH10" i="25"/>
  <c r="AI39" i="25"/>
  <c r="AH39" i="25"/>
  <c r="AH14" i="25"/>
  <c r="AI14" i="25"/>
  <c r="AI9" i="25"/>
  <c r="AH9" i="25"/>
  <c r="AH38" i="25"/>
  <c r="AI38" i="25"/>
  <c r="AH32" i="25"/>
  <c r="AI32" i="25"/>
  <c r="AH24" i="25"/>
  <c r="AI24" i="25"/>
  <c r="AI34" i="25"/>
  <c r="AH34" i="25"/>
  <c r="AH28" i="25"/>
  <c r="AI28" i="25"/>
  <c r="AI26" i="25"/>
  <c r="AH26" i="25"/>
  <c r="AH20" i="25"/>
  <c r="AI20" i="25"/>
  <c r="AI11" i="25"/>
  <c r="AH11" i="25"/>
  <c r="AH25" i="25"/>
  <c r="AI25" i="25"/>
  <c r="AI19" i="25"/>
  <c r="AH19" i="25"/>
  <c r="AH17" i="25"/>
  <c r="AI17" i="25"/>
  <c r="AH21" i="25"/>
  <c r="AI21" i="25"/>
  <c r="AH15" i="25"/>
  <c r="AI15" i="25"/>
  <c r="AI13" i="25"/>
  <c r="AH13" i="25"/>
  <c r="AH7" i="25"/>
  <c r="AI7" i="25"/>
  <c r="AI36" i="25"/>
  <c r="AH36" i="25"/>
  <c r="AI8" i="25"/>
  <c r="AH8" i="25"/>
  <c r="H44" i="1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L44" i="11" s="1"/>
  <c r="Y40" i="25"/>
  <c r="K44" i="11" s="1"/>
  <c r="AC16" i="25"/>
  <c r="L20" i="11" s="1"/>
  <c r="Y16" i="25"/>
  <c r="K20" i="11" s="1"/>
  <c r="AC27" i="25"/>
  <c r="L31" i="11" s="1"/>
  <c r="Y27" i="25"/>
  <c r="K31" i="11" s="1"/>
  <c r="AC12" i="25"/>
  <c r="L16" i="11" s="1"/>
  <c r="Y12" i="25"/>
  <c r="K16" i="11" s="1"/>
  <c r="Y39" i="25"/>
  <c r="K43" i="11" s="1"/>
  <c r="AC39" i="25"/>
  <c r="L43" i="11" s="1"/>
  <c r="AC14" i="25"/>
  <c r="L18" i="11" s="1"/>
  <c r="Y14" i="25"/>
  <c r="K18" i="11" s="1"/>
  <c r="Y38" i="25"/>
  <c r="K42" i="11" s="1"/>
  <c r="AC38" i="25"/>
  <c r="L42" i="11" s="1"/>
  <c r="AC24" i="25"/>
  <c r="L28" i="11" s="1"/>
  <c r="Y24" i="25"/>
  <c r="K28" i="11" s="1"/>
  <c r="Y34" i="25"/>
  <c r="K38" i="11" s="1"/>
  <c r="AC34" i="25"/>
  <c r="L38" i="11" s="1"/>
  <c r="Y15" i="25"/>
  <c r="K19" i="11" s="1"/>
  <c r="AC15" i="25"/>
  <c r="L19" i="11" s="1"/>
  <c r="AC33" i="25"/>
  <c r="L37" i="11" s="1"/>
  <c r="Y33" i="25"/>
  <c r="K37" i="11" s="1"/>
  <c r="Y22" i="25"/>
  <c r="K26" i="11" s="1"/>
  <c r="AC22" i="25"/>
  <c r="L26" i="11" s="1"/>
  <c r="Y18" i="25"/>
  <c r="K22" i="11" s="1"/>
  <c r="AC18" i="25"/>
  <c r="L22" i="11" s="1"/>
  <c r="AC10" i="25"/>
  <c r="L14" i="11" s="1"/>
  <c r="Y10" i="25"/>
  <c r="K14" i="11" s="1"/>
  <c r="AC9" i="25"/>
  <c r="L13" i="11" s="1"/>
  <c r="Y9" i="25"/>
  <c r="K13" i="11" s="1"/>
  <c r="AC32" i="25"/>
  <c r="L36" i="11" s="1"/>
  <c r="Y32" i="25"/>
  <c r="K36" i="11" s="1"/>
  <c r="AC28" i="25"/>
  <c r="L32" i="11" s="1"/>
  <c r="Y28" i="25"/>
  <c r="K32" i="11" s="1"/>
  <c r="AC26" i="25"/>
  <c r="L30" i="11" s="1"/>
  <c r="Y26" i="25"/>
  <c r="K30" i="11" s="1"/>
  <c r="AC20" i="25"/>
  <c r="L24" i="11" s="1"/>
  <c r="Y20" i="25"/>
  <c r="K24" i="11" s="1"/>
  <c r="AC11" i="25"/>
  <c r="L15" i="11" s="1"/>
  <c r="Y11" i="25"/>
  <c r="K15" i="11" s="1"/>
  <c r="AC25" i="25"/>
  <c r="L29" i="11" s="1"/>
  <c r="Y25" i="25"/>
  <c r="K29" i="11" s="1"/>
  <c r="AC19" i="25"/>
  <c r="L23" i="11" s="1"/>
  <c r="Y19" i="25"/>
  <c r="K23" i="11" s="1"/>
  <c r="AC17" i="25"/>
  <c r="L21" i="11" s="1"/>
  <c r="Y17" i="25"/>
  <c r="K21" i="11" s="1"/>
  <c r="AC21" i="25"/>
  <c r="L25" i="11" s="1"/>
  <c r="Y21" i="25"/>
  <c r="K25" i="11" s="1"/>
  <c r="AC13" i="25"/>
  <c r="L17" i="11" s="1"/>
  <c r="Y13" i="25"/>
  <c r="K17" i="11" s="1"/>
  <c r="Y7" i="25"/>
  <c r="K11" i="11" s="1"/>
  <c r="AC7" i="25"/>
  <c r="L11" i="11" s="1"/>
  <c r="AC36" i="25"/>
  <c r="L40" i="11" s="1"/>
  <c r="Y36" i="25"/>
  <c r="K40" i="11" s="1"/>
  <c r="AC8" i="25"/>
  <c r="L12" i="11" s="1"/>
  <c r="Y8" i="25"/>
  <c r="K12" i="11" s="1"/>
  <c r="Y6" i="25"/>
  <c r="K10" i="11" s="1"/>
  <c r="AC6" i="25"/>
  <c r="L10" i="11" s="1"/>
  <c r="AC35" i="25"/>
  <c r="L39" i="11" s="1"/>
  <c r="Y35" i="25"/>
  <c r="K39" i="11" s="1"/>
  <c r="AC30" i="25"/>
  <c r="L34" i="11" s="1"/>
  <c r="Y30" i="25"/>
  <c r="K34" i="11" s="1"/>
  <c r="AC37" i="25"/>
  <c r="L41" i="11" s="1"/>
  <c r="Y37" i="25"/>
  <c r="K41" i="11" s="1"/>
  <c r="Y31" i="25"/>
  <c r="K35" i="11" s="1"/>
  <c r="AC31" i="25"/>
  <c r="L35" i="11" s="1"/>
  <c r="AC29" i="25"/>
  <c r="L33" i="11" s="1"/>
  <c r="Y29" i="25"/>
  <c r="K33" i="11" s="1"/>
  <c r="Y23" i="25"/>
  <c r="K27" i="11" s="1"/>
  <c r="AC23" i="25"/>
  <c r="L27" i="11" s="1"/>
  <c r="AC5" i="25"/>
  <c r="L9" i="11" s="1"/>
  <c r="Y5" i="25"/>
  <c r="K9" i="11" s="1"/>
  <c r="L8" i="25"/>
  <c r="J12" i="11" s="1"/>
  <c r="K8" i="25"/>
  <c r="I12" i="11" s="1"/>
  <c r="L6" i="25"/>
  <c r="J10" i="11" s="1"/>
  <c r="K6" i="25"/>
  <c r="I10" i="11" s="1"/>
  <c r="L35" i="25"/>
  <c r="J39" i="11" s="1"/>
  <c r="K35" i="25"/>
  <c r="I39" i="11" s="1"/>
  <c r="L30" i="25"/>
  <c r="J34" i="11" s="1"/>
  <c r="K30" i="25"/>
  <c r="I34" i="11" s="1"/>
  <c r="L37" i="25"/>
  <c r="J41" i="11" s="1"/>
  <c r="K37" i="25"/>
  <c r="I41" i="11" s="1"/>
  <c r="L31" i="25"/>
  <c r="J35" i="11" s="1"/>
  <c r="K31" i="25"/>
  <c r="I35" i="11" s="1"/>
  <c r="L29" i="25"/>
  <c r="J33" i="11" s="1"/>
  <c r="K29" i="25"/>
  <c r="I33" i="11" s="1"/>
  <c r="L23" i="25"/>
  <c r="J27" i="11" s="1"/>
  <c r="K23" i="25"/>
  <c r="I27" i="11" s="1"/>
  <c r="L5" i="25"/>
  <c r="J9" i="11" s="1"/>
  <c r="K5" i="25"/>
  <c r="I9" i="11" s="1"/>
  <c r="J41" i="25"/>
  <c r="G27" i="26" s="1"/>
  <c r="L33" i="25"/>
  <c r="J37" i="11" s="1"/>
  <c r="K33" i="25"/>
  <c r="I37" i="11" s="1"/>
  <c r="L40" i="25"/>
  <c r="J44" i="11" s="1"/>
  <c r="K40" i="25"/>
  <c r="I44" i="11" s="1"/>
  <c r="L22" i="25"/>
  <c r="J26" i="11" s="1"/>
  <c r="K22" i="25"/>
  <c r="I26" i="11" s="1"/>
  <c r="L16" i="25"/>
  <c r="J20" i="11" s="1"/>
  <c r="K16" i="25"/>
  <c r="I20" i="11" s="1"/>
  <c r="L27" i="25"/>
  <c r="J31" i="11" s="1"/>
  <c r="K27" i="25"/>
  <c r="I31" i="11" s="1"/>
  <c r="L18" i="25"/>
  <c r="J22" i="11" s="1"/>
  <c r="K18" i="25"/>
  <c r="I22" i="11" s="1"/>
  <c r="L12" i="25"/>
  <c r="J16" i="11" s="1"/>
  <c r="K12" i="25"/>
  <c r="I16" i="11" s="1"/>
  <c r="L10" i="25"/>
  <c r="J14" i="11" s="1"/>
  <c r="K10" i="25"/>
  <c r="I14" i="11" s="1"/>
  <c r="L39" i="25"/>
  <c r="J43" i="11" s="1"/>
  <c r="K39" i="25"/>
  <c r="I43" i="11" s="1"/>
  <c r="L14" i="25"/>
  <c r="J18" i="11" s="1"/>
  <c r="K14" i="25"/>
  <c r="I18" i="11" s="1"/>
  <c r="K9" i="25"/>
  <c r="I13" i="11" s="1"/>
  <c r="L9" i="25"/>
  <c r="J13" i="11" s="1"/>
  <c r="L38" i="25"/>
  <c r="J42" i="11" s="1"/>
  <c r="K38" i="25"/>
  <c r="I42" i="11" s="1"/>
  <c r="L32" i="25"/>
  <c r="J36" i="11" s="1"/>
  <c r="K32" i="25"/>
  <c r="I36" i="11" s="1"/>
  <c r="L24" i="25"/>
  <c r="J28" i="11" s="1"/>
  <c r="K24" i="25"/>
  <c r="I28" i="11" s="1"/>
  <c r="L34" i="25"/>
  <c r="J38" i="11" s="1"/>
  <c r="K34" i="25"/>
  <c r="I38" i="11" s="1"/>
  <c r="L28" i="25"/>
  <c r="J32" i="11" s="1"/>
  <c r="K28" i="25"/>
  <c r="I32" i="11" s="1"/>
  <c r="L26" i="25"/>
  <c r="J30" i="11" s="1"/>
  <c r="K26" i="25"/>
  <c r="I30" i="11" s="1"/>
  <c r="L20" i="25"/>
  <c r="J24" i="11" s="1"/>
  <c r="K20" i="25"/>
  <c r="I24" i="11" s="1"/>
  <c r="L11" i="25"/>
  <c r="J15" i="11" s="1"/>
  <c r="K11" i="25"/>
  <c r="I15" i="11" s="1"/>
  <c r="K25" i="25"/>
  <c r="I29" i="11" s="1"/>
  <c r="L25" i="25"/>
  <c r="J29" i="11" s="1"/>
  <c r="L19" i="25"/>
  <c r="J23" i="11" s="1"/>
  <c r="K19" i="25"/>
  <c r="I23" i="11" s="1"/>
  <c r="L17" i="25"/>
  <c r="J21" i="11" s="1"/>
  <c r="K17" i="25"/>
  <c r="I21" i="11" s="1"/>
  <c r="L21" i="25"/>
  <c r="J25" i="11" s="1"/>
  <c r="K21" i="25"/>
  <c r="I25" i="11" s="1"/>
  <c r="L15" i="25"/>
  <c r="J19" i="11" s="1"/>
  <c r="K15" i="25"/>
  <c r="I19" i="11" s="1"/>
  <c r="L13" i="25"/>
  <c r="J17" i="11" s="1"/>
  <c r="K13" i="25"/>
  <c r="I17" i="11" s="1"/>
  <c r="L7" i="25"/>
  <c r="J11" i="11" s="1"/>
  <c r="K7" i="25"/>
  <c r="I11" i="11" s="1"/>
  <c r="L36" i="25"/>
  <c r="J40" i="11" s="1"/>
  <c r="K36" i="25"/>
  <c r="I40" i="11" s="1"/>
  <c r="H45" i="11" l="1"/>
  <c r="D24" i="8" s="1"/>
  <c r="AH41" i="25"/>
  <c r="O32" i="26" s="1"/>
  <c r="AI41" i="25"/>
  <c r="O33" i="26" s="1"/>
  <c r="J45" i="11"/>
  <c r="F24" i="8" s="1"/>
  <c r="I45" i="11"/>
  <c r="E24" i="8" s="1"/>
  <c r="K45" i="11"/>
  <c r="G24" i="8" s="1"/>
  <c r="L45" i="11"/>
  <c r="H24" i="8" s="1"/>
  <c r="AC41" i="25"/>
  <c r="O27" i="26" s="1"/>
  <c r="K41" i="25"/>
  <c r="F32" i="26" s="1"/>
  <c r="Y41" i="25"/>
  <c r="O26" i="26" s="1"/>
  <c r="L41" i="25"/>
  <c r="N41" i="25" l="1"/>
  <c r="O36" i="25" s="1"/>
  <c r="F33" i="26"/>
  <c r="G38" i="26" s="1"/>
  <c r="O19" i="25" l="1"/>
  <c r="P19" i="25" s="1"/>
  <c r="O6" i="25"/>
  <c r="P6" i="25" s="1"/>
  <c r="O7" i="25"/>
  <c r="Q7" i="25" s="1"/>
  <c r="O22" i="25"/>
  <c r="P22" i="25" s="1"/>
  <c r="O5" i="25"/>
  <c r="P5" i="25" s="1"/>
  <c r="O29" i="25"/>
  <c r="P29" i="25" s="1"/>
  <c r="O11" i="25"/>
  <c r="P11" i="25" s="1"/>
  <c r="O39" i="25"/>
  <c r="P39" i="25" s="1"/>
  <c r="O25" i="25"/>
  <c r="P25" i="25" s="1"/>
  <c r="O18" i="25"/>
  <c r="Q18" i="25" s="1"/>
  <c r="O10" i="25"/>
  <c r="P10" i="25" s="1"/>
  <c r="O31" i="25"/>
  <c r="P31" i="25" s="1"/>
  <c r="O16" i="25"/>
  <c r="Q16" i="25" s="1"/>
  <c r="O32" i="25"/>
  <c r="Q32" i="25" s="1"/>
  <c r="O17" i="25"/>
  <c r="P17" i="25" s="1"/>
  <c r="O33" i="25"/>
  <c r="P33" i="25" s="1"/>
  <c r="O9" i="25"/>
  <c r="Q9" i="25" s="1"/>
  <c r="O30" i="25"/>
  <c r="Q30" i="25" s="1"/>
  <c r="O23" i="25"/>
  <c r="Q23" i="25" s="1"/>
  <c r="O15" i="25"/>
  <c r="Q15" i="25" s="1"/>
  <c r="O37" i="25"/>
  <c r="Q37" i="25" s="1"/>
  <c r="O20" i="25"/>
  <c r="Q20" i="25" s="1"/>
  <c r="O40" i="25"/>
  <c r="Q40" i="25" s="1"/>
  <c r="O26" i="25"/>
  <c r="P26" i="25" s="1"/>
  <c r="O12" i="25"/>
  <c r="Q12" i="25" s="1"/>
  <c r="O28" i="25"/>
  <c r="P28" i="25" s="1"/>
  <c r="O27" i="25"/>
  <c r="P27" i="25" s="1"/>
  <c r="O38" i="25"/>
  <c r="Q38" i="25" s="1"/>
  <c r="O13" i="25"/>
  <c r="Q13" i="25" s="1"/>
  <c r="O14" i="25"/>
  <c r="P14" i="25" s="1"/>
  <c r="O35" i="25"/>
  <c r="P35" i="25" s="1"/>
  <c r="O34" i="25"/>
  <c r="P34" i="25" s="1"/>
  <c r="O21" i="25"/>
  <c r="P21" i="25" s="1"/>
  <c r="O8" i="25"/>
  <c r="Q8" i="25" s="1"/>
  <c r="O24" i="25"/>
  <c r="Q24" i="25" s="1"/>
  <c r="Q36" i="25"/>
  <c r="P36" i="25"/>
  <c r="Q35" i="25" l="1"/>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R5" i="25" s="1" a="1"/>
  <c r="R5" i="25" s="1"/>
  <c r="Q14" i="25"/>
  <c r="P12" i="25"/>
  <c r="Q21" i="25"/>
  <c r="P13" i="25"/>
  <c r="P30" i="25"/>
  <c r="P20" i="25"/>
  <c r="P32" i="25"/>
  <c r="O41" i="25"/>
  <c r="F43" i="26" s="1"/>
  <c r="P9" i="25"/>
  <c r="AK5" i="25" l="1"/>
  <c r="AJ5" i="25"/>
  <c r="Q41" i="25"/>
  <c r="F48" i="26" s="1"/>
  <c r="P41" i="25"/>
  <c r="D48" i="26" s="1"/>
  <c r="M9" i="11"/>
  <c r="R9" i="11" s="1"/>
  <c r="R7" i="25"/>
  <c r="R30" i="25"/>
  <c r="R21" i="25"/>
  <c r="R29" i="25"/>
  <c r="R17" i="25"/>
  <c r="R9" i="25"/>
  <c r="R32" i="25"/>
  <c r="R13" i="25"/>
  <c r="R20" i="25"/>
  <c r="R8" i="25"/>
  <c r="R18" i="25"/>
  <c r="R12" i="25"/>
  <c r="R39" i="25"/>
  <c r="R27" i="25"/>
  <c r="R6" i="25"/>
  <c r="R35" i="25"/>
  <c r="R10" i="25"/>
  <c r="R33" i="25"/>
  <c r="R24" i="25"/>
  <c r="R34" i="25"/>
  <c r="R28" i="25"/>
  <c r="R36" i="25"/>
  <c r="R40" i="25"/>
  <c r="R22" i="25"/>
  <c r="R16" i="25"/>
  <c r="R15" i="25"/>
  <c r="R38" i="25"/>
  <c r="R23" i="25"/>
  <c r="R11" i="25"/>
  <c r="R37" i="25"/>
  <c r="R31" i="25"/>
  <c r="R26" i="25"/>
  <c r="R14" i="25"/>
  <c r="R25" i="25"/>
  <c r="R19" i="25"/>
  <c r="AD5" i="25"/>
  <c r="Z5" i="25"/>
  <c r="T5" i="25"/>
  <c r="S5" i="25"/>
  <c r="U5" i="25"/>
  <c r="Z19" i="25" l="1"/>
  <c r="P23" i="11" s="1"/>
  <c r="U23" i="11" s="1"/>
  <c r="AJ19" i="25"/>
  <c r="AK19" i="25"/>
  <c r="T31" i="25"/>
  <c r="O35" i="11" s="1"/>
  <c r="T35" i="11" s="1"/>
  <c r="AJ31" i="25"/>
  <c r="AK31" i="25"/>
  <c r="Z38" i="25"/>
  <c r="P42" i="11" s="1"/>
  <c r="U42" i="11" s="1"/>
  <c r="AJ38" i="25"/>
  <c r="AK38" i="25"/>
  <c r="AD40" i="25"/>
  <c r="Q44" i="11" s="1"/>
  <c r="V44" i="11" s="1"/>
  <c r="AJ40" i="25"/>
  <c r="AK40" i="25"/>
  <c r="Z24" i="25"/>
  <c r="P28" i="11" s="1"/>
  <c r="U28" i="11" s="1"/>
  <c r="AK24" i="25"/>
  <c r="AJ24" i="25"/>
  <c r="T6" i="25"/>
  <c r="O10" i="11" s="1"/>
  <c r="T10" i="11" s="1"/>
  <c r="AK6" i="25"/>
  <c r="AJ6" i="25"/>
  <c r="AD18" i="25"/>
  <c r="Q22" i="11" s="1"/>
  <c r="V22" i="11" s="1"/>
  <c r="AK18" i="25"/>
  <c r="AJ18" i="25"/>
  <c r="AD32" i="25"/>
  <c r="Q36" i="11" s="1"/>
  <c r="V36" i="11" s="1"/>
  <c r="AJ32" i="25"/>
  <c r="AK32" i="25"/>
  <c r="S21" i="25"/>
  <c r="N25" i="11" s="1"/>
  <c r="S25" i="11" s="1"/>
  <c r="AK21" i="25"/>
  <c r="AJ21" i="25"/>
  <c r="Z25" i="25"/>
  <c r="P29" i="11" s="1"/>
  <c r="U29" i="11" s="1"/>
  <c r="AK25" i="25"/>
  <c r="AJ25" i="25"/>
  <c r="S37" i="25"/>
  <c r="N41" i="11" s="1"/>
  <c r="S41" i="11" s="1"/>
  <c r="AK37" i="25"/>
  <c r="AJ37" i="25"/>
  <c r="S15" i="25"/>
  <c r="N19" i="11" s="1"/>
  <c r="S19" i="11" s="1"/>
  <c r="AK15" i="25"/>
  <c r="AJ15" i="25"/>
  <c r="AD36" i="25"/>
  <c r="Q40" i="11" s="1"/>
  <c r="V40" i="11" s="1"/>
  <c r="AK36" i="25"/>
  <c r="AJ36" i="25"/>
  <c r="Z33" i="25"/>
  <c r="P37" i="11" s="1"/>
  <c r="U37" i="11" s="1"/>
  <c r="AK33" i="25"/>
  <c r="AJ33" i="25"/>
  <c r="S27" i="25"/>
  <c r="N31" i="11" s="1"/>
  <c r="S31" i="11" s="1"/>
  <c r="AK27" i="25"/>
  <c r="AJ27" i="25"/>
  <c r="T8" i="25"/>
  <c r="O12" i="11" s="1"/>
  <c r="T12" i="11" s="1"/>
  <c r="AJ8" i="25"/>
  <c r="AK8" i="25"/>
  <c r="AD9" i="25"/>
  <c r="Q13" i="11" s="1"/>
  <c r="V13" i="11" s="1"/>
  <c r="AK9" i="25"/>
  <c r="AJ9" i="25"/>
  <c r="AD30" i="25"/>
  <c r="Q34" i="11" s="1"/>
  <c r="V34" i="11" s="1"/>
  <c r="AK30" i="25"/>
  <c r="AJ30" i="25"/>
  <c r="AK14" i="25"/>
  <c r="AJ14" i="25"/>
  <c r="S11" i="25"/>
  <c r="N15" i="11" s="1"/>
  <c r="S15" i="11" s="1"/>
  <c r="AK11" i="25"/>
  <c r="AJ11" i="25"/>
  <c r="AJ16" i="25"/>
  <c r="AK16" i="25"/>
  <c r="S28" i="25"/>
  <c r="N32" i="11" s="1"/>
  <c r="S32" i="11" s="1"/>
  <c r="AJ28" i="25"/>
  <c r="AK28" i="25"/>
  <c r="AJ10" i="25"/>
  <c r="AK10" i="25"/>
  <c r="S39" i="25"/>
  <c r="N43" i="11" s="1"/>
  <c r="S43" i="11" s="1"/>
  <c r="AJ39" i="25"/>
  <c r="AK39" i="25"/>
  <c r="AK20" i="25"/>
  <c r="AJ20" i="25"/>
  <c r="Z17" i="25"/>
  <c r="P21" i="11" s="1"/>
  <c r="U21" i="11" s="1"/>
  <c r="AJ17" i="25"/>
  <c r="AK17" i="25"/>
  <c r="AJ7" i="25"/>
  <c r="AK7" i="25"/>
  <c r="Z26" i="25"/>
  <c r="P30" i="11" s="1"/>
  <c r="U30" i="11" s="1"/>
  <c r="AK26" i="25"/>
  <c r="AJ26" i="25"/>
  <c r="T23" i="25"/>
  <c r="O27" i="11" s="1"/>
  <c r="T27" i="11" s="1"/>
  <c r="AJ23" i="25"/>
  <c r="AK23" i="25"/>
  <c r="T22" i="25"/>
  <c r="O26" i="11" s="1"/>
  <c r="T26" i="11" s="1"/>
  <c r="AK22" i="25"/>
  <c r="AJ22" i="25"/>
  <c r="Z34" i="25"/>
  <c r="P38" i="11" s="1"/>
  <c r="U38" i="11" s="1"/>
  <c r="AK34" i="25"/>
  <c r="AJ34" i="25"/>
  <c r="S35" i="25"/>
  <c r="N39" i="11" s="1"/>
  <c r="S39" i="11" s="1"/>
  <c r="AK35" i="25"/>
  <c r="AJ35" i="25"/>
  <c r="AD12" i="25"/>
  <c r="Q16" i="11" s="1"/>
  <c r="V16" i="11" s="1"/>
  <c r="AK12" i="25"/>
  <c r="AJ12" i="25"/>
  <c r="AD13" i="25"/>
  <c r="Q17" i="11" s="1"/>
  <c r="V17" i="11" s="1"/>
  <c r="AK13" i="25"/>
  <c r="AJ13" i="25"/>
  <c r="Z29" i="25"/>
  <c r="P33" i="11" s="1"/>
  <c r="U33" i="11" s="1"/>
  <c r="AJ29" i="25"/>
  <c r="AK29" i="25"/>
  <c r="AD33" i="25"/>
  <c r="Q37" i="11" s="1"/>
  <c r="V37" i="11" s="1"/>
  <c r="S9" i="25"/>
  <c r="N13" i="11" s="1"/>
  <c r="S13" i="11" s="1"/>
  <c r="T37" i="25"/>
  <c r="O41" i="11" s="1"/>
  <c r="T41" i="11" s="1"/>
  <c r="Z32" i="25"/>
  <c r="P36" i="11" s="1"/>
  <c r="U36" i="11" s="1"/>
  <c r="Z15" i="25"/>
  <c r="P19" i="11" s="1"/>
  <c r="U19" i="11" s="1"/>
  <c r="AD25" i="25"/>
  <c r="Q29" i="11" s="1"/>
  <c r="V29" i="11" s="1"/>
  <c r="S33" i="25"/>
  <c r="N37" i="11" s="1"/>
  <c r="S37" i="11" s="1"/>
  <c r="Z36" i="25"/>
  <c r="P40" i="11" s="1"/>
  <c r="U40" i="11" s="1"/>
  <c r="Z8" i="25"/>
  <c r="P12" i="11" s="1"/>
  <c r="U12" i="11" s="1"/>
  <c r="T15" i="25"/>
  <c r="O19" i="11" s="1"/>
  <c r="T19" i="11" s="1"/>
  <c r="Z37" i="25"/>
  <c r="P41" i="11" s="1"/>
  <c r="U41" i="11" s="1"/>
  <c r="S36" i="25"/>
  <c r="N40" i="11" s="1"/>
  <c r="S40" i="11" s="1"/>
  <c r="Z27" i="25"/>
  <c r="P31" i="11" s="1"/>
  <c r="U31" i="11" s="1"/>
  <c r="AD8" i="25"/>
  <c r="Q12" i="11" s="1"/>
  <c r="V12" i="11" s="1"/>
  <c r="Z9" i="25"/>
  <c r="P13" i="11" s="1"/>
  <c r="U13" i="11" s="1"/>
  <c r="Z30" i="25"/>
  <c r="P34" i="11" s="1"/>
  <c r="U34" i="11" s="1"/>
  <c r="T25" i="25"/>
  <c r="O29" i="11" s="1"/>
  <c r="T29" i="11" s="1"/>
  <c r="AD37" i="25"/>
  <c r="Q41" i="11" s="1"/>
  <c r="V41" i="11" s="1"/>
  <c r="T36" i="25"/>
  <c r="O40" i="11" s="1"/>
  <c r="T40" i="11" s="1"/>
  <c r="T27" i="25"/>
  <c r="O31" i="11" s="1"/>
  <c r="T31" i="11" s="1"/>
  <c r="S8" i="25"/>
  <c r="N12" i="11" s="1"/>
  <c r="S12" i="11" s="1"/>
  <c r="AD15" i="25"/>
  <c r="Q19" i="11" s="1"/>
  <c r="V19" i="11" s="1"/>
  <c r="S30" i="25"/>
  <c r="N34" i="11" s="1"/>
  <c r="S34" i="11" s="1"/>
  <c r="AD23" i="25"/>
  <c r="Q27" i="11" s="1"/>
  <c r="V27" i="11" s="1"/>
  <c r="T34" i="25"/>
  <c r="O38" i="11" s="1"/>
  <c r="T38" i="11" s="1"/>
  <c r="AD21" i="25"/>
  <c r="Q25" i="11" s="1"/>
  <c r="V25" i="11" s="1"/>
  <c r="S32" i="25"/>
  <c r="N36" i="11" s="1"/>
  <c r="S36" i="11" s="1"/>
  <c r="T19" i="25"/>
  <c r="O23" i="11" s="1"/>
  <c r="T23" i="11" s="1"/>
  <c r="T24" i="25"/>
  <c r="O28" i="11" s="1"/>
  <c r="T28" i="11" s="1"/>
  <c r="AD6" i="25"/>
  <c r="Q10" i="11" s="1"/>
  <c r="V10" i="11" s="1"/>
  <c r="S26" i="25"/>
  <c r="N30" i="11" s="1"/>
  <c r="S30" i="11" s="1"/>
  <c r="S22" i="25"/>
  <c r="N26" i="11" s="1"/>
  <c r="S26" i="11" s="1"/>
  <c r="T35" i="25"/>
  <c r="O39" i="11" s="1"/>
  <c r="T39" i="11" s="1"/>
  <c r="AD31" i="25"/>
  <c r="Q35" i="11" s="1"/>
  <c r="V35" i="11" s="1"/>
  <c r="Z40" i="25"/>
  <c r="P44" i="11" s="1"/>
  <c r="U44" i="11" s="1"/>
  <c r="S12" i="25"/>
  <c r="N16" i="11" s="1"/>
  <c r="S16" i="11" s="1"/>
  <c r="S38" i="25"/>
  <c r="N42" i="11" s="1"/>
  <c r="S42" i="11" s="1"/>
  <c r="S25" i="25"/>
  <c r="N29" i="11" s="1"/>
  <c r="S29" i="11" s="1"/>
  <c r="S31" i="25"/>
  <c r="N35" i="11" s="1"/>
  <c r="S35" i="11" s="1"/>
  <c r="S40" i="25"/>
  <c r="N44" i="11" s="1"/>
  <c r="S44" i="11" s="1"/>
  <c r="T33" i="25"/>
  <c r="O37" i="11" s="1"/>
  <c r="T37" i="11" s="1"/>
  <c r="AD27" i="25"/>
  <c r="Q31" i="11" s="1"/>
  <c r="V31" i="11" s="1"/>
  <c r="T18" i="25"/>
  <c r="O22" i="11" s="1"/>
  <c r="T22" i="11" s="1"/>
  <c r="S13" i="25"/>
  <c r="N17" i="11" s="1"/>
  <c r="S17" i="11" s="1"/>
  <c r="T9" i="25"/>
  <c r="O13" i="11" s="1"/>
  <c r="T13" i="11" s="1"/>
  <c r="AD29" i="25"/>
  <c r="Q33" i="11" s="1"/>
  <c r="V33" i="11" s="1"/>
  <c r="T21" i="25"/>
  <c r="O25" i="11" s="1"/>
  <c r="T25" i="11" s="1"/>
  <c r="T30" i="25"/>
  <c r="O34" i="11" s="1"/>
  <c r="T34" i="11" s="1"/>
  <c r="T26" i="25"/>
  <c r="O30" i="11" s="1"/>
  <c r="T30" i="11" s="1"/>
  <c r="Z23" i="25"/>
  <c r="P27" i="11" s="1"/>
  <c r="U27" i="11" s="1"/>
  <c r="Z22" i="25"/>
  <c r="P26" i="11" s="1"/>
  <c r="U26" i="11" s="1"/>
  <c r="AD34" i="25"/>
  <c r="Q38" i="11" s="1"/>
  <c r="V38" i="11" s="1"/>
  <c r="Z35" i="25"/>
  <c r="P39" i="11" s="1"/>
  <c r="U39" i="11" s="1"/>
  <c r="T12" i="25"/>
  <c r="O16" i="11" s="1"/>
  <c r="T16" i="11" s="1"/>
  <c r="T13" i="25"/>
  <c r="O17" i="11" s="1"/>
  <c r="T17" i="11" s="1"/>
  <c r="S29" i="25"/>
  <c r="N33" i="11" s="1"/>
  <c r="S33" i="11" s="1"/>
  <c r="AD26" i="25"/>
  <c r="Q30" i="11" s="1"/>
  <c r="V30" i="11" s="1"/>
  <c r="S23" i="25"/>
  <c r="N27" i="11" s="1"/>
  <c r="S27" i="11" s="1"/>
  <c r="AD22" i="25"/>
  <c r="Q26" i="11" s="1"/>
  <c r="V26" i="11" s="1"/>
  <c r="S34" i="25"/>
  <c r="N38" i="11" s="1"/>
  <c r="S38" i="11" s="1"/>
  <c r="AD35" i="25"/>
  <c r="Q39" i="11" s="1"/>
  <c r="V39" i="11" s="1"/>
  <c r="Z12" i="25"/>
  <c r="P16" i="11" s="1"/>
  <c r="U16" i="11" s="1"/>
  <c r="Z13" i="25"/>
  <c r="P17" i="11" s="1"/>
  <c r="U17" i="11" s="1"/>
  <c r="T29" i="25"/>
  <c r="O33" i="11" s="1"/>
  <c r="T33" i="11" s="1"/>
  <c r="AD19" i="25"/>
  <c r="Q23" i="11" s="1"/>
  <c r="V23" i="11" s="1"/>
  <c r="AD24" i="25"/>
  <c r="Q28" i="11" s="1"/>
  <c r="V28" i="11" s="1"/>
  <c r="S18" i="25"/>
  <c r="N22" i="11" s="1"/>
  <c r="S22" i="11" s="1"/>
  <c r="T38" i="25"/>
  <c r="O42" i="11" s="1"/>
  <c r="T42" i="11" s="1"/>
  <c r="S6" i="25"/>
  <c r="N10" i="11" s="1"/>
  <c r="S10" i="11" s="1"/>
  <c r="M18" i="11"/>
  <c r="R18" i="11" s="1"/>
  <c r="M15" i="11"/>
  <c r="R15" i="11" s="1"/>
  <c r="M20" i="11"/>
  <c r="R20" i="11" s="1"/>
  <c r="M32" i="11"/>
  <c r="R32" i="11" s="1"/>
  <c r="M14" i="11"/>
  <c r="R14" i="11" s="1"/>
  <c r="M43" i="11"/>
  <c r="R43" i="11" s="1"/>
  <c r="M24" i="11"/>
  <c r="R24" i="11" s="1"/>
  <c r="M21" i="11"/>
  <c r="R21" i="11" s="1"/>
  <c r="M11" i="11"/>
  <c r="R11" i="11" s="1"/>
  <c r="S14" i="25"/>
  <c r="N18" i="11" s="1"/>
  <c r="S18" i="11" s="1"/>
  <c r="T10" i="25"/>
  <c r="O14" i="11" s="1"/>
  <c r="T14" i="11" s="1"/>
  <c r="S7" i="25"/>
  <c r="N11" i="11" s="1"/>
  <c r="S11" i="11" s="1"/>
  <c r="M30" i="11"/>
  <c r="R30" i="11" s="1"/>
  <c r="M27" i="11"/>
  <c r="R27" i="11" s="1"/>
  <c r="M26" i="11"/>
  <c r="R26" i="11" s="1"/>
  <c r="M38" i="11"/>
  <c r="R38" i="11" s="1"/>
  <c r="M39" i="11"/>
  <c r="R39" i="11" s="1"/>
  <c r="M16" i="11"/>
  <c r="R16" i="11" s="1"/>
  <c r="M17" i="11"/>
  <c r="R17" i="11" s="1"/>
  <c r="M33" i="11"/>
  <c r="R33" i="11" s="1"/>
  <c r="M23" i="11"/>
  <c r="R23" i="11" s="1"/>
  <c r="M35" i="11"/>
  <c r="R35" i="11" s="1"/>
  <c r="M42" i="11"/>
  <c r="R42" i="11" s="1"/>
  <c r="M44" i="11"/>
  <c r="R44" i="11" s="1"/>
  <c r="M28" i="11"/>
  <c r="R28" i="11" s="1"/>
  <c r="M10" i="11"/>
  <c r="R10" i="11" s="1"/>
  <c r="M22" i="11"/>
  <c r="R22" i="11" s="1"/>
  <c r="M36" i="11"/>
  <c r="R36" i="11" s="1"/>
  <c r="M25" i="11"/>
  <c r="R25" i="11" s="1"/>
  <c r="S19" i="25"/>
  <c r="N23" i="11" s="1"/>
  <c r="S23" i="11" s="1"/>
  <c r="Z31" i="25"/>
  <c r="P35" i="11" s="1"/>
  <c r="U35" i="11" s="1"/>
  <c r="S16" i="25"/>
  <c r="N20" i="11" s="1"/>
  <c r="S20" i="11" s="1"/>
  <c r="T40" i="25"/>
  <c r="O44" i="11" s="1"/>
  <c r="T44" i="11" s="1"/>
  <c r="S24" i="25"/>
  <c r="N28" i="11" s="1"/>
  <c r="S28" i="11" s="1"/>
  <c r="Z18" i="25"/>
  <c r="P22" i="11" s="1"/>
  <c r="U22" i="11" s="1"/>
  <c r="S20" i="25"/>
  <c r="N24" i="11" s="1"/>
  <c r="S24" i="11" s="1"/>
  <c r="T32" i="25"/>
  <c r="O36" i="11" s="1"/>
  <c r="T36" i="11" s="1"/>
  <c r="AD38" i="25"/>
  <c r="Q42" i="11" s="1"/>
  <c r="V42" i="11" s="1"/>
  <c r="Z21" i="25"/>
  <c r="P25" i="11" s="1"/>
  <c r="U25" i="11" s="1"/>
  <c r="Z6" i="25"/>
  <c r="P10" i="11" s="1"/>
  <c r="U10" i="11" s="1"/>
  <c r="M29" i="11"/>
  <c r="R29" i="11" s="1"/>
  <c r="M41" i="11"/>
  <c r="R41" i="11" s="1"/>
  <c r="M19" i="11"/>
  <c r="R19" i="11" s="1"/>
  <c r="M40" i="11"/>
  <c r="R40" i="11" s="1"/>
  <c r="M37" i="11"/>
  <c r="R37" i="11" s="1"/>
  <c r="M31" i="11"/>
  <c r="R31" i="11" s="1"/>
  <c r="M12" i="11"/>
  <c r="R12" i="11" s="1"/>
  <c r="M13" i="11"/>
  <c r="R13" i="11" s="1"/>
  <c r="M34" i="11"/>
  <c r="R34" i="11" s="1"/>
  <c r="AM5" i="25"/>
  <c r="AL5" i="25"/>
  <c r="V5" i="25"/>
  <c r="N9" i="11"/>
  <c r="Z16" i="25"/>
  <c r="P20" i="11" s="1"/>
  <c r="U20" i="11" s="1"/>
  <c r="Z28" i="25"/>
  <c r="P32" i="11" s="1"/>
  <c r="U32" i="11" s="1"/>
  <c r="W5" i="25"/>
  <c r="O9" i="11"/>
  <c r="Z14" i="25"/>
  <c r="P18" i="11" s="1"/>
  <c r="U18" i="11" s="1"/>
  <c r="AD11" i="25"/>
  <c r="Q15" i="11" s="1"/>
  <c r="V15" i="11" s="1"/>
  <c r="AD16" i="25"/>
  <c r="Q20" i="11" s="1"/>
  <c r="V20" i="11" s="1"/>
  <c r="AD28" i="25"/>
  <c r="Q32" i="11" s="1"/>
  <c r="V32" i="11" s="1"/>
  <c r="Z10" i="25"/>
  <c r="P14" i="11" s="1"/>
  <c r="U14" i="11" s="1"/>
  <c r="AD39" i="25"/>
  <c r="Q43" i="11" s="1"/>
  <c r="V43" i="11" s="1"/>
  <c r="AD20" i="25"/>
  <c r="Q24" i="11" s="1"/>
  <c r="V24" i="11" s="1"/>
  <c r="S17" i="25"/>
  <c r="N21" i="11" s="1"/>
  <c r="S21" i="11" s="1"/>
  <c r="Z7" i="25"/>
  <c r="P11" i="11" s="1"/>
  <c r="U11" i="11" s="1"/>
  <c r="AA5" i="25"/>
  <c r="P9" i="11"/>
  <c r="T14" i="25"/>
  <c r="O18" i="11" s="1"/>
  <c r="T18" i="11" s="1"/>
  <c r="T11" i="25"/>
  <c r="O15" i="11" s="1"/>
  <c r="T15" i="11" s="1"/>
  <c r="T16" i="25"/>
  <c r="O20" i="11" s="1"/>
  <c r="T20" i="11" s="1"/>
  <c r="T28" i="25"/>
  <c r="O32" i="11" s="1"/>
  <c r="T32" i="11" s="1"/>
  <c r="S10" i="25"/>
  <c r="N14" i="11" s="1"/>
  <c r="S14" i="11" s="1"/>
  <c r="T39" i="25"/>
  <c r="O43" i="11" s="1"/>
  <c r="T43" i="11" s="1"/>
  <c r="T20" i="25"/>
  <c r="O24" i="11" s="1"/>
  <c r="T24" i="11" s="1"/>
  <c r="AD17" i="25"/>
  <c r="Q21" i="11" s="1"/>
  <c r="V21" i="11" s="1"/>
  <c r="T7" i="25"/>
  <c r="O11" i="11" s="1"/>
  <c r="T11" i="11" s="1"/>
  <c r="AE5" i="25"/>
  <c r="Q9" i="11"/>
  <c r="AD14" i="25"/>
  <c r="Q18" i="11" s="1"/>
  <c r="V18" i="11" s="1"/>
  <c r="Z11" i="25"/>
  <c r="P15" i="11" s="1"/>
  <c r="U15" i="11" s="1"/>
  <c r="AD10" i="25"/>
  <c r="Q14" i="11" s="1"/>
  <c r="V14" i="11" s="1"/>
  <c r="Z39" i="25"/>
  <c r="P43" i="11" s="1"/>
  <c r="U43" i="11" s="1"/>
  <c r="Z20" i="25"/>
  <c r="P24" i="11" s="1"/>
  <c r="U24" i="11" s="1"/>
  <c r="T17" i="25"/>
  <c r="O21" i="11" s="1"/>
  <c r="T21" i="11" s="1"/>
  <c r="AD7" i="25"/>
  <c r="Q11" i="11" s="1"/>
  <c r="V11" i="11" s="1"/>
  <c r="U8" i="25"/>
  <c r="U20" i="25"/>
  <c r="U27" i="25"/>
  <c r="U19" i="25"/>
  <c r="U37" i="25"/>
  <c r="U25" i="25"/>
  <c r="U11" i="25"/>
  <c r="U36" i="25"/>
  <c r="U38" i="25"/>
  <c r="U15" i="25"/>
  <c r="U10" i="25"/>
  <c r="U35" i="25"/>
  <c r="U12" i="25"/>
  <c r="U40" i="25"/>
  <c r="V9" i="25"/>
  <c r="U9" i="25"/>
  <c r="U7" i="25"/>
  <c r="U32" i="25"/>
  <c r="U24" i="25"/>
  <c r="U16" i="25"/>
  <c r="U21" i="25"/>
  <c r="U30" i="25"/>
  <c r="U33" i="25"/>
  <c r="U18" i="25"/>
  <c r="U29" i="25"/>
  <c r="U13" i="25"/>
  <c r="U17" i="25"/>
  <c r="U6" i="25"/>
  <c r="U23" i="25"/>
  <c r="U28" i="25"/>
  <c r="R41" i="25"/>
  <c r="G53" i="26" s="1"/>
  <c r="U31" i="25"/>
  <c r="U34" i="25"/>
  <c r="U26" i="25"/>
  <c r="U14" i="25"/>
  <c r="U39" i="25"/>
  <c r="U22" i="25"/>
  <c r="AE32" i="25" l="1"/>
  <c r="W8" i="25"/>
  <c r="AE40" i="25"/>
  <c r="AE8" i="25"/>
  <c r="AA29" i="25"/>
  <c r="AA34" i="25"/>
  <c r="V28" i="25"/>
  <c r="V15" i="25"/>
  <c r="AA38" i="25"/>
  <c r="V11" i="25"/>
  <c r="AA24" i="25"/>
  <c r="AE36" i="25"/>
  <c r="W26" i="25"/>
  <c r="AA33" i="25"/>
  <c r="W22" i="25"/>
  <c r="AA26" i="25"/>
  <c r="AE13" i="25"/>
  <c r="AE18" i="25"/>
  <c r="V35" i="25"/>
  <c r="V37" i="25"/>
  <c r="V27" i="25"/>
  <c r="AE33" i="25"/>
  <c r="V21" i="25"/>
  <c r="AE9" i="25"/>
  <c r="AA19" i="25"/>
  <c r="V39" i="25"/>
  <c r="W31" i="25"/>
  <c r="AE30" i="25"/>
  <c r="AA25" i="25"/>
  <c r="W6" i="25"/>
  <c r="AE12" i="25"/>
  <c r="W23" i="25"/>
  <c r="AA17" i="25"/>
  <c r="W37" i="25"/>
  <c r="V19" i="25"/>
  <c r="AA30" i="25"/>
  <c r="AE35" i="25"/>
  <c r="AA36" i="25"/>
  <c r="W9" i="25"/>
  <c r="AA15" i="25"/>
  <c r="V17" i="25"/>
  <c r="W30" i="25"/>
  <c r="AA32" i="25"/>
  <c r="W25" i="25"/>
  <c r="AA27" i="25"/>
  <c r="AA8" i="25"/>
  <c r="AE23" i="25"/>
  <c r="V12" i="25"/>
  <c r="V36" i="25"/>
  <c r="W27" i="25"/>
  <c r="AA37" i="25"/>
  <c r="W13" i="25"/>
  <c r="V18" i="25"/>
  <c r="V33" i="25"/>
  <c r="W21" i="25"/>
  <c r="V32" i="25"/>
  <c r="AE25" i="25"/>
  <c r="AE37" i="25"/>
  <c r="V31" i="25"/>
  <c r="V24" i="25"/>
  <c r="AA40" i="25"/>
  <c r="W15" i="25"/>
  <c r="V30" i="25"/>
  <c r="AA9" i="25"/>
  <c r="W36" i="25"/>
  <c r="AE29" i="25"/>
  <c r="AE21" i="25"/>
  <c r="V38" i="25"/>
  <c r="W11" i="25"/>
  <c r="AE15" i="25"/>
  <c r="V8" i="25"/>
  <c r="AE22" i="25"/>
  <c r="V14" i="25"/>
  <c r="V26" i="25"/>
  <c r="W18" i="25"/>
  <c r="W33" i="25"/>
  <c r="W24" i="25"/>
  <c r="AA22" i="25"/>
  <c r="W34" i="25"/>
  <c r="AA6" i="25"/>
  <c r="AA13" i="25"/>
  <c r="V7" i="25"/>
  <c r="AE19" i="25"/>
  <c r="AA23" i="25"/>
  <c r="V13" i="25"/>
  <c r="V29" i="25"/>
  <c r="W38" i="25"/>
  <c r="V22" i="25"/>
  <c r="AE6" i="25"/>
  <c r="W7" i="25"/>
  <c r="AA11" i="25"/>
  <c r="W19" i="25"/>
  <c r="AE31" i="25"/>
  <c r="AA14" i="25"/>
  <c r="AA16" i="25"/>
  <c r="W32" i="25"/>
  <c r="AA12" i="25"/>
  <c r="AA35" i="25"/>
  <c r="W39" i="25"/>
  <c r="W14" i="25"/>
  <c r="AE26" i="25"/>
  <c r="AE34" i="25"/>
  <c r="V6" i="25"/>
  <c r="AA21" i="25"/>
  <c r="AA7" i="25"/>
  <c r="V40" i="25"/>
  <c r="W35" i="25"/>
  <c r="AA10" i="25"/>
  <c r="V25" i="25"/>
  <c r="AE27" i="25"/>
  <c r="V20" i="25"/>
  <c r="V34" i="25"/>
  <c r="V23" i="25"/>
  <c r="W17" i="25"/>
  <c r="AE24" i="25"/>
  <c r="AJ41" i="25"/>
  <c r="O58" i="26" s="1"/>
  <c r="R45" i="11"/>
  <c r="D22" i="8" s="1"/>
  <c r="D26" i="8" s="1"/>
  <c r="AA31" i="25"/>
  <c r="W29" i="25"/>
  <c r="AA18" i="25"/>
  <c r="W40" i="25"/>
  <c r="W12" i="25"/>
  <c r="AK41" i="25"/>
  <c r="O59" i="26" s="1"/>
  <c r="W16" i="25"/>
  <c r="V10" i="25"/>
  <c r="V16" i="25"/>
  <c r="W10" i="25"/>
  <c r="AE38" i="25"/>
  <c r="W20" i="25"/>
  <c r="M45" i="11"/>
  <c r="D25" i="8" s="1"/>
  <c r="AE39" i="25"/>
  <c r="AE7" i="25"/>
  <c r="AE10" i="25"/>
  <c r="AE11" i="25"/>
  <c r="AA28" i="25"/>
  <c r="AE20" i="25"/>
  <c r="AE28" i="25"/>
  <c r="AA20" i="25"/>
  <c r="AE14" i="25"/>
  <c r="AM21" i="25"/>
  <c r="AL21" i="25"/>
  <c r="AL7" i="25"/>
  <c r="AM7" i="25"/>
  <c r="AL26" i="25"/>
  <c r="AM26" i="25"/>
  <c r="AL28" i="25"/>
  <c r="AM28" i="25"/>
  <c r="AM13" i="25"/>
  <c r="AL13" i="25"/>
  <c r="AM30" i="25"/>
  <c r="AL30" i="25"/>
  <c r="AM32" i="25"/>
  <c r="AL32" i="25"/>
  <c r="AL12" i="25"/>
  <c r="AM12" i="25"/>
  <c r="AL38" i="25"/>
  <c r="AM38" i="25"/>
  <c r="AL37" i="25"/>
  <c r="AM37" i="25"/>
  <c r="AL8" i="25"/>
  <c r="AM8" i="25"/>
  <c r="O45" i="11"/>
  <c r="F25" i="8" s="1"/>
  <c r="T9" i="11"/>
  <c r="T45" i="11" s="1"/>
  <c r="F22" i="8" s="1"/>
  <c r="N45" i="11"/>
  <c r="E25" i="8" s="1"/>
  <c r="S9" i="11"/>
  <c r="S45" i="11" s="1"/>
  <c r="E22" i="8" s="1"/>
  <c r="AM19" i="25"/>
  <c r="AL19" i="25"/>
  <c r="AM39" i="25"/>
  <c r="AL39" i="25"/>
  <c r="AM18" i="25"/>
  <c r="AL18" i="25"/>
  <c r="AL16" i="25"/>
  <c r="AM16" i="25"/>
  <c r="AM9" i="25"/>
  <c r="AL9" i="25"/>
  <c r="AM10" i="25"/>
  <c r="AL10" i="25"/>
  <c r="AM11" i="25"/>
  <c r="AL11" i="25"/>
  <c r="AM27" i="25"/>
  <c r="AL27" i="25"/>
  <c r="W9" i="11"/>
  <c r="AM22" i="25"/>
  <c r="AL22" i="25"/>
  <c r="AL34" i="25"/>
  <c r="AM34" i="25"/>
  <c r="AL23" i="25"/>
  <c r="AM23" i="25"/>
  <c r="AL29" i="25"/>
  <c r="AM29" i="25"/>
  <c r="AM35" i="25"/>
  <c r="AL35" i="25"/>
  <c r="AL36" i="25"/>
  <c r="AM36" i="25"/>
  <c r="V9" i="11"/>
  <c r="V45" i="11" s="1"/>
  <c r="H22" i="8" s="1"/>
  <c r="Q45" i="11"/>
  <c r="H25" i="8" s="1"/>
  <c r="U9" i="11"/>
  <c r="U45" i="11" s="1"/>
  <c r="G22" i="8" s="1"/>
  <c r="P45" i="11"/>
  <c r="G25" i="8" s="1"/>
  <c r="AL31" i="25"/>
  <c r="AM31" i="25"/>
  <c r="W28" i="25"/>
  <c r="AL6" i="25"/>
  <c r="AM6" i="25"/>
  <c r="AA39" i="25"/>
  <c r="AL14" i="25"/>
  <c r="AM14" i="25"/>
  <c r="AM17" i="25"/>
  <c r="AL17" i="25"/>
  <c r="AE17" i="25"/>
  <c r="AM33" i="25"/>
  <c r="AL33" i="25"/>
  <c r="AE16" i="25"/>
  <c r="AM24" i="25"/>
  <c r="AL24" i="25"/>
  <c r="AL40" i="25"/>
  <c r="AM40" i="25"/>
  <c r="AM15" i="25"/>
  <c r="AL15" i="25"/>
  <c r="AM25" i="25"/>
  <c r="AL25" i="25"/>
  <c r="AM20" i="25"/>
  <c r="AL20" i="25"/>
  <c r="X9" i="11"/>
  <c r="U41" i="25"/>
  <c r="S41" i="25"/>
  <c r="F58" i="26" s="1"/>
  <c r="T41" i="25"/>
  <c r="F59" i="26" s="1"/>
  <c r="AD41" i="25"/>
  <c r="O53" i="26" s="1"/>
  <c r="Z41" i="25"/>
  <c r="O52" i="26" s="1"/>
  <c r="AE41" i="25" l="1"/>
  <c r="V41" i="25"/>
  <c r="AA41" i="25"/>
  <c r="W41" i="25"/>
  <c r="X44" i="11"/>
  <c r="W21" i="11"/>
  <c r="X35" i="11"/>
  <c r="X27" i="11"/>
  <c r="W26" i="11"/>
  <c r="X31" i="11"/>
  <c r="X14" i="11"/>
  <c r="X43" i="11"/>
  <c r="W12" i="11"/>
  <c r="W42" i="11"/>
  <c r="X17" i="11"/>
  <c r="W30" i="11"/>
  <c r="X29" i="11"/>
  <c r="W44" i="11"/>
  <c r="W37" i="11"/>
  <c r="X21" i="11"/>
  <c r="X10" i="11"/>
  <c r="W35" i="11"/>
  <c r="X39" i="11"/>
  <c r="W27" i="11"/>
  <c r="X26" i="11"/>
  <c r="W15" i="11"/>
  <c r="W13" i="11"/>
  <c r="W22" i="11"/>
  <c r="W23" i="11"/>
  <c r="X41" i="11"/>
  <c r="X16" i="11"/>
  <c r="W34" i="11"/>
  <c r="X32" i="11"/>
  <c r="X11" i="11"/>
  <c r="W24" i="11"/>
  <c r="W19" i="11"/>
  <c r="W28" i="11"/>
  <c r="X37" i="11"/>
  <c r="X18" i="11"/>
  <c r="W10" i="11"/>
  <c r="X40" i="11"/>
  <c r="X33" i="11"/>
  <c r="X38" i="11"/>
  <c r="X15" i="11"/>
  <c r="X13" i="11"/>
  <c r="X22" i="11"/>
  <c r="X23" i="11"/>
  <c r="W41" i="11"/>
  <c r="W16" i="11"/>
  <c r="X34" i="11"/>
  <c r="W32" i="11"/>
  <c r="W11" i="11"/>
  <c r="X24" i="11"/>
  <c r="X19" i="11"/>
  <c r="X28" i="11"/>
  <c r="W18" i="11"/>
  <c r="W40" i="11"/>
  <c r="W33" i="11"/>
  <c r="W38" i="11"/>
  <c r="W31" i="11"/>
  <c r="W14" i="11"/>
  <c r="X20" i="11"/>
  <c r="W43" i="11"/>
  <c r="X12" i="11"/>
  <c r="X42" i="11"/>
  <c r="W36" i="11"/>
  <c r="W17" i="11"/>
  <c r="X30" i="11"/>
  <c r="W25" i="11"/>
  <c r="W29" i="11"/>
  <c r="W39" i="11"/>
  <c r="W20" i="11"/>
  <c r="X36" i="11"/>
  <c r="X25" i="11"/>
  <c r="AL41" i="25"/>
  <c r="AM41" i="25"/>
  <c r="W45" i="11" l="1"/>
  <c r="D29" i="8" s="1"/>
  <c r="X45" i="11"/>
  <c r="D30" i="8" s="1"/>
</calcChain>
</file>

<file path=xl/sharedStrings.xml><?xml version="1.0" encoding="utf-8"?>
<sst xmlns="http://schemas.openxmlformats.org/spreadsheetml/2006/main" count="1857" uniqueCount="1231">
  <si>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</si>
  <si>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</si>
  <si>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</si>
  <si>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</si>
  <si>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</si>
  <si>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</si>
  <si>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</si>
  <si>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</si>
  <si>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</si>
  <si>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</si>
  <si>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</si>
  <si>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</si>
  <si>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</si>
  <si>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</si>
  <si>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</si>
  <si>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</si>
  <si>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</si>
  <si>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</si>
  <si>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</si>
  <si>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</si>
  <si>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</si>
  <si>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</si>
  <si>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</si>
  <si>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</si>
  <si>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</si>
  <si>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</si>
  <si>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</si>
  <si>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</si>
  <si>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</si>
  <si>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</si>
  <si>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</si>
  <si>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</si>
  <si>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</si>
  <si>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</si>
  <si>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</si>
  <si>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</si>
  <si>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</si>
  <si>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</si>
  <si>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</si>
  <si>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</si>
  <si>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</si>
  <si>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</si>
  <si>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</si>
  <si>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</si>
  <si>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</si>
  <si>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</si>
  <si>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</si>
  <si>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</si>
  <si>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</si>
  <si>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</si>
  <si>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</si>
  <si>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</si>
  <si>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</si>
  <si>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</si>
  <si>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</si>
  <si>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</si>
  <si>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</si>
  <si>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</si>
  <si>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</si>
  <si>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</si>
  <si>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</si>
  <si>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</si>
  <si>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</si>
  <si>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</si>
  <si>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</si>
  <si>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</si>
  <si>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</si>
  <si>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</si>
  <si>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</si>
  <si>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</si>
  <si>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</si>
  <si>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</si>
  <si>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</si>
  <si>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</si>
  <si>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</si>
  <si>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</si>
  <si>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</si>
  <si>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</si>
  <si>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</si>
  <si>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</si>
  <si>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</si>
  <si>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</si>
  <si>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</si>
  <si>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</si>
  <si>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</si>
  <si>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</si>
  <si>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</si>
  <si>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</si>
  <si>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</si>
  <si>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</si>
  <si>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</si>
  <si>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</si>
  <si>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</si>
  <si>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</si>
  <si>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</si>
  <si>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</si>
  <si>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</si>
  <si>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</si>
  <si>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</si>
  <si>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</si>
  <si>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</si>
  <si>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</si>
  <si>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</si>
  <si>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</si>
  <si>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</si>
  <si>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</si>
  <si>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</si>
  <si>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</si>
  <si>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</si>
  <si>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</si>
  <si>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</si>
  <si>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</si>
  <si>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</si>
  <si>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</si>
  <si>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</si>
  <si>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</si>
  <si>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</si>
  <si>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</si>
  <si>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</si>
  <si>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</si>
  <si>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</si>
  <si>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</si>
  <si>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</si>
  <si>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</si>
  <si>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</si>
  <si>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</si>
  <si>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</si>
  <si>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</si>
  <si>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</si>
  <si>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</si>
  <si>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</si>
  <si>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</si>
  <si>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</si>
  <si>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</si>
  <si>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</si>
  <si>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</si>
  <si>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</si>
  <si>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</si>
  <si>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</si>
  <si>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</si>
  <si>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</si>
  <si>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</si>
  <si>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</si>
  <si>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</si>
  <si>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</si>
  <si>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</si>
  <si>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</si>
  <si>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</si>
  <si>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</si>
  <si>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</si>
  <si>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</si>
  <si>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</si>
  <si>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</si>
  <si>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</si>
  <si>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</si>
  <si>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</si>
  <si>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</si>
  <si>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</si>
  <si>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</si>
  <si>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1"/>
  </si>
  <si>
    <t>係数単位調整</t>
    <rPh sb="0" eb="2">
      <t>ケイスウ</t>
    </rPh>
    <phoneticPr fontId="11"/>
  </si>
  <si>
    <t>億円</t>
  </si>
  <si>
    <t>百万円</t>
  </si>
  <si>
    <t>万円</t>
  </si>
  <si>
    <t>千円</t>
  </si>
  <si>
    <t>円</t>
  </si>
  <si>
    <t>電話：097-506-2442　FAX：097-506-1727</t>
    <rPh sb="0" eb="2">
      <t>デンワ</t>
    </rPh>
    <phoneticPr fontId="5"/>
  </si>
  <si>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</si>
  <si>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</si>
  <si>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</si>
  <si>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</si>
  <si>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</si>
  <si>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</si>
  <si>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</si>
  <si>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</si>
  <si>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</si>
  <si>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</si>
  <si>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</si>
  <si>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1"/>
  </si>
  <si>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</si>
  <si>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</si>
  <si>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</si>
  <si>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</si>
  <si>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</si>
  <si>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</si>
  <si>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</si>
  <si>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</si>
  <si>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</si>
  <si>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</si>
  <si>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</si>
  <si>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</si>
  <si>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</si>
  <si>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</si>
  <si>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</si>
  <si>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</si>
  <si>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</si>
  <si>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</si>
  <si>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</si>
  <si>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</si>
  <si>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</si>
  <si>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</si>
  <si>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</si>
  <si>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</si>
  <si>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</si>
  <si>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</si>
  <si>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</si>
  <si>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</si>
  <si>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</si>
  <si>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</si>
  <si>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</si>
  <si>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</si>
  <si>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</si>
  <si>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</si>
  <si>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</si>
  <si>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</si>
  <si>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</si>
  <si>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</si>
  <si>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</si>
  <si>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</si>
  <si>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</si>
  <si>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</si>
  <si>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</si>
  <si>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</si>
  <si>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</si>
  <si>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</si>
  <si>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</si>
  <si>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</si>
  <si>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</si>
  <si>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</si>
  <si>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</si>
  <si>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</si>
  <si>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</si>
  <si>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</si>
  <si>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上記平均</t>
    <rPh sb="0" eb="2">
      <t>ジョウキ</t>
    </rPh>
    <rPh sb="2" eb="4">
      <t>ヘイキン</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</si>
  <si>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</si>
  <si>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</si>
  <si>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</si>
  <si>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</si>
  <si>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</si>
  <si>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</si>
  <si>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</si>
  <si>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</si>
  <si>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</si>
  <si>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</si>
  <si>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</si>
  <si>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</si>
  <si>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</si>
  <si>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</si>
  <si>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</si>
  <si>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項目</t>
    <rPh sb="0" eb="2">
      <t>コウモク</t>
    </rPh>
    <phoneticPr fontId="51"/>
  </si>
  <si>
    <t>国内生産額</t>
    <rPh sb="0" eb="2">
      <t>コクナイ</t>
    </rPh>
    <rPh sb="2" eb="4">
      <t>セイサン</t>
    </rPh>
    <rPh sb="4" eb="5">
      <t>ガク</t>
    </rPh>
    <phoneticPr fontId="51"/>
  </si>
  <si>
    <t>直接エネルギー消費量</t>
    <rPh sb="0" eb="2">
      <t>チョクセツ</t>
    </rPh>
    <rPh sb="7" eb="9">
      <t>ショウヒ</t>
    </rPh>
    <rPh sb="9" eb="10">
      <t>リョウ</t>
    </rPh>
    <phoneticPr fontId="51"/>
  </si>
  <si>
    <t>単位直接エネルギー消費量</t>
    <rPh sb="0" eb="2">
      <t>タンイ</t>
    </rPh>
    <rPh sb="2" eb="4">
      <t>チョクセツ</t>
    </rPh>
    <rPh sb="9" eb="11">
      <t>ショウヒ</t>
    </rPh>
    <rPh sb="11" eb="12">
      <t>リョウ</t>
    </rPh>
    <phoneticPr fontId="51"/>
  </si>
  <si>
    <t>列コード</t>
    <rPh sb="0" eb="1">
      <t>レツ</t>
    </rPh>
    <phoneticPr fontId="51"/>
  </si>
  <si>
    <t>部門名</t>
    <rPh sb="0" eb="2">
      <t>ブモン</t>
    </rPh>
    <rPh sb="2" eb="3">
      <t>メイ</t>
    </rPh>
    <phoneticPr fontId="51"/>
  </si>
  <si>
    <t>単位（生産者価格ベース）</t>
    <rPh sb="0" eb="2">
      <t>タンイ</t>
    </rPh>
    <rPh sb="3" eb="5">
      <t>セイサン</t>
    </rPh>
    <rPh sb="5" eb="6">
      <t>シャ</t>
    </rPh>
    <rPh sb="6" eb="8">
      <t>カカク</t>
    </rPh>
    <phoneticPr fontId="51"/>
  </si>
  <si>
    <t>百万円</t>
    <rPh sb="0" eb="3">
      <t>ヒャクマンエン</t>
    </rPh>
    <phoneticPr fontId="51"/>
  </si>
  <si>
    <t>GJ</t>
    <phoneticPr fontId="5"/>
  </si>
  <si>
    <t>学校給食（国公立）★★</t>
  </si>
  <si>
    <t>学校給食（私立）★</t>
  </si>
  <si>
    <t>下水道★★</t>
  </si>
  <si>
    <t>廃棄物処理（公営）★★</t>
  </si>
  <si>
    <t>公務（中央）★★</t>
  </si>
  <si>
    <t>公務（地方）★★</t>
  </si>
  <si>
    <t>学校教育（国公立）★★</t>
  </si>
  <si>
    <t>学校教育（私立）★</t>
  </si>
  <si>
    <t>社会教育（国公立）★★</t>
  </si>
  <si>
    <t>社会教育（非営利）★</t>
  </si>
  <si>
    <t>その他の教育訓練機関（国公立）★★</t>
  </si>
  <si>
    <t>自然科学研究機関（国公立）★★</t>
  </si>
  <si>
    <t>自然科学研究機関（非営利）★</t>
  </si>
  <si>
    <t>保健衛生（国公立）★★</t>
  </si>
  <si>
    <t>社会福祉（国公立）★★</t>
  </si>
  <si>
    <t>社会福祉（非営利）★</t>
  </si>
  <si>
    <t>家計消費支出</t>
  </si>
  <si>
    <t>統合大分類</t>
    <rPh sb="0" eb="2">
      <t>トウゴウ</t>
    </rPh>
    <rPh sb="2" eb="5">
      <t>ダイブンルイ</t>
    </rPh>
    <phoneticPr fontId="37"/>
  </si>
  <si>
    <t>　</t>
    <phoneticPr fontId="5"/>
  </si>
  <si>
    <t>百万円</t>
    <rPh sb="0" eb="3">
      <t>ヒャクマンエン</t>
    </rPh>
    <phoneticPr fontId="63"/>
  </si>
  <si>
    <t>A</t>
    <phoneticPr fontId="5"/>
  </si>
  <si>
    <t>B</t>
    <phoneticPr fontId="5"/>
  </si>
  <si>
    <t>C</t>
    <phoneticPr fontId="5"/>
  </si>
  <si>
    <t>D=B/A</t>
    <phoneticPr fontId="5"/>
  </si>
  <si>
    <t>E=C/A</t>
    <phoneticPr fontId="5"/>
  </si>
  <si>
    <t>36部門</t>
    <rPh sb="2" eb="4">
      <t>ブモン</t>
    </rPh>
    <phoneticPr fontId="5"/>
  </si>
  <si>
    <t xml:space="preserve">  　　　http://www.cger.nies.go.jp/publications/report/d031/index-j.html</t>
    <phoneticPr fontId="37"/>
  </si>
  <si>
    <t>GJ（※1）</t>
    <phoneticPr fontId="37"/>
  </si>
  <si>
    <t>t-CO2（※2）</t>
    <phoneticPr fontId="37"/>
  </si>
  <si>
    <t>※1</t>
    <phoneticPr fontId="37"/>
  </si>
  <si>
    <t>※2</t>
    <phoneticPr fontId="37"/>
  </si>
  <si>
    <t>エネルギー消費量（GJ）：エネルギー消費量の熱量（ギガジュール）</t>
    <phoneticPr fontId="37"/>
  </si>
  <si>
    <t>環境係数　36部門組替表</t>
    <rPh sb="0" eb="2">
      <t>カンキョウ</t>
    </rPh>
    <rPh sb="2" eb="4">
      <t>ケイスウ</t>
    </rPh>
    <rPh sb="7" eb="9">
      <t>ブモン</t>
    </rPh>
    <rPh sb="9" eb="10">
      <t>ク</t>
    </rPh>
    <rPh sb="10" eb="11">
      <t>カ</t>
    </rPh>
    <rPh sb="11" eb="12">
      <t>ヒョウ</t>
    </rPh>
    <phoneticPr fontId="5"/>
  </si>
  <si>
    <t>H17年国内生産額
（生産者価格）</t>
    <rPh sb="3" eb="4">
      <t>ネン</t>
    </rPh>
    <rPh sb="4" eb="6">
      <t>コクナイ</t>
    </rPh>
    <rPh sb="6" eb="8">
      <t>セイサン</t>
    </rPh>
    <rPh sb="8" eb="9">
      <t>ガク</t>
    </rPh>
    <rPh sb="11" eb="14">
      <t>セイサンシャ</t>
    </rPh>
    <rPh sb="14" eb="16">
      <t>カカク</t>
    </rPh>
    <phoneticPr fontId="63"/>
  </si>
  <si>
    <t>H17年
直接エネルギー消費量</t>
    <rPh sb="3" eb="4">
      <t>ネン</t>
    </rPh>
    <rPh sb="5" eb="7">
      <t>チョクセツ</t>
    </rPh>
    <rPh sb="12" eb="14">
      <t>ショウヒ</t>
    </rPh>
    <rPh sb="14" eb="15">
      <t>リョウ</t>
    </rPh>
    <phoneticPr fontId="63"/>
  </si>
  <si>
    <r>
      <t>GJ</t>
    </r>
    <r>
      <rPr>
        <sz val="9"/>
        <color theme="1"/>
        <rFont val="ＭＳ Ｐゴシック"/>
        <family val="3"/>
        <charset val="128"/>
        <scheme val="minor"/>
      </rPr>
      <t>/百万円</t>
    </r>
    <rPh sb="3" eb="4">
      <t>ヒャク</t>
    </rPh>
    <rPh sb="4" eb="6">
      <t>マンエン</t>
    </rPh>
    <phoneticPr fontId="5"/>
  </si>
  <si>
    <t>t-CO2/百万円</t>
    <rPh sb="6" eb="7">
      <t>ヒャク</t>
    </rPh>
    <rPh sb="7" eb="9">
      <t>マンエン</t>
    </rPh>
    <phoneticPr fontId="5"/>
  </si>
  <si>
    <r>
      <t>H17年
直接CO2</t>
    </r>
    <r>
      <rPr>
        <sz val="11"/>
        <rFont val="ＭＳ Ｐゴシック"/>
        <family val="3"/>
        <charset val="128"/>
      </rPr>
      <t>排出量</t>
    </r>
    <rPh sb="3" eb="4">
      <t>ネン</t>
    </rPh>
    <phoneticPr fontId="5"/>
  </si>
  <si>
    <t>CO2排出量（t-CO2）：二酸化炭素排出量（トン）</t>
    <phoneticPr fontId="37"/>
  </si>
  <si>
    <t>部門別排出量と内包型原単位（生産者価格基準）</t>
    <phoneticPr fontId="37"/>
  </si>
  <si>
    <t>経済波及効果分析ツール⑧　環境効果（36部門）</t>
    <rPh sb="0" eb="2">
      <t>ケイザイ</t>
    </rPh>
    <rPh sb="2" eb="4">
      <t>ハキュウ</t>
    </rPh>
    <rPh sb="4" eb="6">
      <t>コウカ</t>
    </rPh>
    <rPh sb="6" eb="8">
      <t>ブンセキ</t>
    </rPh>
    <rPh sb="13" eb="15">
      <t>カンキョウ</t>
    </rPh>
    <rPh sb="15" eb="17">
      <t>コウカ</t>
    </rPh>
    <rPh sb="20" eb="22">
      <t>ブモン</t>
    </rPh>
    <phoneticPr fontId="5"/>
  </si>
  <si>
    <t>（例）一般機械部門の県内需要が100億円増加した場合、本県経済に与える経済波及効果と環境効果</t>
    <rPh sb="1" eb="2">
      <t>レイ</t>
    </rPh>
    <rPh sb="3" eb="5">
      <t>イッパン</t>
    </rPh>
    <rPh sb="5" eb="7">
      <t>キカイ</t>
    </rPh>
    <rPh sb="7" eb="9">
      <t>ブモン</t>
    </rPh>
    <rPh sb="10" eb="12">
      <t>ケンナイ</t>
    </rPh>
    <rPh sb="12" eb="14">
      <t>ジュヨウ</t>
    </rPh>
    <rPh sb="18" eb="20">
      <t>オクエン</t>
    </rPh>
    <rPh sb="20" eb="22">
      <t>ゾウカ</t>
    </rPh>
    <rPh sb="24" eb="26">
      <t>バアイ</t>
    </rPh>
    <rPh sb="27" eb="29">
      <t>ホンケン</t>
    </rPh>
    <rPh sb="29" eb="31">
      <t>ケイザイ</t>
    </rPh>
    <rPh sb="32" eb="33">
      <t>アタ</t>
    </rPh>
    <rPh sb="35" eb="37">
      <t>ケイザイ</t>
    </rPh>
    <rPh sb="37" eb="39">
      <t>ハキュウ</t>
    </rPh>
    <rPh sb="39" eb="41">
      <t>コウカ</t>
    </rPh>
    <rPh sb="42" eb="44">
      <t>カンキョウ</t>
    </rPh>
    <rPh sb="44" eb="46">
      <t>コウカ</t>
    </rPh>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</si>
  <si>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</si>
  <si>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</si>
  <si>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部門別発生需要額　     単位：</t>
    <rPh sb="0" eb="3">
      <t>ブモンベツ</t>
    </rPh>
    <rPh sb="3" eb="5">
      <t>ハッセイ</t>
    </rPh>
    <rPh sb="5" eb="8">
      <t>ジュヨウガク</t>
    </rPh>
    <phoneticPr fontId="5"/>
  </si>
  <si>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</si>
  <si>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</si>
  <si>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</si>
  <si>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</si>
  <si>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</si>
  <si>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</si>
  <si>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</si>
  <si>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</si>
  <si>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</si>
  <si>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</si>
  <si>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</si>
  <si>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</si>
  <si>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</si>
  <si>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</si>
  <si>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</si>
  <si>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</si>
  <si>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</si>
  <si>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7"/>
  </si>
  <si>
    <t>S=B+H+P</t>
    <phoneticPr fontId="8"/>
  </si>
  <si>
    <t>S×消費係数</t>
    <rPh sb="2" eb="4">
      <t>ショウヒ</t>
    </rPh>
    <rPh sb="4" eb="6">
      <t>ケイスウ</t>
    </rPh>
    <phoneticPr fontId="37"/>
  </si>
  <si>
    <t>S×排出係数</t>
    <rPh sb="2" eb="4">
      <t>ハイシュツ</t>
    </rPh>
    <phoneticPr fontId="37"/>
  </si>
  <si>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</si>
  <si>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</si>
  <si>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</si>
  <si>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ｴﾈﾙｷﾞｰ
消費量
（GJ）</t>
    <rPh sb="7" eb="9">
      <t>ショウヒ</t>
    </rPh>
    <rPh sb="9" eb="10">
      <t>（</t>
    </rPh>
    <phoneticPr fontId="4"/>
  </si>
  <si>
    <t>エネルギー消費量（GJ）</t>
    <rPh sb="5" eb="7">
      <t>ショウヒ</t>
    </rPh>
    <rPh sb="7" eb="8">
      <t>リョウ</t>
    </rPh>
    <phoneticPr fontId="5"/>
  </si>
  <si>
    <t>　（１）　経済波及効果</t>
    <phoneticPr fontId="5"/>
  </si>
  <si>
    <t>　（２）　環境効果</t>
    <rPh sb="5" eb="7">
      <t>カンキョウ</t>
    </rPh>
    <rPh sb="7" eb="9">
      <t>コウカ</t>
    </rPh>
    <phoneticPr fontId="8"/>
  </si>
  <si>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</si>
  <si>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</si>
  <si>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</si>
  <si>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</si>
  <si>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</si>
  <si>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</si>
  <si>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</si>
  <si>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</si>
  <si>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</si>
  <si>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</si>
  <si>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</si>
  <si>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エネルギー消費量</t>
    <rPh sb="5" eb="8">
      <t>ショウヒリョウ</t>
    </rPh>
    <phoneticPr fontId="5"/>
  </si>
  <si>
    <t>CO2発生量</t>
    <rPh sb="3" eb="5">
      <t>ハッセイ</t>
    </rPh>
    <rPh sb="5" eb="6">
      <t>リョウ</t>
    </rPh>
    <phoneticPr fontId="5"/>
  </si>
  <si>
    <t>（GJ、トン）</t>
    <phoneticPr fontId="37"/>
  </si>
  <si>
    <t xml:space="preserve"> × 消費係数</t>
    <rPh sb="3" eb="5">
      <t>ショウヒ</t>
    </rPh>
    <rPh sb="5" eb="7">
      <t>ケイスウ</t>
    </rPh>
    <phoneticPr fontId="5"/>
  </si>
  <si>
    <t xml:space="preserve"> × 排出係数</t>
    <rPh sb="3" eb="5">
      <t>ハイシュツ</t>
    </rPh>
    <rPh sb="5" eb="7">
      <t>ケイスウ</t>
    </rPh>
    <phoneticPr fontId="5"/>
  </si>
  <si>
    <t>ｴﾈﾙｷﾞｰ消費量
（GJ）</t>
    <phoneticPr fontId="37"/>
  </si>
  <si>
    <t>CO2発生量
（トン）</t>
    <phoneticPr fontId="37"/>
  </si>
  <si>
    <t>（直接）環境</t>
    <rPh sb="1" eb="3">
      <t>チョクセツ</t>
    </rPh>
    <rPh sb="4" eb="6">
      <t>カンキョウ</t>
    </rPh>
    <phoneticPr fontId="37"/>
  </si>
  <si>
    <t>（第1次）環境</t>
    <rPh sb="1" eb="2">
      <t>ダイ</t>
    </rPh>
    <rPh sb="3" eb="4">
      <t>ジ</t>
    </rPh>
    <rPh sb="5" eb="7">
      <t>カンキョウ</t>
    </rPh>
    <phoneticPr fontId="37"/>
  </si>
  <si>
    <t>（第2次）環境</t>
    <rPh sb="1" eb="2">
      <t>ダイ</t>
    </rPh>
    <rPh sb="3" eb="4">
      <t>ジ</t>
    </rPh>
    <rPh sb="5" eb="7">
      <t>カンキョウ</t>
    </rPh>
    <phoneticPr fontId="37"/>
  </si>
  <si>
    <t>（総合）環境</t>
    <rPh sb="1" eb="3">
      <t>ソウゴウ</t>
    </rPh>
    <rPh sb="4" eb="6">
      <t>カンキョウ</t>
    </rPh>
    <phoneticPr fontId="37"/>
  </si>
  <si>
    <t>＜部門別＞経済波及効果分析グラフ</t>
    <rPh sb="1" eb="4">
      <t>ブモンベツ</t>
    </rPh>
    <rPh sb="5" eb="7">
      <t>ケイザイ</t>
    </rPh>
    <rPh sb="7" eb="11">
      <t>ハキュウコウカ</t>
    </rPh>
    <rPh sb="11" eb="13">
      <t>ブンセキ</t>
    </rPh>
    <phoneticPr fontId="5"/>
  </si>
  <si>
    <t>＜部門別＞環境効果（CO2排出量）分析グラフ</t>
    <rPh sb="1" eb="4">
      <t>ブモンベツ</t>
    </rPh>
    <rPh sb="5" eb="7">
      <t>カンキョウ</t>
    </rPh>
    <rPh sb="7" eb="9">
      <t>コウカ</t>
    </rPh>
    <rPh sb="13" eb="15">
      <t>ハイシュツ</t>
    </rPh>
    <rPh sb="15" eb="16">
      <t>リョウ</t>
    </rPh>
    <rPh sb="17" eb="19">
      <t>ブンセキ</t>
    </rPh>
    <phoneticPr fontId="5"/>
  </si>
  <si>
    <t>（単位：トン）</t>
    <rPh sb="1" eb="3">
      <t>タンイ</t>
    </rPh>
    <phoneticPr fontId="37"/>
  </si>
  <si>
    <t>CO2排出量（トン）</t>
    <rPh sb="3" eb="5">
      <t>ハイシュツ</t>
    </rPh>
    <rPh sb="5" eb="6">
      <t>リョウ</t>
    </rPh>
    <phoneticPr fontId="5"/>
  </si>
  <si>
    <t>CO2
排出量
（t-CO2）</t>
    <rPh sb="4" eb="6">
      <t>ハイシュツ</t>
    </rPh>
    <rPh sb="6" eb="7">
      <t>リョウ</t>
    </rPh>
    <phoneticPr fontId="4"/>
  </si>
  <si>
    <t>●環境効果（36部門）</t>
    <rPh sb="1" eb="3">
      <t>カンキョウ</t>
    </rPh>
    <rPh sb="3" eb="5">
      <t>コウカ</t>
    </rPh>
    <rPh sb="8" eb="10">
      <t>ブモン</t>
    </rPh>
    <phoneticPr fontId="5"/>
  </si>
  <si>
    <t>「3EID」
単位直接エネルギー消費係数</t>
    <rPh sb="7" eb="9">
      <t>タンイ</t>
    </rPh>
    <rPh sb="9" eb="11">
      <t>チョクセツ</t>
    </rPh>
    <rPh sb="16" eb="18">
      <t>ショウヒ</t>
    </rPh>
    <rPh sb="18" eb="20">
      <t>ケイスウ</t>
    </rPh>
    <phoneticPr fontId="63"/>
  </si>
  <si>
    <r>
      <t>「3EID」</t>
    </r>
    <r>
      <rPr>
        <sz val="11"/>
        <rFont val="ＭＳ Ｐゴシック"/>
        <family val="3"/>
        <charset val="128"/>
      </rPr>
      <t>単位直接CO2
排出係数</t>
    </r>
    <rPh sb="6" eb="8">
      <t>タンイ</t>
    </rPh>
    <rPh sb="8" eb="10">
      <t>チョクセツ</t>
    </rPh>
    <rPh sb="14" eb="16">
      <t>ハイシュツ</t>
    </rPh>
    <rPh sb="16" eb="18">
      <t>ケイスウ</t>
    </rPh>
    <phoneticPr fontId="63"/>
  </si>
  <si>
    <t xml:space="preserve">ある産業の需要額が増加した場合において、生産増加がもたらす県内への経済波及効果及び環境効果について、推計します。
</t>
    <rPh sb="2" eb="4">
      <t>サンギョウ</t>
    </rPh>
    <rPh sb="5" eb="7">
      <t>ジュヨウ</t>
    </rPh>
    <rPh sb="7" eb="8">
      <t>ガク</t>
    </rPh>
    <rPh sb="9" eb="11">
      <t>ゾウカ</t>
    </rPh>
    <rPh sb="13" eb="15">
      <t>バアイ</t>
    </rPh>
    <rPh sb="20" eb="22">
      <t>セイサン</t>
    </rPh>
    <rPh sb="22" eb="24">
      <t>ゾウカ</t>
    </rPh>
    <rPh sb="29" eb="31">
      <t>ケンナイ</t>
    </rPh>
    <rPh sb="33" eb="35">
      <t>ケイザイ</t>
    </rPh>
    <rPh sb="35" eb="37">
      <t>ハキュウ</t>
    </rPh>
    <rPh sb="37" eb="39">
      <t>コウカ</t>
    </rPh>
    <rPh sb="39" eb="40">
      <t>オヨ</t>
    </rPh>
    <rPh sb="41" eb="43">
      <t>カンキョウ</t>
    </rPh>
    <rPh sb="43" eb="45">
      <t>コウカ</t>
    </rPh>
    <rPh sb="50" eb="52">
      <t>スイケイ</t>
    </rPh>
    <phoneticPr fontId="5"/>
  </si>
  <si>
    <t xml:space="preserve">  　　　独立行政法人国立環境研究所　地球環境研究センター</t>
    <phoneticPr fontId="37"/>
  </si>
  <si>
    <t>需要増加額の入力</t>
    <rPh sb="0" eb="2">
      <t>ジュヨウ</t>
    </rPh>
    <rPh sb="2" eb="4">
      <t>ゾウカ</t>
    </rPh>
    <rPh sb="4" eb="5">
      <t>ガク</t>
    </rPh>
    <rPh sb="6" eb="8">
      <t>ニュウリョク</t>
    </rPh>
    <phoneticPr fontId="5"/>
  </si>
  <si>
    <t>3）</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</si>
  <si>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</si>
  <si>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生産者価格</t>
    <rPh sb="0" eb="3">
      <t>セイサンシャ</t>
    </rPh>
    <rPh sb="3" eb="5">
      <t>カカク</t>
    </rPh>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</si>
  <si>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</si>
  <si>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</si>
  <si>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</si>
  <si>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</si>
  <si>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</si>
  <si>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</si>
  <si>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</si>
  <si>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</si>
  <si>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</si>
  <si>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</si>
  <si>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</si>
  <si>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</si>
  <si>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</si>
  <si>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</si>
  <si>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</si>
  <si>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70"/>
  </si>
  <si>
    <t>最終需要額</t>
    <rPh sb="0" eb="2">
      <t>サイシュウ</t>
    </rPh>
    <rPh sb="2" eb="4">
      <t>ジュヨウ</t>
    </rPh>
    <rPh sb="4" eb="5">
      <t>ガク</t>
    </rPh>
    <phoneticPr fontId="70"/>
  </si>
  <si>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</si>
  <si>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</si>
  <si>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</si>
  <si>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</si>
  <si>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</si>
  <si>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</si>
  <si>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</si>
  <si>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</si>
  <si>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</si>
  <si>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</si>
  <si>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</si>
  <si>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</si>
  <si>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</si>
  <si>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</si>
  <si>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</si>
  <si>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</si>
  <si>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</si>
  <si>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「①結果」、「②表」、「③フロー」、「④グラフ（経済効果）」、「④グラフ（環境効果）」シートに分析結果が出力され、印刷することができます。</t>
    <rPh sb="2" eb="4">
      <t>ケッカ</t>
    </rPh>
    <rPh sb="8" eb="9">
      <t>ヒョウ</t>
    </rPh>
    <rPh sb="24" eb="26">
      <t>ケイザイ</t>
    </rPh>
    <rPh sb="26" eb="28">
      <t>コウカ</t>
    </rPh>
    <rPh sb="37" eb="39">
      <t>カンキョウ</t>
    </rPh>
    <rPh sb="47" eb="49">
      <t>ブンセキ</t>
    </rPh>
    <rPh sb="49" eb="51">
      <t>ケッカ</t>
    </rPh>
    <rPh sb="52" eb="54">
      <t>シュツリョク</t>
    </rPh>
    <rPh sb="57" eb="59">
      <t>インサツ</t>
    </rPh>
    <phoneticPr fontId="5"/>
  </si>
  <si>
    <t>直接需要＝県内生産増加額</t>
    <rPh sb="0" eb="2">
      <t>チョクセツ</t>
    </rPh>
    <rPh sb="2" eb="4">
      <t>ジュヨウ</t>
    </rPh>
    <rPh sb="5" eb="7">
      <t>ケンナイ</t>
    </rPh>
    <rPh sb="7" eb="9">
      <t>セイサン</t>
    </rPh>
    <rPh sb="9" eb="12">
      <t>ゾウカガク</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</si>
  <si>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</si>
  <si>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最終需要額に対する波及倍率</t>
    <rPh sb="0" eb="2">
      <t>サイシュウ</t>
    </rPh>
    <rPh sb="2" eb="5">
      <t>ジュヨウガク</t>
    </rPh>
    <rPh sb="6" eb="7">
      <t>タイ</t>
    </rPh>
    <rPh sb="9" eb="11">
      <t>ハキュウ</t>
    </rPh>
    <rPh sb="11" eb="13">
      <t>バイリツ</t>
    </rPh>
    <phoneticPr fontId="8"/>
  </si>
  <si>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</si>
  <si>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平成27年（2015年）大分県産業連関表　経済波及効果分析ツール⑧</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</si>
  <si>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</si>
  <si>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平成27年（2015年）</t>
  </si>
  <si>
    <t>平成28年（2016年）</t>
  </si>
  <si>
    <t>平成29年（2017年）</t>
  </si>
  <si>
    <t>平成30年（2018年）</t>
  </si>
  <si>
    <t>令和元年（2019年）</t>
  </si>
  <si>
    <t>H27大分県産業連関表</t>
    <rPh sb="3" eb="6">
      <t>オオイタケン</t>
    </rPh>
    <rPh sb="6" eb="8">
      <t>サンギョウ</t>
    </rPh>
    <rPh sb="8" eb="10">
      <t>レンカン</t>
    </rPh>
    <rPh sb="10" eb="11">
      <t>ヒョウ</t>
    </rPh>
    <phoneticPr fontId="37"/>
  </si>
  <si>
    <r>
      <t>直接CO</t>
    </r>
    <r>
      <rPr>
        <vertAlign val="subscript"/>
        <sz val="11"/>
        <rFont val="游ゴシック"/>
        <family val="3"/>
        <charset val="128"/>
      </rPr>
      <t>2</t>
    </r>
    <r>
      <rPr>
        <sz val="11"/>
        <rFont val="游ゴシック"/>
        <family val="3"/>
        <charset val="128"/>
      </rPr>
      <t>排出量（エネルギー起源）</t>
    </r>
    <rPh sb="0" eb="2">
      <t>チョクセツ</t>
    </rPh>
    <rPh sb="5" eb="7">
      <t>ハイシュツ</t>
    </rPh>
    <rPh sb="7" eb="8">
      <t>リョウ</t>
    </rPh>
    <rPh sb="14" eb="16">
      <t>キゲン</t>
    </rPh>
    <phoneticPr fontId="51"/>
  </si>
  <si>
    <r>
      <t>直接CO</t>
    </r>
    <r>
      <rPr>
        <vertAlign val="subscript"/>
        <sz val="11"/>
        <rFont val="游ゴシック"/>
        <family val="3"/>
        <charset val="128"/>
      </rPr>
      <t>2</t>
    </r>
    <r>
      <rPr>
        <sz val="11"/>
        <rFont val="游ゴシック"/>
        <family val="3"/>
        <charset val="128"/>
      </rPr>
      <t>排出量（非エネルギー起源）</t>
    </r>
    <rPh sb="0" eb="2">
      <t>チョクセツ</t>
    </rPh>
    <rPh sb="5" eb="7">
      <t>ハイシュツ</t>
    </rPh>
    <rPh sb="7" eb="8">
      <t>リョウ</t>
    </rPh>
    <rPh sb="9" eb="10">
      <t>ヒ</t>
    </rPh>
    <rPh sb="15" eb="17">
      <t>キゲン</t>
    </rPh>
    <phoneticPr fontId="51"/>
  </si>
  <si>
    <r>
      <t>直接CH</t>
    </r>
    <r>
      <rPr>
        <vertAlign val="subscript"/>
        <sz val="11"/>
        <rFont val="游ゴシック"/>
        <family val="3"/>
        <charset val="128"/>
      </rPr>
      <t>4</t>
    </r>
    <r>
      <rPr>
        <sz val="11"/>
        <rFont val="游ゴシック"/>
        <family val="3"/>
        <charset val="128"/>
      </rPr>
      <t>排出量</t>
    </r>
    <rPh sb="0" eb="2">
      <t>チョクセツ</t>
    </rPh>
    <rPh sb="5" eb="7">
      <t>ハイシュツ</t>
    </rPh>
    <rPh sb="7" eb="8">
      <t>リョウ</t>
    </rPh>
    <phoneticPr fontId="51"/>
  </si>
  <si>
    <r>
      <t>直接N</t>
    </r>
    <r>
      <rPr>
        <vertAlign val="subscript"/>
        <sz val="11"/>
        <rFont val="游ゴシック"/>
        <family val="3"/>
        <charset val="128"/>
      </rPr>
      <t>2</t>
    </r>
    <r>
      <rPr>
        <sz val="11"/>
        <rFont val="游ゴシック"/>
        <family val="3"/>
        <charset val="128"/>
      </rPr>
      <t>O排出量</t>
    </r>
    <rPh sb="0" eb="2">
      <t>チョクセツ</t>
    </rPh>
    <rPh sb="5" eb="7">
      <t>ハイシュツ</t>
    </rPh>
    <rPh sb="7" eb="8">
      <t>リョウ</t>
    </rPh>
    <phoneticPr fontId="51"/>
  </si>
  <si>
    <t>直接HFCs排出量</t>
    <rPh sb="0" eb="2">
      <t>チョクセツ</t>
    </rPh>
    <rPh sb="6" eb="8">
      <t>ハイシュツ</t>
    </rPh>
    <rPh sb="8" eb="9">
      <t>リョウ</t>
    </rPh>
    <phoneticPr fontId="51"/>
  </si>
  <si>
    <t>直接PFCs排出量</t>
    <rPh sb="0" eb="2">
      <t>チョクセツ</t>
    </rPh>
    <rPh sb="6" eb="8">
      <t>ハイシュツ</t>
    </rPh>
    <rPh sb="8" eb="9">
      <t>リョウ</t>
    </rPh>
    <phoneticPr fontId="51"/>
  </si>
  <si>
    <r>
      <t>直接SF</t>
    </r>
    <r>
      <rPr>
        <vertAlign val="subscript"/>
        <sz val="11"/>
        <rFont val="游ゴシック"/>
        <family val="3"/>
        <charset val="128"/>
      </rPr>
      <t>6</t>
    </r>
    <r>
      <rPr>
        <sz val="11"/>
        <rFont val="游ゴシック"/>
        <family val="3"/>
        <charset val="128"/>
      </rPr>
      <t>排出量</t>
    </r>
    <rPh sb="0" eb="2">
      <t>チョクセツ</t>
    </rPh>
    <rPh sb="5" eb="7">
      <t>ハイシュツ</t>
    </rPh>
    <rPh sb="7" eb="8">
      <t>リョウ</t>
    </rPh>
    <phoneticPr fontId="51"/>
  </si>
  <si>
    <r>
      <t>直接NF</t>
    </r>
    <r>
      <rPr>
        <vertAlign val="subscript"/>
        <sz val="11"/>
        <rFont val="游ゴシック"/>
        <family val="3"/>
        <charset val="128"/>
      </rPr>
      <t>3</t>
    </r>
    <r>
      <rPr>
        <sz val="11"/>
        <rFont val="游ゴシック"/>
        <family val="3"/>
        <charset val="128"/>
      </rPr>
      <t>排出量</t>
    </r>
    <rPh sb="0" eb="2">
      <t>チョクセツ</t>
    </rPh>
    <rPh sb="5" eb="7">
      <t>ハイシュツ</t>
    </rPh>
    <rPh sb="7" eb="8">
      <t>リョウ</t>
    </rPh>
    <phoneticPr fontId="51"/>
  </si>
  <si>
    <t>直接GHG排出量</t>
    <rPh sb="0" eb="2">
      <t>チョクセツ</t>
    </rPh>
    <rPh sb="5" eb="7">
      <t>ハイシュツ</t>
    </rPh>
    <rPh sb="7" eb="8">
      <t>リョウ</t>
    </rPh>
    <phoneticPr fontId="51"/>
  </si>
  <si>
    <r>
      <t>単位直接CO</t>
    </r>
    <r>
      <rPr>
        <vertAlign val="subscript"/>
        <sz val="11"/>
        <rFont val="游ゴシック"/>
        <family val="3"/>
        <charset val="128"/>
      </rPr>
      <t>2</t>
    </r>
    <r>
      <rPr>
        <sz val="11"/>
        <rFont val="游ゴシック"/>
        <family val="3"/>
        <charset val="128"/>
      </rPr>
      <t>排出量（エネルギー起源）</t>
    </r>
    <rPh sb="0" eb="2">
      <t>タンイ</t>
    </rPh>
    <rPh sb="2" eb="4">
      <t>チョクセツ</t>
    </rPh>
    <rPh sb="7" eb="9">
      <t>ハイシュツ</t>
    </rPh>
    <rPh sb="9" eb="10">
      <t>リョウ</t>
    </rPh>
    <rPh sb="16" eb="18">
      <t>キゲン</t>
    </rPh>
    <phoneticPr fontId="51"/>
  </si>
  <si>
    <r>
      <t>単位直接CO</t>
    </r>
    <r>
      <rPr>
        <vertAlign val="subscript"/>
        <sz val="11"/>
        <rFont val="游ゴシック"/>
        <family val="3"/>
        <charset val="128"/>
      </rPr>
      <t>2</t>
    </r>
    <r>
      <rPr>
        <sz val="11"/>
        <rFont val="游ゴシック"/>
        <family val="3"/>
        <charset val="128"/>
      </rPr>
      <t>排出量（非エネルギー起源）</t>
    </r>
    <rPh sb="0" eb="2">
      <t>タンイ</t>
    </rPh>
    <rPh sb="2" eb="4">
      <t>チョクセツ</t>
    </rPh>
    <rPh sb="7" eb="9">
      <t>ハイシュツ</t>
    </rPh>
    <rPh sb="9" eb="10">
      <t>リョウ</t>
    </rPh>
    <rPh sb="11" eb="12">
      <t>ヒ</t>
    </rPh>
    <rPh sb="17" eb="19">
      <t>キゲン</t>
    </rPh>
    <phoneticPr fontId="51"/>
  </si>
  <si>
    <r>
      <t>単位直接CH</t>
    </r>
    <r>
      <rPr>
        <vertAlign val="subscript"/>
        <sz val="11"/>
        <rFont val="游ゴシック"/>
        <family val="3"/>
        <charset val="128"/>
      </rPr>
      <t>4</t>
    </r>
    <r>
      <rPr>
        <sz val="11"/>
        <rFont val="游ゴシック"/>
        <family val="3"/>
        <charset val="128"/>
      </rPr>
      <t>排出量</t>
    </r>
    <rPh sb="0" eb="2">
      <t>タンイ</t>
    </rPh>
    <rPh sb="2" eb="4">
      <t>チョクセツ</t>
    </rPh>
    <rPh sb="7" eb="9">
      <t>ハイシュツ</t>
    </rPh>
    <rPh sb="9" eb="10">
      <t>リョウ</t>
    </rPh>
    <phoneticPr fontId="51"/>
  </si>
  <si>
    <r>
      <t>単位直接N</t>
    </r>
    <r>
      <rPr>
        <vertAlign val="subscript"/>
        <sz val="11"/>
        <rFont val="游ゴシック"/>
        <family val="3"/>
        <charset val="128"/>
      </rPr>
      <t>2</t>
    </r>
    <r>
      <rPr>
        <sz val="11"/>
        <rFont val="游ゴシック"/>
        <family val="3"/>
        <charset val="128"/>
      </rPr>
      <t>O排出量</t>
    </r>
    <rPh sb="0" eb="2">
      <t>タンイ</t>
    </rPh>
    <rPh sb="2" eb="4">
      <t>チョクセツ</t>
    </rPh>
    <rPh sb="7" eb="9">
      <t>ハイシュツ</t>
    </rPh>
    <rPh sb="9" eb="10">
      <t>リョウ</t>
    </rPh>
    <phoneticPr fontId="51"/>
  </si>
  <si>
    <t>単位直接HFCs排出量</t>
    <rPh sb="0" eb="2">
      <t>タンイ</t>
    </rPh>
    <rPh sb="2" eb="4">
      <t>チョクセツ</t>
    </rPh>
    <rPh sb="8" eb="10">
      <t>ハイシュツ</t>
    </rPh>
    <rPh sb="10" eb="11">
      <t>リョウ</t>
    </rPh>
    <phoneticPr fontId="51"/>
  </si>
  <si>
    <t>単位直接PFCs排出量</t>
    <rPh sb="0" eb="2">
      <t>タンイ</t>
    </rPh>
    <rPh sb="2" eb="4">
      <t>チョクセツ</t>
    </rPh>
    <rPh sb="8" eb="10">
      <t>ハイシュツ</t>
    </rPh>
    <rPh sb="10" eb="11">
      <t>リョウ</t>
    </rPh>
    <phoneticPr fontId="51"/>
  </si>
  <si>
    <r>
      <t>単位直接SF</t>
    </r>
    <r>
      <rPr>
        <vertAlign val="subscript"/>
        <sz val="11"/>
        <rFont val="游ゴシック"/>
        <family val="3"/>
        <charset val="128"/>
      </rPr>
      <t>6</t>
    </r>
    <r>
      <rPr>
        <sz val="11"/>
        <rFont val="游ゴシック"/>
        <family val="3"/>
        <charset val="128"/>
      </rPr>
      <t>排出量</t>
    </r>
    <rPh sb="0" eb="2">
      <t>タンイ</t>
    </rPh>
    <rPh sb="2" eb="4">
      <t>チョクセツ</t>
    </rPh>
    <rPh sb="7" eb="9">
      <t>ハイシュツ</t>
    </rPh>
    <rPh sb="9" eb="10">
      <t>リョウ</t>
    </rPh>
    <phoneticPr fontId="51"/>
  </si>
  <si>
    <r>
      <t>単位直接NF</t>
    </r>
    <r>
      <rPr>
        <vertAlign val="subscript"/>
        <sz val="11"/>
        <rFont val="游ゴシック"/>
        <family val="3"/>
        <charset val="128"/>
      </rPr>
      <t>3</t>
    </r>
    <r>
      <rPr>
        <sz val="11"/>
        <rFont val="游ゴシック"/>
        <family val="3"/>
        <charset val="128"/>
      </rPr>
      <t>排出量</t>
    </r>
    <rPh sb="0" eb="2">
      <t>タンイ</t>
    </rPh>
    <rPh sb="2" eb="4">
      <t>チョクセツ</t>
    </rPh>
    <rPh sb="7" eb="9">
      <t>ハイシュツ</t>
    </rPh>
    <rPh sb="9" eb="10">
      <t>リョウ</t>
    </rPh>
    <phoneticPr fontId="51"/>
  </si>
  <si>
    <t>単位直接GHG排出量</t>
    <rPh sb="0" eb="2">
      <t>タンイ</t>
    </rPh>
    <rPh sb="2" eb="4">
      <t>チョクセツ</t>
    </rPh>
    <rPh sb="7" eb="9">
      <t>ハイシュツ</t>
    </rPh>
    <rPh sb="9" eb="10">
      <t>リョウ</t>
    </rPh>
    <phoneticPr fontId="51"/>
  </si>
  <si>
    <r>
      <t>エネルギー原単位(I-A)</t>
    </r>
    <r>
      <rPr>
        <vertAlign val="superscript"/>
        <sz val="11"/>
        <rFont val="游ゴシック"/>
        <family val="3"/>
        <charset val="128"/>
      </rPr>
      <t>-1</t>
    </r>
    <rPh sb="5" eb="8">
      <t>ゲンタンイ</t>
    </rPh>
    <phoneticPr fontId="51"/>
  </si>
  <si>
    <r>
      <t>CO</t>
    </r>
    <r>
      <rPr>
        <vertAlign val="subscript"/>
        <sz val="11"/>
        <rFont val="游ゴシック"/>
        <family val="3"/>
        <charset val="128"/>
      </rPr>
      <t>2</t>
    </r>
    <r>
      <rPr>
        <sz val="11"/>
        <rFont val="游ゴシック"/>
        <family val="3"/>
        <charset val="128"/>
      </rPr>
      <t>排出原単位（エネルギー起源）(I-A)</t>
    </r>
    <r>
      <rPr>
        <vertAlign val="superscript"/>
        <sz val="11"/>
        <rFont val="游ゴシック"/>
        <family val="3"/>
        <charset val="128"/>
      </rPr>
      <t>-1</t>
    </r>
    <rPh sb="3" eb="5">
      <t>ハイシュツ</t>
    </rPh>
    <rPh sb="5" eb="8">
      <t>ゲンタンイ</t>
    </rPh>
    <phoneticPr fontId="51"/>
  </si>
  <si>
    <r>
      <t>CO</t>
    </r>
    <r>
      <rPr>
        <vertAlign val="subscript"/>
        <sz val="11"/>
        <rFont val="游ゴシック"/>
        <family val="3"/>
        <charset val="128"/>
      </rPr>
      <t>2</t>
    </r>
    <r>
      <rPr>
        <sz val="11"/>
        <rFont val="游ゴシック"/>
        <family val="3"/>
        <charset val="128"/>
      </rPr>
      <t>排出原単位（非エネルギー起源）(I-A)</t>
    </r>
    <r>
      <rPr>
        <vertAlign val="superscript"/>
        <sz val="11"/>
        <rFont val="游ゴシック"/>
        <family val="3"/>
        <charset val="128"/>
      </rPr>
      <t>-1</t>
    </r>
    <rPh sb="3" eb="5">
      <t>ハイシュツ</t>
    </rPh>
    <rPh sb="5" eb="8">
      <t>ゲンタンイ</t>
    </rPh>
    <rPh sb="9" eb="10">
      <t>ヒ</t>
    </rPh>
    <rPh sb="15" eb="17">
      <t>キゲン</t>
    </rPh>
    <phoneticPr fontId="51"/>
  </si>
  <si>
    <r>
      <t>CH</t>
    </r>
    <r>
      <rPr>
        <vertAlign val="subscript"/>
        <sz val="11"/>
        <rFont val="游ゴシック"/>
        <family val="3"/>
        <charset val="128"/>
      </rPr>
      <t>4</t>
    </r>
    <r>
      <rPr>
        <sz val="11"/>
        <rFont val="游ゴシック"/>
        <family val="3"/>
        <charset val="128"/>
      </rPr>
      <t>排出原単位(I-A)</t>
    </r>
    <r>
      <rPr>
        <vertAlign val="superscript"/>
        <sz val="11"/>
        <rFont val="游ゴシック"/>
        <family val="3"/>
        <charset val="128"/>
      </rPr>
      <t>-1</t>
    </r>
    <rPh sb="3" eb="5">
      <t>ハイシュツ</t>
    </rPh>
    <rPh sb="5" eb="8">
      <t>ゲンタンイ</t>
    </rPh>
    <phoneticPr fontId="51"/>
  </si>
  <si>
    <r>
      <t>N</t>
    </r>
    <r>
      <rPr>
        <vertAlign val="subscript"/>
        <sz val="11"/>
        <rFont val="游ゴシック"/>
        <family val="3"/>
        <charset val="128"/>
      </rPr>
      <t>2</t>
    </r>
    <r>
      <rPr>
        <sz val="11"/>
        <rFont val="游ゴシック"/>
        <family val="3"/>
        <charset val="128"/>
      </rPr>
      <t>O排出原単位(I-A)</t>
    </r>
    <r>
      <rPr>
        <vertAlign val="superscript"/>
        <sz val="11"/>
        <rFont val="游ゴシック"/>
        <family val="3"/>
        <charset val="128"/>
      </rPr>
      <t>-1</t>
    </r>
    <rPh sb="3" eb="5">
      <t>ハイシュツ</t>
    </rPh>
    <rPh sb="5" eb="8">
      <t>ゲンタンイ</t>
    </rPh>
    <phoneticPr fontId="51"/>
  </si>
  <si>
    <r>
      <t>HFCs排出原単位(I-A)</t>
    </r>
    <r>
      <rPr>
        <vertAlign val="superscript"/>
        <sz val="11"/>
        <rFont val="游ゴシック"/>
        <family val="3"/>
        <charset val="128"/>
      </rPr>
      <t>-1</t>
    </r>
    <rPh sb="4" eb="6">
      <t>ハイシュツ</t>
    </rPh>
    <rPh sb="6" eb="9">
      <t>ゲンタンイ</t>
    </rPh>
    <phoneticPr fontId="51"/>
  </si>
  <si>
    <r>
      <t>PFCs排出原単位(I-A)</t>
    </r>
    <r>
      <rPr>
        <vertAlign val="superscript"/>
        <sz val="11"/>
        <rFont val="游ゴシック"/>
        <family val="3"/>
        <charset val="128"/>
      </rPr>
      <t>-1</t>
    </r>
    <rPh sb="4" eb="6">
      <t>ハイシュツ</t>
    </rPh>
    <rPh sb="6" eb="9">
      <t>ゲンタンイ</t>
    </rPh>
    <phoneticPr fontId="51"/>
  </si>
  <si>
    <r>
      <t>SF</t>
    </r>
    <r>
      <rPr>
        <vertAlign val="subscript"/>
        <sz val="11"/>
        <rFont val="游ゴシック"/>
        <family val="3"/>
        <charset val="128"/>
      </rPr>
      <t>6</t>
    </r>
    <r>
      <rPr>
        <sz val="11"/>
        <rFont val="游ゴシック"/>
        <family val="3"/>
        <charset val="128"/>
      </rPr>
      <t>排出原単位(I-A)</t>
    </r>
    <r>
      <rPr>
        <vertAlign val="superscript"/>
        <sz val="11"/>
        <rFont val="游ゴシック"/>
        <family val="3"/>
        <charset val="128"/>
      </rPr>
      <t>-1</t>
    </r>
    <rPh sb="3" eb="5">
      <t>ハイシュツ</t>
    </rPh>
    <rPh sb="5" eb="8">
      <t>ゲンタンイ</t>
    </rPh>
    <phoneticPr fontId="51"/>
  </si>
  <si>
    <r>
      <t>NF</t>
    </r>
    <r>
      <rPr>
        <vertAlign val="subscript"/>
        <sz val="11"/>
        <rFont val="游ゴシック"/>
        <family val="3"/>
        <charset val="128"/>
      </rPr>
      <t>3</t>
    </r>
    <r>
      <rPr>
        <sz val="11"/>
        <rFont val="游ゴシック"/>
        <family val="3"/>
        <charset val="128"/>
      </rPr>
      <t>排出原単位(I-A)</t>
    </r>
    <r>
      <rPr>
        <vertAlign val="superscript"/>
        <sz val="11"/>
        <rFont val="游ゴシック"/>
        <family val="3"/>
        <charset val="128"/>
      </rPr>
      <t>-1</t>
    </r>
    <rPh sb="3" eb="5">
      <t>ハイシュツ</t>
    </rPh>
    <rPh sb="5" eb="8">
      <t>ゲンタンイ</t>
    </rPh>
    <phoneticPr fontId="51"/>
  </si>
  <si>
    <r>
      <t>GHG排出原単位(I-A)</t>
    </r>
    <r>
      <rPr>
        <vertAlign val="superscript"/>
        <sz val="11"/>
        <rFont val="游ゴシック"/>
        <family val="3"/>
        <charset val="128"/>
      </rPr>
      <t>-1</t>
    </r>
    <rPh sb="3" eb="5">
      <t>ハイシュツ</t>
    </rPh>
    <rPh sb="5" eb="8">
      <t>ゲンタンイ</t>
    </rPh>
    <phoneticPr fontId="51"/>
  </si>
  <si>
    <r>
      <t>エネルギー原単位(I-A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5" eb="8">
      <t>ゲンタンイ</t>
    </rPh>
    <phoneticPr fontId="51"/>
  </si>
  <si>
    <r>
      <t>CO</t>
    </r>
    <r>
      <rPr>
        <vertAlign val="subscript"/>
        <sz val="11"/>
        <rFont val="游ゴシック"/>
        <family val="3"/>
        <charset val="128"/>
      </rPr>
      <t>2</t>
    </r>
    <r>
      <rPr>
        <sz val="11"/>
        <rFont val="游ゴシック"/>
        <family val="3"/>
        <charset val="128"/>
      </rPr>
      <t>排出原単位（エネルギー起源）(I-A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rPh sb="14" eb="16">
      <t>キゲン</t>
    </rPh>
    <phoneticPr fontId="51"/>
  </si>
  <si>
    <r>
      <t>CO</t>
    </r>
    <r>
      <rPr>
        <vertAlign val="subscript"/>
        <sz val="11"/>
        <rFont val="游ゴシック"/>
        <family val="3"/>
        <charset val="128"/>
      </rPr>
      <t>2</t>
    </r>
    <r>
      <rPr>
        <sz val="11"/>
        <rFont val="游ゴシック"/>
        <family val="3"/>
        <charset val="128"/>
      </rPr>
      <t>排出原単位（非エネルギー起源）(I-A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rPh sb="9" eb="10">
      <t>ヒ</t>
    </rPh>
    <rPh sb="15" eb="17">
      <t>キゲン</t>
    </rPh>
    <phoneticPr fontId="51"/>
  </si>
  <si>
    <r>
      <t>CH</t>
    </r>
    <r>
      <rPr>
        <vertAlign val="subscript"/>
        <sz val="11"/>
        <rFont val="游ゴシック"/>
        <family val="3"/>
        <charset val="128"/>
      </rPr>
      <t>4</t>
    </r>
    <r>
      <rPr>
        <sz val="11"/>
        <rFont val="游ゴシック"/>
        <family val="3"/>
        <charset val="128"/>
      </rPr>
      <t>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phoneticPr fontId="51"/>
  </si>
  <si>
    <r>
      <t>N</t>
    </r>
    <r>
      <rPr>
        <vertAlign val="subscript"/>
        <sz val="11"/>
        <rFont val="游ゴシック"/>
        <family val="3"/>
        <charset val="128"/>
      </rPr>
      <t>2</t>
    </r>
    <r>
      <rPr>
        <sz val="11"/>
        <rFont val="游ゴシック"/>
        <family val="3"/>
        <charset val="128"/>
      </rPr>
      <t>O排出原単位(I-A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phoneticPr fontId="51"/>
  </si>
  <si>
    <r>
      <t>HFCs排出原単位(I-A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4" eb="6">
      <t>ハイシュツ</t>
    </rPh>
    <rPh sb="6" eb="9">
      <t>ゲンタンイ</t>
    </rPh>
    <phoneticPr fontId="51"/>
  </si>
  <si>
    <r>
      <t>PFCs排出原単位(I-A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4" eb="6">
      <t>ハイシュツ</t>
    </rPh>
    <rPh sb="6" eb="9">
      <t>ゲンタンイ</t>
    </rPh>
    <phoneticPr fontId="51"/>
  </si>
  <si>
    <r>
      <t>SF</t>
    </r>
    <r>
      <rPr>
        <vertAlign val="subscript"/>
        <sz val="11"/>
        <rFont val="游ゴシック"/>
        <family val="3"/>
        <charset val="128"/>
      </rPr>
      <t>6</t>
    </r>
    <r>
      <rPr>
        <sz val="11"/>
        <rFont val="游ゴシック"/>
        <family val="3"/>
        <charset val="128"/>
      </rPr>
      <t>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phoneticPr fontId="51"/>
  </si>
  <si>
    <r>
      <t>NF</t>
    </r>
    <r>
      <rPr>
        <vertAlign val="subscript"/>
        <sz val="11"/>
        <rFont val="游ゴシック"/>
        <family val="3"/>
        <charset val="128"/>
      </rPr>
      <t>3</t>
    </r>
    <r>
      <rPr>
        <sz val="11"/>
        <rFont val="游ゴシック"/>
        <family val="3"/>
        <charset val="128"/>
      </rPr>
      <t>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phoneticPr fontId="51"/>
  </si>
  <si>
    <r>
      <t>GHG排出原単位(I-A</t>
    </r>
    <r>
      <rPr>
        <vertAlign val="superscript"/>
        <sz val="11"/>
        <rFont val="游ゴシック"/>
        <family val="3"/>
        <charset val="128"/>
      </rPr>
      <t>d</t>
    </r>
    <r>
      <rPr>
        <sz val="11"/>
        <rFont val="游ゴシック"/>
        <family val="3"/>
        <charset val="128"/>
      </rPr>
      <t>)</t>
    </r>
    <r>
      <rPr>
        <vertAlign val="superscript"/>
        <sz val="11"/>
        <rFont val="游ゴシック"/>
        <family val="3"/>
        <charset val="128"/>
      </rPr>
      <t>-1</t>
    </r>
    <rPh sb="3" eb="5">
      <t>ハイシュツ</t>
    </rPh>
    <rPh sb="5" eb="8">
      <t>ゲンタンイ</t>
    </rPh>
    <phoneticPr fontId="51"/>
  </si>
  <si>
    <r>
      <t>t-CO</t>
    </r>
    <r>
      <rPr>
        <vertAlign val="subscript"/>
        <sz val="11"/>
        <rFont val="游ゴシック"/>
        <family val="3"/>
        <charset val="128"/>
      </rPr>
      <t>2</t>
    </r>
    <phoneticPr fontId="5"/>
  </si>
  <si>
    <r>
      <t>t-CO</t>
    </r>
    <r>
      <rPr>
        <vertAlign val="subscript"/>
        <sz val="11"/>
        <rFont val="游ゴシック"/>
        <family val="3"/>
        <charset val="128"/>
      </rPr>
      <t>2</t>
    </r>
    <r>
      <rPr>
        <sz val="11"/>
        <rFont val="游ゴシック"/>
        <family val="3"/>
        <charset val="128"/>
      </rPr>
      <t>eq</t>
    </r>
    <phoneticPr fontId="5"/>
  </si>
  <si>
    <t>GJ/百万円</t>
    <rPh sb="3" eb="6">
      <t>ヒャクマンエン</t>
    </rPh>
    <phoneticPr fontId="51"/>
  </si>
  <si>
    <r>
      <t>t-CO</t>
    </r>
    <r>
      <rPr>
        <vertAlign val="subscript"/>
        <sz val="11"/>
        <rFont val="游ゴシック"/>
        <family val="3"/>
        <charset val="128"/>
      </rPr>
      <t>2</t>
    </r>
    <r>
      <rPr>
        <sz val="11"/>
        <rFont val="游ゴシック"/>
        <family val="3"/>
        <charset val="128"/>
      </rPr>
      <t>/百万円</t>
    </r>
    <rPh sb="6" eb="9">
      <t>ヒャクマンエン</t>
    </rPh>
    <phoneticPr fontId="51"/>
  </si>
  <si>
    <r>
      <t>t-CO</t>
    </r>
    <r>
      <rPr>
        <vertAlign val="subscript"/>
        <sz val="11"/>
        <rFont val="游ゴシック"/>
        <family val="3"/>
        <charset val="128"/>
      </rPr>
      <t>2</t>
    </r>
    <r>
      <rPr>
        <sz val="11"/>
        <rFont val="游ゴシック"/>
        <family val="3"/>
        <charset val="128"/>
      </rPr>
      <t>eq/百万円</t>
    </r>
    <rPh sb="8" eb="11">
      <t>ヒャクマンエン</t>
    </rPh>
    <phoneticPr fontId="51"/>
  </si>
  <si>
    <t>011101</t>
  </si>
  <si>
    <t>米</t>
  </si>
  <si>
    <t>011102</t>
  </si>
  <si>
    <t>麦類</t>
  </si>
  <si>
    <t>011201</t>
  </si>
  <si>
    <t>いも類</t>
  </si>
  <si>
    <t>011202</t>
  </si>
  <si>
    <t>豆類</t>
  </si>
  <si>
    <t>0113001</t>
  </si>
  <si>
    <t>野菜</t>
  </si>
  <si>
    <t>011401</t>
  </si>
  <si>
    <t>果実</t>
  </si>
  <si>
    <t>011501</t>
  </si>
  <si>
    <t>砂糖原料作物</t>
  </si>
  <si>
    <t>011502</t>
  </si>
  <si>
    <t>飲料用作物</t>
  </si>
  <si>
    <t>011509</t>
  </si>
  <si>
    <t>その他の食用耕種作物</t>
  </si>
  <si>
    <t>011601</t>
  </si>
  <si>
    <t>飼料作物</t>
  </si>
  <si>
    <t>011602</t>
  </si>
  <si>
    <t>種苗</t>
  </si>
  <si>
    <t>011603</t>
  </si>
  <si>
    <t>花き・花木類</t>
  </si>
  <si>
    <t>011609</t>
  </si>
  <si>
    <t>その他の非食用耕種作物</t>
  </si>
  <si>
    <t>012101</t>
  </si>
  <si>
    <t>酪農</t>
  </si>
  <si>
    <t>012102</t>
  </si>
  <si>
    <t>肉用牛</t>
  </si>
  <si>
    <t>012103</t>
  </si>
  <si>
    <t>豚</t>
  </si>
  <si>
    <t>012104</t>
  </si>
  <si>
    <t>鶏卵</t>
  </si>
  <si>
    <t>012105</t>
  </si>
  <si>
    <t>肉鶏</t>
  </si>
  <si>
    <t>012109</t>
  </si>
  <si>
    <t>その他の畜産</t>
  </si>
  <si>
    <t>013101</t>
  </si>
  <si>
    <t>獣医業</t>
  </si>
  <si>
    <t>013102</t>
  </si>
  <si>
    <t>農業サービス（獣医業を除く。）</t>
  </si>
  <si>
    <t>015101</t>
  </si>
  <si>
    <t>育林</t>
  </si>
  <si>
    <t>015201</t>
  </si>
  <si>
    <t>素材</t>
  </si>
  <si>
    <t>015301</t>
  </si>
  <si>
    <t>特用林産物（狩猟業を含む。）</t>
  </si>
  <si>
    <t>017101</t>
  </si>
  <si>
    <t>海面漁業</t>
  </si>
  <si>
    <t>017102</t>
  </si>
  <si>
    <t>海面養殖業</t>
  </si>
  <si>
    <t>0172001</t>
  </si>
  <si>
    <t>内水面漁業・養殖業</t>
  </si>
  <si>
    <t>061101</t>
  </si>
  <si>
    <t>石炭・原油・天然ガス</t>
  </si>
  <si>
    <t>062101</t>
  </si>
  <si>
    <t>砂利・採石</t>
  </si>
  <si>
    <t>062102</t>
  </si>
  <si>
    <t>砕石</t>
  </si>
  <si>
    <t>062909</t>
  </si>
  <si>
    <t>その他の鉱物</t>
  </si>
  <si>
    <t>111101</t>
  </si>
  <si>
    <t>食肉</t>
  </si>
  <si>
    <t>111102</t>
  </si>
  <si>
    <t>酪農品</t>
  </si>
  <si>
    <t>111109</t>
  </si>
  <si>
    <t>その他の畜産食料品</t>
  </si>
  <si>
    <t>111201</t>
  </si>
  <si>
    <t>冷凍魚介類</t>
  </si>
  <si>
    <t>111202</t>
  </si>
  <si>
    <t>塩・干・くん製品</t>
  </si>
  <si>
    <t>111203</t>
  </si>
  <si>
    <t>水産びん・かん詰</t>
  </si>
  <si>
    <t>111204</t>
  </si>
  <si>
    <t>ねり製品</t>
  </si>
  <si>
    <t>111209</t>
  </si>
  <si>
    <t>その他の水産食料品</t>
  </si>
  <si>
    <t>111301</t>
  </si>
  <si>
    <t>精穀</t>
  </si>
  <si>
    <t>111302</t>
  </si>
  <si>
    <t>製粉</t>
  </si>
  <si>
    <t>111401</t>
  </si>
  <si>
    <t>めん類</t>
  </si>
  <si>
    <t>111402</t>
  </si>
  <si>
    <t>パン類</t>
  </si>
  <si>
    <t>111403</t>
  </si>
  <si>
    <t>菓子類</t>
  </si>
  <si>
    <t>111501</t>
  </si>
  <si>
    <t>農産保存食料品</t>
  </si>
  <si>
    <t>111601</t>
  </si>
  <si>
    <t>砂糖</t>
  </si>
  <si>
    <t>111602</t>
  </si>
  <si>
    <t>でん粉</t>
  </si>
  <si>
    <t>111603</t>
  </si>
  <si>
    <t>ぶどう糖・水あめ・異性化糖</t>
  </si>
  <si>
    <t>111604</t>
  </si>
  <si>
    <t>動植物油脂</t>
  </si>
  <si>
    <t>111605</t>
  </si>
  <si>
    <t>調味料</t>
  </si>
  <si>
    <t>111901</t>
  </si>
  <si>
    <t>冷凍調理食品</t>
  </si>
  <si>
    <t>111902</t>
  </si>
  <si>
    <t>レトルト食品</t>
  </si>
  <si>
    <t>111903</t>
  </si>
  <si>
    <t>そう菜・すし・弁当</t>
  </si>
  <si>
    <t>111909</t>
  </si>
  <si>
    <t>その他の食料品</t>
  </si>
  <si>
    <t>112101</t>
  </si>
  <si>
    <t>清酒</t>
  </si>
  <si>
    <t>112102</t>
  </si>
  <si>
    <t>ビール類</t>
  </si>
  <si>
    <t>112103</t>
  </si>
  <si>
    <t>ウイスキー類</t>
  </si>
  <si>
    <t>112109</t>
  </si>
  <si>
    <t>その他の酒類</t>
  </si>
  <si>
    <t>112901</t>
  </si>
  <si>
    <t>茶・コーヒー</t>
  </si>
  <si>
    <t>112902</t>
  </si>
  <si>
    <t>清涼飲料</t>
  </si>
  <si>
    <t>112903</t>
  </si>
  <si>
    <t>製氷</t>
  </si>
  <si>
    <t>113101</t>
  </si>
  <si>
    <t>飼料</t>
  </si>
  <si>
    <t>113102</t>
  </si>
  <si>
    <t>有機質肥料（別掲を除く。）</t>
  </si>
  <si>
    <t>114101</t>
  </si>
  <si>
    <t>たばこ</t>
  </si>
  <si>
    <t>151101</t>
  </si>
  <si>
    <t>紡績糸</t>
  </si>
  <si>
    <t>151201</t>
  </si>
  <si>
    <t>綿・スフ織物（合繊短繊維織物を含む。）</t>
  </si>
  <si>
    <t>151202</t>
  </si>
  <si>
    <t>絹・人絹織物（合繊長繊維織物を含む。）</t>
  </si>
  <si>
    <t>151209</t>
  </si>
  <si>
    <t>その他の織物</t>
  </si>
  <si>
    <t>151301</t>
  </si>
  <si>
    <t>ニット生地</t>
  </si>
  <si>
    <t>151401</t>
  </si>
  <si>
    <t>染色整理</t>
  </si>
  <si>
    <t>151909</t>
  </si>
  <si>
    <t>その他の繊維工業製品</t>
  </si>
  <si>
    <t>152101</t>
  </si>
  <si>
    <t>織物製衣服</t>
  </si>
  <si>
    <t>152102</t>
  </si>
  <si>
    <t>ニット製衣服</t>
  </si>
  <si>
    <t>152209</t>
  </si>
  <si>
    <t>その他の衣服・身の回り品</t>
  </si>
  <si>
    <t>152901</t>
  </si>
  <si>
    <t>寝具</t>
  </si>
  <si>
    <t>152902</t>
  </si>
  <si>
    <t>じゅうたん・床敷物</t>
  </si>
  <si>
    <t>152909</t>
  </si>
  <si>
    <t>その他の繊維既製品</t>
  </si>
  <si>
    <t>161101</t>
  </si>
  <si>
    <t>製材</t>
  </si>
  <si>
    <t>161102</t>
  </si>
  <si>
    <t>合板・集成材</t>
  </si>
  <si>
    <t>161103</t>
  </si>
  <si>
    <t>木材チップ</t>
  </si>
  <si>
    <t>161909</t>
  </si>
  <si>
    <t>その他の木製品</t>
  </si>
  <si>
    <t>162101</t>
  </si>
  <si>
    <t>木製家具</t>
  </si>
  <si>
    <t>162102</t>
  </si>
  <si>
    <t>金属製家具</t>
  </si>
  <si>
    <t>162103</t>
  </si>
  <si>
    <t>木製建具</t>
  </si>
  <si>
    <t>162109</t>
  </si>
  <si>
    <t>その他の家具・装備品</t>
  </si>
  <si>
    <t>163101</t>
  </si>
  <si>
    <t>パルプ</t>
  </si>
  <si>
    <t>163201</t>
  </si>
  <si>
    <t>洋紙・和紙</t>
  </si>
  <si>
    <t>163202</t>
  </si>
  <si>
    <t>板紙</t>
  </si>
  <si>
    <t>163301</t>
  </si>
  <si>
    <t>段ボール</t>
  </si>
  <si>
    <t>163302</t>
  </si>
  <si>
    <t>塗工紙・建設用加工紙</t>
  </si>
  <si>
    <t>164101</t>
  </si>
  <si>
    <t>段ボール箱</t>
  </si>
  <si>
    <t>164109</t>
  </si>
  <si>
    <t>その他の紙製容器</t>
  </si>
  <si>
    <t>164901</t>
  </si>
  <si>
    <t>紙製衛生材料・用品</t>
  </si>
  <si>
    <t>164909</t>
  </si>
  <si>
    <t>その他のパルプ・紙・紙加工品</t>
  </si>
  <si>
    <t>191101</t>
  </si>
  <si>
    <t>印刷・製版・製本</t>
  </si>
  <si>
    <t>201101</t>
  </si>
  <si>
    <t>化学肥料</t>
  </si>
  <si>
    <t>202101</t>
  </si>
  <si>
    <t>ソーダ工業製品</t>
  </si>
  <si>
    <t>202901</t>
  </si>
  <si>
    <t>無機顔料</t>
  </si>
  <si>
    <t>202902</t>
  </si>
  <si>
    <t>圧縮ガス・液化ガス</t>
  </si>
  <si>
    <t>202903</t>
  </si>
  <si>
    <t>塩</t>
  </si>
  <si>
    <t>202909</t>
  </si>
  <si>
    <t>その他の無機化学工業製品</t>
  </si>
  <si>
    <t>203101</t>
  </si>
  <si>
    <t>石油化学基礎製品</t>
  </si>
  <si>
    <t>203102</t>
  </si>
  <si>
    <t>石油化学系芳香族製品</t>
  </si>
  <si>
    <t>204101</t>
  </si>
  <si>
    <t>脂肪族中間物</t>
  </si>
  <si>
    <t>204102</t>
  </si>
  <si>
    <t>環式中間物・合成染料・有機顔料</t>
  </si>
  <si>
    <t>204201</t>
  </si>
  <si>
    <t>合成ゴム</t>
  </si>
  <si>
    <t>204901</t>
  </si>
  <si>
    <t>メタン誘導品</t>
  </si>
  <si>
    <t>204902</t>
  </si>
  <si>
    <t>可塑剤</t>
  </si>
  <si>
    <t>204909</t>
  </si>
  <si>
    <t>その他の有機化学工業製品</t>
  </si>
  <si>
    <t>205101</t>
  </si>
  <si>
    <t>熱硬化性樹脂</t>
  </si>
  <si>
    <t>205102</t>
  </si>
  <si>
    <t>熱可塑性樹脂</t>
  </si>
  <si>
    <t>205103</t>
  </si>
  <si>
    <t>高機能性樹脂</t>
  </si>
  <si>
    <t>205109</t>
  </si>
  <si>
    <t>その他の合成樹脂</t>
  </si>
  <si>
    <t>206101</t>
  </si>
  <si>
    <t>化学繊維</t>
  </si>
  <si>
    <t>207101</t>
  </si>
  <si>
    <t>医薬品</t>
  </si>
  <si>
    <t>208101</t>
  </si>
  <si>
    <t>油脂加工製品・界面活性剤</t>
  </si>
  <si>
    <t>208201</t>
  </si>
  <si>
    <t>化粧品・歯磨</t>
  </si>
  <si>
    <t>208301</t>
  </si>
  <si>
    <t>塗料</t>
  </si>
  <si>
    <t>208302</t>
  </si>
  <si>
    <t>印刷インキ</t>
  </si>
  <si>
    <t>208401</t>
  </si>
  <si>
    <t>農薬</t>
  </si>
  <si>
    <t>208901</t>
  </si>
  <si>
    <t>ゼラチン・接着剤</t>
  </si>
  <si>
    <t>208902</t>
  </si>
  <si>
    <t>写真感光材料</t>
  </si>
  <si>
    <t>208909</t>
  </si>
  <si>
    <t>その他の化学最終製品</t>
  </si>
  <si>
    <t>211101</t>
  </si>
  <si>
    <t>石油製品</t>
  </si>
  <si>
    <t>212101</t>
  </si>
  <si>
    <t>石炭製品</t>
  </si>
  <si>
    <t>212102</t>
  </si>
  <si>
    <t>舗装材料</t>
  </si>
  <si>
    <t>221101</t>
  </si>
  <si>
    <t>プラスチック製品</t>
  </si>
  <si>
    <t>222101</t>
  </si>
  <si>
    <t>タイヤ・チューブ</t>
  </si>
  <si>
    <t>222909</t>
  </si>
  <si>
    <t>その他のゴム製品</t>
  </si>
  <si>
    <t>231101</t>
  </si>
  <si>
    <t>革製履物</t>
  </si>
  <si>
    <t>231201</t>
  </si>
  <si>
    <t>なめし革・革製品・毛皮（革製履物を除く。）</t>
  </si>
  <si>
    <t>251101</t>
  </si>
  <si>
    <t>板ガラス・安全ガラス</t>
  </si>
  <si>
    <t>251102</t>
  </si>
  <si>
    <t>ガラス繊維・同製品</t>
  </si>
  <si>
    <t>251109</t>
  </si>
  <si>
    <t>その他のガラス製品</t>
  </si>
  <si>
    <t>252101</t>
  </si>
  <si>
    <t>セメント</t>
  </si>
  <si>
    <t>252102</t>
  </si>
  <si>
    <t>生コンクリート</t>
  </si>
  <si>
    <t>252103</t>
  </si>
  <si>
    <t>セメント製品</t>
  </si>
  <si>
    <t>253101</t>
  </si>
  <si>
    <t>陶磁器</t>
  </si>
  <si>
    <t>259101</t>
  </si>
  <si>
    <t>耐火物</t>
  </si>
  <si>
    <t>259109</t>
  </si>
  <si>
    <t>その他の建設用土石製品</t>
  </si>
  <si>
    <t>259901</t>
  </si>
  <si>
    <t>炭素・黒鉛製品</t>
  </si>
  <si>
    <t>259902</t>
  </si>
  <si>
    <t>研磨材</t>
  </si>
  <si>
    <t>259909</t>
  </si>
  <si>
    <t>その他の窯業・土石製品</t>
  </si>
  <si>
    <t>261101</t>
  </si>
  <si>
    <t>銑鉄</t>
  </si>
  <si>
    <t>261102</t>
  </si>
  <si>
    <t>フェロアロイ</t>
  </si>
  <si>
    <t>261103</t>
  </si>
  <si>
    <t>粗鋼（転炉）</t>
  </si>
  <si>
    <t>261104</t>
  </si>
  <si>
    <t>粗鋼（電気炉）</t>
  </si>
  <si>
    <t>2612011</t>
  </si>
  <si>
    <t>鉄屑</t>
  </si>
  <si>
    <t>262101</t>
  </si>
  <si>
    <t>熱間圧延鋼材</t>
  </si>
  <si>
    <t>262201</t>
  </si>
  <si>
    <t>鋼管</t>
  </si>
  <si>
    <t>262301</t>
  </si>
  <si>
    <t>冷間仕上鋼材</t>
  </si>
  <si>
    <t>262302</t>
  </si>
  <si>
    <t>めっき鋼材</t>
  </si>
  <si>
    <t>263101</t>
  </si>
  <si>
    <t>鋳鍛鋼</t>
  </si>
  <si>
    <t>263102</t>
  </si>
  <si>
    <t>鋳鉄管</t>
  </si>
  <si>
    <t>263103</t>
  </si>
  <si>
    <t>鋳鉄品・鍛工品（鉄）</t>
  </si>
  <si>
    <t>269901</t>
  </si>
  <si>
    <t>鉄鋼シャースリット業</t>
  </si>
  <si>
    <t>269909</t>
  </si>
  <si>
    <t>その他の鉄鋼製品</t>
  </si>
  <si>
    <t>271101</t>
  </si>
  <si>
    <t>銅</t>
  </si>
  <si>
    <t>271102</t>
  </si>
  <si>
    <t>鉛・亜鉛（再生を含む。）</t>
  </si>
  <si>
    <t>271103</t>
  </si>
  <si>
    <t>アルミニウム（再生を含む。）</t>
  </si>
  <si>
    <t>271109</t>
  </si>
  <si>
    <t>その他の非鉄金属地金</t>
  </si>
  <si>
    <t>2712011</t>
  </si>
  <si>
    <t>非鉄金属屑</t>
  </si>
  <si>
    <t>272101</t>
  </si>
  <si>
    <t>電線・ケーブル</t>
  </si>
  <si>
    <t>272102</t>
  </si>
  <si>
    <t>光ファイバケーブル</t>
  </si>
  <si>
    <t>272901</t>
  </si>
  <si>
    <t>伸銅品</t>
  </si>
  <si>
    <t>272902</t>
  </si>
  <si>
    <t>アルミ圧延製品</t>
  </si>
  <si>
    <t>272903</t>
  </si>
  <si>
    <t>非鉄金属素形材</t>
  </si>
  <si>
    <t>272904</t>
  </si>
  <si>
    <t>核燃料</t>
  </si>
  <si>
    <t>272909</t>
  </si>
  <si>
    <t>その他の非鉄金属製品</t>
  </si>
  <si>
    <t>281101</t>
  </si>
  <si>
    <t>建設用金属製品</t>
  </si>
  <si>
    <t>281201</t>
  </si>
  <si>
    <t>建築用金属製品</t>
  </si>
  <si>
    <t>289101</t>
  </si>
  <si>
    <t>ガス・石油機器・暖房・調理装置</t>
  </si>
  <si>
    <t>289901</t>
  </si>
  <si>
    <t>ボルト・ナット・リベット・スプリング</t>
  </si>
  <si>
    <t>289902</t>
  </si>
  <si>
    <t>金属製容器・製缶板金製品</t>
  </si>
  <si>
    <t>289903</t>
  </si>
  <si>
    <t>配管工事附属品・粉末や金製品・道具類</t>
  </si>
  <si>
    <t>289909</t>
  </si>
  <si>
    <t>その他の金属製品</t>
  </si>
  <si>
    <t>291101</t>
  </si>
  <si>
    <t>ボイラ</t>
  </si>
  <si>
    <t>291102</t>
  </si>
  <si>
    <t>タービン</t>
  </si>
  <si>
    <t>291103</t>
  </si>
  <si>
    <t>原動機</t>
  </si>
  <si>
    <t>291201</t>
  </si>
  <si>
    <t>ポンプ・圧縮機</t>
  </si>
  <si>
    <t>291301</t>
  </si>
  <si>
    <t>運搬機械</t>
  </si>
  <si>
    <t>291401</t>
  </si>
  <si>
    <t>冷凍機・温湿調整装置</t>
  </si>
  <si>
    <t>291901</t>
  </si>
  <si>
    <t>ベアリング</t>
  </si>
  <si>
    <t>291909</t>
  </si>
  <si>
    <t>その他のはん用機械</t>
  </si>
  <si>
    <t>301101</t>
  </si>
  <si>
    <t>農業用機械</t>
  </si>
  <si>
    <t>301201</t>
  </si>
  <si>
    <t>建設・鉱山機械</t>
  </si>
  <si>
    <t>301301</t>
  </si>
  <si>
    <t>繊維機械</t>
  </si>
  <si>
    <t>301401</t>
  </si>
  <si>
    <t>生活関連産業用機械</t>
  </si>
  <si>
    <t>301501</t>
  </si>
  <si>
    <t>化学機械</t>
  </si>
  <si>
    <t>301502</t>
  </si>
  <si>
    <t>鋳造装置・プラスチック加工機械</t>
  </si>
  <si>
    <t>301601</t>
  </si>
  <si>
    <t>金属工作機械</t>
  </si>
  <si>
    <t>301602</t>
  </si>
  <si>
    <t>金属加工機械</t>
  </si>
  <si>
    <t>301603</t>
  </si>
  <si>
    <t>機械工具</t>
  </si>
  <si>
    <t>301701</t>
  </si>
  <si>
    <t>半導体製造装置</t>
  </si>
  <si>
    <t>301901</t>
  </si>
  <si>
    <t>金型</t>
  </si>
  <si>
    <t>301902</t>
  </si>
  <si>
    <t>真空装置・真空機器</t>
  </si>
  <si>
    <t>301903</t>
  </si>
  <si>
    <t>ロボット</t>
  </si>
  <si>
    <t>301909</t>
  </si>
  <si>
    <t>その他の生産用機械</t>
  </si>
  <si>
    <t>311101</t>
  </si>
  <si>
    <t>複写機</t>
  </si>
  <si>
    <t>311109</t>
  </si>
  <si>
    <t>その他の事務用機械</t>
  </si>
  <si>
    <t>311201</t>
  </si>
  <si>
    <t>サービス用・娯楽用機器</t>
  </si>
  <si>
    <t>311301</t>
  </si>
  <si>
    <t>計測機器</t>
  </si>
  <si>
    <t>311401</t>
  </si>
  <si>
    <t>医療用機械器具</t>
  </si>
  <si>
    <t>311501</t>
  </si>
  <si>
    <t>光学機械・レンズ</t>
  </si>
  <si>
    <t>311601</t>
  </si>
  <si>
    <t>武器</t>
  </si>
  <si>
    <t>321101</t>
  </si>
  <si>
    <t>半導体素子</t>
  </si>
  <si>
    <t>321102</t>
  </si>
  <si>
    <t>集積回路</t>
  </si>
  <si>
    <t>321103</t>
  </si>
  <si>
    <t>液晶パネル</t>
  </si>
  <si>
    <t>321104</t>
  </si>
  <si>
    <t>フラットパネル・電子管</t>
  </si>
  <si>
    <t>329901</t>
  </si>
  <si>
    <t>記録メディア</t>
  </si>
  <si>
    <t>329902</t>
  </si>
  <si>
    <t>電子回路</t>
  </si>
  <si>
    <t>329909</t>
  </si>
  <si>
    <t>その他の電子部品</t>
  </si>
  <si>
    <t>331101</t>
  </si>
  <si>
    <t>回転電気機械</t>
  </si>
  <si>
    <t>331102</t>
  </si>
  <si>
    <t>変圧器・変成器</t>
  </si>
  <si>
    <t>331103</t>
  </si>
  <si>
    <t>開閉制御装置・配電盤</t>
  </si>
  <si>
    <t>331104</t>
  </si>
  <si>
    <t>配線器具</t>
  </si>
  <si>
    <t>331105</t>
  </si>
  <si>
    <t>内燃機関電装品</t>
  </si>
  <si>
    <t>331109</t>
  </si>
  <si>
    <t>その他の産業用電気機器</t>
  </si>
  <si>
    <t>332101</t>
  </si>
  <si>
    <t>民生用エアコンディショナ</t>
  </si>
  <si>
    <t>332102</t>
  </si>
  <si>
    <t>民生用電気機器（エアコンを除く。）</t>
  </si>
  <si>
    <t>333101</t>
  </si>
  <si>
    <t>電子応用装置</t>
  </si>
  <si>
    <t>333201</t>
  </si>
  <si>
    <t>電気計測器</t>
  </si>
  <si>
    <t>339901</t>
  </si>
  <si>
    <t>電球類</t>
  </si>
  <si>
    <t>339902</t>
  </si>
  <si>
    <t>電気照明器具</t>
  </si>
  <si>
    <t>339903</t>
  </si>
  <si>
    <t>電池</t>
  </si>
  <si>
    <t>339909</t>
  </si>
  <si>
    <t>その他の電気機械器具</t>
  </si>
  <si>
    <t>341101</t>
  </si>
  <si>
    <t>有線電気通信機器</t>
  </si>
  <si>
    <t>341102</t>
  </si>
  <si>
    <t>携帯電話機</t>
  </si>
  <si>
    <t>341103</t>
  </si>
  <si>
    <t>無線電気通信機器（携帯電話機を除く。）</t>
  </si>
  <si>
    <t>341104</t>
  </si>
  <si>
    <t>ラジオ・テレビ受信機</t>
  </si>
  <si>
    <t>341109</t>
  </si>
  <si>
    <t>その他の電気通信機器</t>
  </si>
  <si>
    <t>341201</t>
  </si>
  <si>
    <t>ビデオ機器・デジタルカメラ</t>
  </si>
  <si>
    <t>341202</t>
  </si>
  <si>
    <t>電気音響機器</t>
  </si>
  <si>
    <t>342101</t>
  </si>
  <si>
    <t>パーソナルコンピュータ</t>
  </si>
  <si>
    <t>342102</t>
  </si>
  <si>
    <t>電子計算機本体（パソコンを除く。）</t>
  </si>
  <si>
    <t>342103</t>
  </si>
  <si>
    <t>電子計算機附属装置</t>
  </si>
  <si>
    <t>351101</t>
  </si>
  <si>
    <t>乗用車</t>
  </si>
  <si>
    <t>352101</t>
  </si>
  <si>
    <t>トラック・バス・その他の自動車</t>
  </si>
  <si>
    <t>352201</t>
  </si>
  <si>
    <t>二輪自動車</t>
  </si>
  <si>
    <t>353101</t>
  </si>
  <si>
    <t>自動車用内燃機関</t>
  </si>
  <si>
    <t>353102</t>
  </si>
  <si>
    <t>自動車部品</t>
  </si>
  <si>
    <t>354101</t>
  </si>
  <si>
    <t>鋼船</t>
  </si>
  <si>
    <t>354102</t>
  </si>
  <si>
    <t>その他の船舶</t>
  </si>
  <si>
    <t>354103</t>
  </si>
  <si>
    <t>舶用内燃機関</t>
  </si>
  <si>
    <t>354110</t>
  </si>
  <si>
    <t>船舶修理</t>
  </si>
  <si>
    <t>359101</t>
  </si>
  <si>
    <t>鉄道車両</t>
  </si>
  <si>
    <t>359110</t>
  </si>
  <si>
    <t>鉄道車両修理</t>
  </si>
  <si>
    <t>359201</t>
  </si>
  <si>
    <t>航空機</t>
  </si>
  <si>
    <t>359210</t>
  </si>
  <si>
    <t>航空機修理</t>
  </si>
  <si>
    <t>359901</t>
  </si>
  <si>
    <t>自転車</t>
  </si>
  <si>
    <t>359909</t>
  </si>
  <si>
    <t>その他の輸送機械</t>
  </si>
  <si>
    <t>391101</t>
  </si>
  <si>
    <t>がん具</t>
  </si>
  <si>
    <t>391102</t>
  </si>
  <si>
    <t>運動用品</t>
  </si>
  <si>
    <t>391901</t>
  </si>
  <si>
    <t>身辺細貨品</t>
  </si>
  <si>
    <t>391902</t>
  </si>
  <si>
    <t>時計</t>
  </si>
  <si>
    <t>391903</t>
  </si>
  <si>
    <t>楽器</t>
  </si>
  <si>
    <t>391904</t>
  </si>
  <si>
    <t>筆記具・文具</t>
  </si>
  <si>
    <t>391905</t>
  </si>
  <si>
    <t>畳・わら加工品</t>
  </si>
  <si>
    <t>391906</t>
  </si>
  <si>
    <t>情報記録物</t>
  </si>
  <si>
    <t>391909</t>
  </si>
  <si>
    <t>392101</t>
  </si>
  <si>
    <t>再生資源回収・加工処理</t>
  </si>
  <si>
    <t>411101</t>
  </si>
  <si>
    <t>住宅建築（木造）</t>
  </si>
  <si>
    <t>411102</t>
  </si>
  <si>
    <t>住宅建築（非木造）</t>
  </si>
  <si>
    <t>411201</t>
  </si>
  <si>
    <t>非住宅建築（木造）</t>
  </si>
  <si>
    <t>411202</t>
  </si>
  <si>
    <t>非住宅建築（非木造）</t>
  </si>
  <si>
    <t>412101</t>
  </si>
  <si>
    <t>建設補修</t>
  </si>
  <si>
    <t>413101</t>
  </si>
  <si>
    <t>道路関係公共事業</t>
  </si>
  <si>
    <t>413102</t>
  </si>
  <si>
    <t>河川・下水道・その他の公共事業</t>
  </si>
  <si>
    <t>413103</t>
  </si>
  <si>
    <t>農林関係公共事業</t>
  </si>
  <si>
    <t>419101</t>
  </si>
  <si>
    <t>鉄道軌道建設</t>
  </si>
  <si>
    <t>419102</t>
  </si>
  <si>
    <t>電力施設建設</t>
  </si>
  <si>
    <t>419103</t>
  </si>
  <si>
    <t>電気通信施設建設</t>
  </si>
  <si>
    <t>419109</t>
  </si>
  <si>
    <t>その他の土木建設</t>
  </si>
  <si>
    <t>4611001</t>
  </si>
  <si>
    <t>事業用電力</t>
  </si>
  <si>
    <t>461103</t>
  </si>
  <si>
    <t>自家発電</t>
  </si>
  <si>
    <t>462101</t>
  </si>
  <si>
    <t>都市ガス</t>
  </si>
  <si>
    <t>462201</t>
  </si>
  <si>
    <t>熱供給業</t>
  </si>
  <si>
    <t>471101</t>
  </si>
  <si>
    <t>上水道・簡易水道</t>
  </si>
  <si>
    <t>471102</t>
  </si>
  <si>
    <t>工業用水</t>
  </si>
  <si>
    <t>471103</t>
  </si>
  <si>
    <t>481101</t>
  </si>
  <si>
    <t>481102</t>
  </si>
  <si>
    <t>511101</t>
  </si>
  <si>
    <t>卸売</t>
  </si>
  <si>
    <t>511201</t>
  </si>
  <si>
    <t>小売</t>
  </si>
  <si>
    <t>531101</t>
  </si>
  <si>
    <t>金融</t>
  </si>
  <si>
    <t>531201</t>
  </si>
  <si>
    <t>生命保険</t>
  </si>
  <si>
    <t>531202</t>
  </si>
  <si>
    <t>損害保険</t>
  </si>
  <si>
    <t>551101</t>
  </si>
  <si>
    <t>不動産仲介・管理業</t>
  </si>
  <si>
    <t>551102</t>
  </si>
  <si>
    <t>不動産賃貸業</t>
  </si>
  <si>
    <t>552101</t>
  </si>
  <si>
    <t>住宅賃貸料</t>
  </si>
  <si>
    <t>553101</t>
  </si>
  <si>
    <t>住宅賃貸料（帰属家賃）</t>
  </si>
  <si>
    <t>571101</t>
  </si>
  <si>
    <t>鉄道旅客輸送</t>
  </si>
  <si>
    <t>571201</t>
  </si>
  <si>
    <t>鉄道貨物輸送</t>
  </si>
  <si>
    <t>572101</t>
  </si>
  <si>
    <t>バス</t>
  </si>
  <si>
    <t>572102</t>
  </si>
  <si>
    <t>ハイヤー・タクシー</t>
  </si>
  <si>
    <t>572201</t>
  </si>
  <si>
    <t>道路貨物輸送（自家輸送を除く。）</t>
  </si>
  <si>
    <t>573101</t>
  </si>
  <si>
    <t>自家輸送（旅客自動車）</t>
  </si>
  <si>
    <t>573201</t>
  </si>
  <si>
    <t>自家輸送（貨物自動車）</t>
  </si>
  <si>
    <t>574101</t>
  </si>
  <si>
    <t>外洋輸送</t>
  </si>
  <si>
    <t>574201</t>
  </si>
  <si>
    <t>沿海・内水面輸送</t>
  </si>
  <si>
    <t>574301</t>
  </si>
  <si>
    <t>港湾運送</t>
  </si>
  <si>
    <t>575101</t>
  </si>
  <si>
    <t>航空輸送</t>
  </si>
  <si>
    <t>576101</t>
  </si>
  <si>
    <t>貨物利用運送</t>
  </si>
  <si>
    <t>577101</t>
  </si>
  <si>
    <t>倉庫</t>
  </si>
  <si>
    <t>578101</t>
  </si>
  <si>
    <t>こん包</t>
  </si>
  <si>
    <t>578901</t>
  </si>
  <si>
    <t>道路輸送施設提供</t>
  </si>
  <si>
    <t>578902</t>
  </si>
  <si>
    <t>水運施設管理（国公営）★★</t>
  </si>
  <si>
    <t>578903</t>
  </si>
  <si>
    <t>水運施設管理</t>
  </si>
  <si>
    <t>578904</t>
  </si>
  <si>
    <t>水運附帯サービス</t>
  </si>
  <si>
    <t>578905</t>
  </si>
  <si>
    <t>航空施設管理（公営）★★</t>
  </si>
  <si>
    <t>578906</t>
  </si>
  <si>
    <t>航空施設管理</t>
  </si>
  <si>
    <t>578907</t>
  </si>
  <si>
    <t>航空附帯サービス</t>
  </si>
  <si>
    <t>578909</t>
  </si>
  <si>
    <t>旅行・その他の運輸附帯サービス</t>
  </si>
  <si>
    <t>579101</t>
  </si>
  <si>
    <t>郵便・信書便</t>
  </si>
  <si>
    <t>591101</t>
  </si>
  <si>
    <t>固定電気通信</t>
  </si>
  <si>
    <t>591102</t>
  </si>
  <si>
    <t>移動電気通信</t>
  </si>
  <si>
    <t>591103</t>
  </si>
  <si>
    <t>電気通信に附帯するサービス</t>
  </si>
  <si>
    <t>592101</t>
  </si>
  <si>
    <t>公共放送</t>
  </si>
  <si>
    <t>592102</t>
  </si>
  <si>
    <t>民間放送</t>
  </si>
  <si>
    <t>592103</t>
  </si>
  <si>
    <t>有線放送</t>
  </si>
  <si>
    <t>593101</t>
  </si>
  <si>
    <t>情報サービス</t>
  </si>
  <si>
    <t>594101</t>
  </si>
  <si>
    <t>インターネット附随サービス</t>
  </si>
  <si>
    <t>595101</t>
  </si>
  <si>
    <t>映像・音声・文字情報制作（新聞・出版を除く。）</t>
  </si>
  <si>
    <t>595102</t>
  </si>
  <si>
    <t>新聞</t>
  </si>
  <si>
    <t>595103</t>
  </si>
  <si>
    <t>出版</t>
  </si>
  <si>
    <t>611101</t>
  </si>
  <si>
    <t>611201</t>
  </si>
  <si>
    <t>631101</t>
  </si>
  <si>
    <t>631102</t>
  </si>
  <si>
    <t>631103</t>
  </si>
  <si>
    <t>631104</t>
  </si>
  <si>
    <t>631201</t>
  </si>
  <si>
    <t>631202</t>
  </si>
  <si>
    <t>631203</t>
  </si>
  <si>
    <t>631204</t>
  </si>
  <si>
    <t>その他の教育訓練機関</t>
  </si>
  <si>
    <t>632101</t>
  </si>
  <si>
    <t>632102</t>
  </si>
  <si>
    <t>人文・社会科学研究機関（国公立）★★</t>
  </si>
  <si>
    <t>632103</t>
  </si>
  <si>
    <t>632104</t>
  </si>
  <si>
    <t>人文・社会科学研究機関（非営利）★</t>
  </si>
  <si>
    <t>632105</t>
  </si>
  <si>
    <t>自然科学研究機関</t>
  </si>
  <si>
    <t>632106</t>
  </si>
  <si>
    <t>人文・社会科学研究機関</t>
  </si>
  <si>
    <t>632201</t>
  </si>
  <si>
    <t>企業内研究開発</t>
  </si>
  <si>
    <t>641101</t>
  </si>
  <si>
    <t>医療（入院診療）</t>
  </si>
  <si>
    <t>641102</t>
  </si>
  <si>
    <t>医療（入院外診療）</t>
  </si>
  <si>
    <t>641103</t>
  </si>
  <si>
    <t>医療（歯科診療）</t>
  </si>
  <si>
    <t>641104</t>
  </si>
  <si>
    <t>医療（調剤）</t>
  </si>
  <si>
    <t>641105</t>
  </si>
  <si>
    <t>医療（その他の医療サービス）</t>
  </si>
  <si>
    <t>642101</t>
  </si>
  <si>
    <t>642102</t>
  </si>
  <si>
    <t>保健衛生</t>
  </si>
  <si>
    <t>643101</t>
  </si>
  <si>
    <t>社会保険事業★★</t>
  </si>
  <si>
    <t>643102</t>
  </si>
  <si>
    <t>643103</t>
  </si>
  <si>
    <t>643104</t>
  </si>
  <si>
    <t>社会福祉</t>
  </si>
  <si>
    <t>643105</t>
  </si>
  <si>
    <t>保育所</t>
  </si>
  <si>
    <t>644101</t>
  </si>
  <si>
    <t>介護（施設サービス）</t>
  </si>
  <si>
    <t>644102</t>
  </si>
  <si>
    <t>介護（施設サービスを除く。）</t>
  </si>
  <si>
    <t>659901</t>
  </si>
  <si>
    <t>会員制企業団体</t>
  </si>
  <si>
    <t>659902</t>
  </si>
  <si>
    <t>対家計民間非営利団体（別掲を除く。）★</t>
  </si>
  <si>
    <t>661101</t>
  </si>
  <si>
    <t>物品賃貸業（貸自動車を除く。）</t>
  </si>
  <si>
    <t>661201</t>
  </si>
  <si>
    <t>貸自動車業</t>
  </si>
  <si>
    <t>662101</t>
  </si>
  <si>
    <t>広告</t>
  </si>
  <si>
    <t>663110</t>
  </si>
  <si>
    <t>自動車整備</t>
  </si>
  <si>
    <t>663210</t>
  </si>
  <si>
    <t>機械修理</t>
  </si>
  <si>
    <t>669901</t>
  </si>
  <si>
    <t>法務・財務・会計サービス</t>
  </si>
  <si>
    <t>669902</t>
  </si>
  <si>
    <t>土木建築サービス</t>
  </si>
  <si>
    <t>669903</t>
  </si>
  <si>
    <t>労働者派遣サービス</t>
  </si>
  <si>
    <t>669904</t>
  </si>
  <si>
    <t>建物サービス</t>
  </si>
  <si>
    <t>669905</t>
  </si>
  <si>
    <t>警備業</t>
  </si>
  <si>
    <t>669909</t>
  </si>
  <si>
    <t>その他の対事業所サービス</t>
  </si>
  <si>
    <t>671101</t>
  </si>
  <si>
    <t>宿泊業</t>
  </si>
  <si>
    <t>672101</t>
  </si>
  <si>
    <t>飲食店</t>
  </si>
  <si>
    <t>672102</t>
  </si>
  <si>
    <t>持ち帰り・配達飲食サービス</t>
  </si>
  <si>
    <t>673101</t>
  </si>
  <si>
    <t>洗濯業</t>
  </si>
  <si>
    <t>673102</t>
  </si>
  <si>
    <t>理容業</t>
  </si>
  <si>
    <t>673103</t>
  </si>
  <si>
    <t>美容業</t>
  </si>
  <si>
    <t>673104</t>
  </si>
  <si>
    <t>浴場業</t>
  </si>
  <si>
    <t>673109</t>
  </si>
  <si>
    <t>その他の洗濯・理容・美容・浴場業</t>
  </si>
  <si>
    <t>674101</t>
  </si>
  <si>
    <t>映画館</t>
  </si>
  <si>
    <t>674102</t>
  </si>
  <si>
    <t>興行場（映画館を除く。）・興行団</t>
  </si>
  <si>
    <t>674103</t>
  </si>
  <si>
    <t>競輪・競馬等の競走場・競技団</t>
  </si>
  <si>
    <t>674104</t>
  </si>
  <si>
    <t>スポーツ施設提供業・公園・遊園地</t>
  </si>
  <si>
    <t>674105</t>
  </si>
  <si>
    <t>遊戯場</t>
  </si>
  <si>
    <t>674109</t>
  </si>
  <si>
    <t>その他の娯楽</t>
  </si>
  <si>
    <t>679901</t>
  </si>
  <si>
    <t>写真業</t>
  </si>
  <si>
    <t>679902</t>
  </si>
  <si>
    <t>冠婚葬祭業</t>
  </si>
  <si>
    <t>679903</t>
  </si>
  <si>
    <t>個人教授業</t>
  </si>
  <si>
    <t>679904</t>
  </si>
  <si>
    <t>各種修理業（別掲を除く。）</t>
  </si>
  <si>
    <t>679909</t>
  </si>
  <si>
    <t>その他の対個人サービス</t>
  </si>
  <si>
    <t>681100</t>
  </si>
  <si>
    <t>691100</t>
  </si>
  <si>
    <t>700000</t>
  </si>
  <si>
    <t>711100</t>
  </si>
  <si>
    <t>家計外消費支出（列）</t>
  </si>
  <si>
    <t>721100</t>
  </si>
  <si>
    <t>970000</t>
  </si>
  <si>
    <t>国内生産額</t>
  </si>
  <si>
    <t>出典：平成27年産業連関表（総務省）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</si>
  <si>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平成27年（2015年）大分県産業連関表</t>
  </si>
  <si>
    <t>投入係数表 （36部門表）</t>
  </si>
  <si>
    <t>（参考）賃金・棒給</t>
  </si>
  <si>
    <t>（参考）</t>
  </si>
  <si>
    <t>　環境効果は、生産増加に伴い新たに発生するエネルギー消費量とCO2（二酸化炭素）排出量を推計するものです。
　環境効果の係数については、「産業連関表による環境負荷原単位データブック(3EID): 2015年表」（独立行政法人国立環境研究所　地球環境研究センター）により推計しました。</t>
    <rPh sb="1" eb="3">
      <t>カンキョウ</t>
    </rPh>
    <rPh sb="3" eb="5">
      <t>コウカ</t>
    </rPh>
    <rPh sb="7" eb="9">
      <t>セイサン</t>
    </rPh>
    <rPh sb="9" eb="11">
      <t>ゾウカ</t>
    </rPh>
    <rPh sb="12" eb="13">
      <t>トモナ</t>
    </rPh>
    <rPh sb="14" eb="15">
      <t>アラ</t>
    </rPh>
    <rPh sb="17" eb="19">
      <t>ハッセイ</t>
    </rPh>
    <rPh sb="26" eb="29">
      <t>ショウヒリョウ</t>
    </rPh>
    <rPh sb="34" eb="37">
      <t>ニサンカ</t>
    </rPh>
    <rPh sb="37" eb="39">
      <t>タンソ</t>
    </rPh>
    <rPh sb="40" eb="42">
      <t>ハイシュツ</t>
    </rPh>
    <rPh sb="42" eb="43">
      <t>リョウ</t>
    </rPh>
    <rPh sb="44" eb="46">
      <t>スイケイ</t>
    </rPh>
    <rPh sb="55" eb="57">
      <t>カンキョウ</t>
    </rPh>
    <rPh sb="57" eb="59">
      <t>コウカ</t>
    </rPh>
    <rPh sb="60" eb="62">
      <t>ケイスウ</t>
    </rPh>
    <rPh sb="134" eb="136">
      <t>スイケイ</t>
    </rPh>
    <phoneticPr fontId="5"/>
  </si>
  <si>
    <t>参考資料：南斉規介(2019) 産業連関表による環境負荷原単位データブック(3EID): 2015年表</t>
    <rPh sb="0" eb="2">
      <t>サンコウ</t>
    </rPh>
    <rPh sb="2" eb="4">
      <t>シリョウ</t>
    </rPh>
    <phoneticPr fontId="5"/>
  </si>
  <si>
    <t>（単位：億円、人）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</si>
</sst>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_);[Red]\(#,##0\)"/>
    <numFmt numFmtId="186" formatCode="0_ "/>
    <numFmt numFmtId="187" formatCode="#,##0.0000"/>
    <numFmt numFmtId="188" formatCode="#,##0.000000;[Red]\-#,##0.000000"/>
    <numFmt numFmtId="189" formatCode="0.000_ "/>
  </numFmts>
  <fonts count="75">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11"/>
      <color indexed="9"/>
      <name val="ＭＳ Ｐゴシック"/>
      <family val="2"/>
      <scheme val="minor"/>
    </font>
    <font>
      <sz val="11"/>
      <name val="ＭＳ Ｐゴシック"/>
      <family val="2"/>
      <scheme val="minor"/>
    </font>
    <font>
      <u/>
      <sz val="11"/>
      <color indexed="12"/>
      <name val="ＭＳ Ｐ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11"/>
      <color theme="0"/>
      <name val="ＭＳ Ｐゴシック"/>
      <family val="3"/>
      <charset val="128"/>
    </font>
    <font>
      <b/>
      <sz val="12"/>
      <name val="ＭＳ Ｐゴシック"/>
      <family val="3"/>
      <charset val="128"/>
    </font>
    <font>
      <sz val="9"/>
      <color theme="1"/>
      <name val="游ゴシック"/>
      <family val="3"/>
      <charset val="128"/>
    </font>
    <font>
      <sz val="11"/>
      <name val="ＭＳ Ｐゴシック"/>
      <family val="3"/>
      <charset val="128"/>
      <scheme val="major"/>
    </font>
    <font>
      <sz val="11"/>
      <color theme="1"/>
      <name val="ＭＳ Ｐゴシック"/>
      <family val="3"/>
      <charset val="128"/>
      <scheme val="major"/>
    </font>
    <font>
      <i/>
      <sz val="9"/>
      <color indexed="23"/>
      <name val="ＭＳ Ｐゴシック"/>
      <family val="3"/>
      <charset val="128"/>
    </font>
    <font>
      <b/>
      <sz val="14"/>
      <name val="游ゴシック"/>
      <family val="3"/>
      <charset val="128"/>
    </font>
    <font>
      <sz val="11"/>
      <name val="游ゴシック"/>
      <family val="3"/>
      <charset val="128"/>
    </font>
    <font>
      <vertAlign val="subscript"/>
      <sz val="11"/>
      <name val="游ゴシック"/>
      <family val="3"/>
      <charset val="128"/>
    </font>
    <font>
      <vertAlign val="superscript"/>
      <sz val="11"/>
      <name val="游ゴシック"/>
      <family val="3"/>
      <charset val="128"/>
    </font>
  </fonts>
  <fills count="5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indexed="1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s>
  <borders count="11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s>
  <cellStyleXfs count="11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62" applyNumberFormat="0" applyAlignment="0" applyProtection="0">
      <alignment vertical="center"/>
    </xf>
    <xf numFmtId="0" fontId="16" fillId="27" borderId="0" applyNumberFormat="0" applyBorder="0" applyAlignment="0" applyProtection="0">
      <alignment vertical="center"/>
    </xf>
    <xf numFmtId="0" fontId="12" fillId="28" borderId="63" applyNumberFormat="0" applyFont="0" applyAlignment="0" applyProtection="0">
      <alignment vertical="center"/>
    </xf>
    <xf numFmtId="0" fontId="17" fillId="0" borderId="64" applyNumberFormat="0" applyFill="0" applyAlignment="0" applyProtection="0">
      <alignment vertical="center"/>
    </xf>
    <xf numFmtId="0" fontId="18" fillId="29" borderId="0" applyNumberFormat="0" applyBorder="0" applyAlignment="0" applyProtection="0">
      <alignment vertical="center"/>
    </xf>
    <xf numFmtId="0" fontId="19" fillId="30" borderId="65" applyNumberFormat="0" applyAlignment="0" applyProtection="0">
      <alignment vertical="center"/>
    </xf>
    <xf numFmtId="0" fontId="20" fillId="0" borderId="0" applyNumberForma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0" borderId="70" applyNumberFormat="0" applyAlignment="0" applyProtection="0">
      <alignment vertical="center"/>
    </xf>
    <xf numFmtId="0" fontId="26" fillId="0" borderId="0" applyNumberFormat="0" applyFill="0" applyBorder="0" applyAlignment="0" applyProtection="0">
      <alignment vertical="center"/>
    </xf>
    <xf numFmtId="0" fontId="27" fillId="31" borderId="65" applyNumberFormat="0" applyAlignment="0" applyProtection="0">
      <alignment vertical="center"/>
    </xf>
    <xf numFmtId="0" fontId="10" fillId="0" borderId="0">
      <alignment vertical="center"/>
    </xf>
    <xf numFmtId="0" fontId="7" fillId="0" borderId="0"/>
    <xf numFmtId="0" fontId="9" fillId="0" borderId="0"/>
    <xf numFmtId="0" fontId="28" fillId="32" borderId="0" applyNumberFormat="0" applyBorder="0" applyAlignment="0" applyProtection="0">
      <alignment vertical="center"/>
    </xf>
    <xf numFmtId="0" fontId="1" fillId="0" borderId="0">
      <alignment vertical="center"/>
    </xf>
    <xf numFmtId="0" fontId="10" fillId="0" borderId="0"/>
    <xf numFmtId="49" fontId="52" fillId="0" borderId="6" applyNumberFormat="0" applyFont="0" applyFill="0" applyBorder="0" applyProtection="0">
      <alignment horizontal="left" vertical="center" indent="2"/>
    </xf>
    <xf numFmtId="49" fontId="52" fillId="0" borderId="104" applyNumberFormat="0" applyFont="0" applyFill="0" applyBorder="0" applyProtection="0">
      <alignment horizontal="left" vertical="center" indent="5"/>
    </xf>
    <xf numFmtId="0" fontId="53" fillId="42" borderId="0" applyBorder="0" applyAlignment="0"/>
    <xf numFmtId="4" fontId="53" fillId="42" borderId="0" applyBorder="0" applyAlignment="0"/>
    <xf numFmtId="0" fontId="52" fillId="42" borderId="0" applyBorder="0">
      <alignment horizontal="right" vertical="center"/>
    </xf>
    <xf numFmtId="4" fontId="52" fillId="42" borderId="0" applyBorder="0">
      <alignment horizontal="right" vertical="center"/>
    </xf>
    <xf numFmtId="0" fontId="52" fillId="42" borderId="6">
      <alignment horizontal="right" vertical="center"/>
    </xf>
    <xf numFmtId="4" fontId="52" fillId="43" borderId="0" applyBorder="0">
      <alignment horizontal="right" vertical="center"/>
    </xf>
    <xf numFmtId="4" fontId="52" fillId="43" borderId="0" applyBorder="0">
      <alignment horizontal="right" vertical="center"/>
    </xf>
    <xf numFmtId="0" fontId="54" fillId="43" borderId="6">
      <alignment horizontal="right" vertical="center"/>
    </xf>
    <xf numFmtId="4" fontId="54" fillId="43" borderId="6">
      <alignment horizontal="right" vertical="center"/>
    </xf>
    <xf numFmtId="0" fontId="54" fillId="43" borderId="6">
      <alignment horizontal="right" vertical="center"/>
    </xf>
    <xf numFmtId="0" fontId="55" fillId="43" borderId="6">
      <alignment horizontal="right" vertical="center"/>
    </xf>
    <xf numFmtId="4" fontId="55" fillId="43" borderId="6">
      <alignment horizontal="right" vertical="center"/>
    </xf>
    <xf numFmtId="0" fontId="55" fillId="43" borderId="6">
      <alignment horizontal="right" vertical="center"/>
    </xf>
    <xf numFmtId="0" fontId="54" fillId="44" borderId="6">
      <alignment horizontal="right" vertical="center"/>
    </xf>
    <xf numFmtId="4" fontId="54" fillId="44" borderId="6">
      <alignment horizontal="right" vertical="center"/>
    </xf>
    <xf numFmtId="0" fontId="54" fillId="44" borderId="105">
      <alignment horizontal="right" vertical="center"/>
    </xf>
    <xf numFmtId="0" fontId="54" fillId="44" borderId="6">
      <alignment horizontal="right" vertical="center"/>
    </xf>
    <xf numFmtId="4" fontId="54" fillId="44" borderId="6">
      <alignment horizontal="right" vertical="center"/>
    </xf>
    <xf numFmtId="0" fontId="54" fillId="44" borderId="6">
      <alignment horizontal="right" vertical="center"/>
    </xf>
    <xf numFmtId="0" fontId="54" fillId="44" borderId="106">
      <alignment horizontal="right" vertical="center"/>
    </xf>
    <xf numFmtId="0" fontId="54" fillId="44" borderId="104">
      <alignment horizontal="right" vertical="center"/>
    </xf>
    <xf numFmtId="4" fontId="54" fillId="44" borderId="104">
      <alignment horizontal="right" vertical="center"/>
    </xf>
    <xf numFmtId="0" fontId="54" fillId="44" borderId="104">
      <alignment horizontal="right" vertical="center"/>
    </xf>
    <xf numFmtId="0" fontId="54" fillId="44" borderId="107">
      <alignment horizontal="right" vertical="center"/>
    </xf>
    <xf numFmtId="4" fontId="54" fillId="44" borderId="107">
      <alignment horizontal="right" vertical="center"/>
    </xf>
    <xf numFmtId="0" fontId="54" fillId="44" borderId="107">
      <alignment horizontal="right" vertical="center"/>
    </xf>
    <xf numFmtId="4" fontId="53" fillId="0" borderId="3" applyFill="0" applyBorder="0" applyProtection="0">
      <alignment horizontal="right" vertical="center"/>
    </xf>
    <xf numFmtId="0" fontId="54" fillId="0" borderId="0" applyNumberFormat="0">
      <alignment horizontal="right"/>
    </xf>
    <xf numFmtId="0" fontId="52" fillId="44" borderId="108">
      <alignment horizontal="left" vertical="center" wrapText="1" indent="2"/>
    </xf>
    <xf numFmtId="0" fontId="52" fillId="0" borderId="108">
      <alignment horizontal="left" vertical="center" wrapText="1" indent="2"/>
    </xf>
    <xf numFmtId="0" fontId="52" fillId="43" borderId="104">
      <alignment horizontal="left" vertical="center"/>
    </xf>
    <xf numFmtId="0" fontId="54" fillId="0" borderId="109">
      <alignment horizontal="left" vertical="top" wrapText="1"/>
    </xf>
    <xf numFmtId="0" fontId="56" fillId="0" borderId="110"/>
    <xf numFmtId="0" fontId="57" fillId="0" borderId="0" applyNumberFormat="0" applyFill="0" applyBorder="0" applyAlignment="0" applyProtection="0"/>
    <xf numFmtId="4" fontId="52" fillId="0" borderId="0" applyBorder="0">
      <alignment horizontal="right" vertical="center"/>
    </xf>
    <xf numFmtId="0" fontId="52" fillId="0" borderId="6">
      <alignment horizontal="right" vertical="center"/>
    </xf>
    <xf numFmtId="4" fontId="52" fillId="0" borderId="6">
      <alignment horizontal="right" vertical="center"/>
    </xf>
    <xf numFmtId="0" fontId="52" fillId="0" borderId="6">
      <alignment horizontal="right" vertical="center"/>
    </xf>
    <xf numFmtId="1" fontId="58" fillId="43" borderId="0" applyBorder="0">
      <alignment horizontal="right" vertical="center"/>
    </xf>
    <xf numFmtId="4" fontId="52" fillId="0" borderId="6" applyFill="0" applyBorder="0" applyProtection="0">
      <alignment horizontal="right" vertical="center"/>
    </xf>
    <xf numFmtId="49" fontId="53" fillId="0" borderId="6" applyNumberFormat="0" applyFill="0" applyBorder="0" applyProtection="0">
      <alignment horizontal="left" vertical="center"/>
    </xf>
    <xf numFmtId="0" fontId="52" fillId="0" borderId="6" applyNumberFormat="0" applyFill="0" applyAlignment="0" applyProtection="0"/>
    <xf numFmtId="0" fontId="59" fillId="45" borderId="0" applyNumberFormat="0" applyFont="0" applyBorder="0" applyAlignment="0" applyProtection="0"/>
    <xf numFmtId="4" fontId="56" fillId="46" borderId="0" applyNumberFormat="0" applyFont="0" applyBorder="0" applyAlignment="0" applyProtection="0"/>
    <xf numFmtId="0" fontId="56" fillId="46" borderId="0" applyNumberFormat="0" applyFont="0" applyBorder="0" applyAlignment="0" applyProtection="0"/>
    <xf numFmtId="187" fontId="52" fillId="47" borderId="6" applyNumberFormat="0" applyFont="0" applyBorder="0" applyAlignment="0" applyProtection="0">
      <alignment horizontal="right" vertical="center"/>
    </xf>
    <xf numFmtId="0" fontId="52" fillId="46" borderId="6"/>
    <xf numFmtId="0" fontId="60" fillId="0" borderId="0" applyNumberFormat="0" applyFill="0" applyBorder="0" applyAlignment="0" applyProtection="0"/>
    <xf numFmtId="0" fontId="5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61" fillId="0" borderId="0">
      <alignment vertical="center"/>
    </xf>
    <xf numFmtId="0" fontId="10" fillId="0" borderId="0"/>
  </cellStyleXfs>
  <cellXfs count="545">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0" fillId="0" borderId="0" xfId="43" applyNumberFormat="1" applyFont="1" applyAlignment="1">
      <alignment vertical="center"/>
    </xf>
    <xf numFmtId="177" fontId="31" fillId="0" borderId="0" xfId="0" applyNumberFormat="1" applyFont="1">
      <alignment vertical="center"/>
    </xf>
    <xf numFmtId="177" fontId="30" fillId="0" borderId="0" xfId="0" applyNumberFormat="1" applyFont="1" applyBorder="1" applyAlignment="1">
      <alignment vertical="center"/>
    </xf>
    <xf numFmtId="177" fontId="31" fillId="0" borderId="0" xfId="0" applyNumberFormat="1" applyFont="1" applyAlignment="1">
      <alignment vertical="center"/>
    </xf>
    <xf numFmtId="177" fontId="30" fillId="0" borderId="0" xfId="43" applyNumberFormat="1" applyFont="1" applyBorder="1" applyAlignment="1">
      <alignment vertical="center"/>
    </xf>
    <xf numFmtId="177" fontId="30" fillId="0" borderId="7" xfId="43" applyNumberFormat="1" applyFont="1" applyBorder="1" applyAlignment="1" applyProtection="1">
      <alignment vertical="center"/>
      <protection locked="0"/>
    </xf>
    <xf numFmtId="177" fontId="30" fillId="0" borderId="0" xfId="43" applyNumberFormat="1" applyFont="1" applyAlignment="1">
      <alignment horizontal="right" vertical="center"/>
    </xf>
    <xf numFmtId="177" fontId="30" fillId="0" borderId="7" xfId="43" applyNumberFormat="1" applyFont="1" applyBorder="1" applyAlignment="1">
      <alignment vertical="center"/>
    </xf>
    <xf numFmtId="177" fontId="30" fillId="0" borderId="8" xfId="43" applyNumberFormat="1" applyFont="1" applyBorder="1" applyAlignment="1">
      <alignment vertical="center"/>
    </xf>
    <xf numFmtId="177" fontId="30" fillId="0" borderId="6" xfId="43" applyNumberFormat="1" applyFont="1" applyBorder="1" applyAlignment="1">
      <alignment vertical="center"/>
    </xf>
    <xf numFmtId="177" fontId="30" fillId="0" borderId="0" xfId="43" applyNumberFormat="1" applyFont="1" applyAlignment="1" applyProtection="1">
      <alignment vertical="center"/>
      <protection locked="0"/>
    </xf>
    <xf numFmtId="177" fontId="30" fillId="0" borderId="16" xfId="43" applyNumberFormat="1" applyFont="1" applyBorder="1" applyAlignment="1">
      <alignment vertical="center"/>
    </xf>
    <xf numFmtId="177" fontId="30" fillId="0" borderId="20" xfId="43" applyNumberFormat="1" applyFont="1" applyBorder="1" applyAlignment="1">
      <alignment vertical="center"/>
    </xf>
    <xf numFmtId="177" fontId="30" fillId="0" borderId="17" xfId="43" applyNumberFormat="1" applyFont="1" applyBorder="1" applyAlignment="1">
      <alignment vertical="center"/>
    </xf>
    <xf numFmtId="177" fontId="30" fillId="0" borderId="22" xfId="43" applyNumberFormat="1" applyFont="1" applyBorder="1" applyAlignment="1">
      <alignment horizontal="center" vertical="center"/>
    </xf>
    <xf numFmtId="177" fontId="30" fillId="0" borderId="9" xfId="43" applyNumberFormat="1" applyFont="1" applyBorder="1" applyAlignment="1">
      <alignment vertical="center"/>
    </xf>
    <xf numFmtId="177" fontId="30" fillId="0" borderId="2" xfId="43" applyNumberFormat="1" applyFont="1" applyBorder="1" applyAlignment="1">
      <alignment vertical="center"/>
    </xf>
    <xf numFmtId="177" fontId="30" fillId="0" borderId="2" xfId="43" applyNumberFormat="1" applyFont="1" applyBorder="1" applyAlignment="1">
      <alignment horizontal="center" vertical="center"/>
    </xf>
    <xf numFmtId="177" fontId="30" fillId="0" borderId="18" xfId="43" applyNumberFormat="1" applyFont="1" applyBorder="1" applyAlignment="1">
      <alignment vertical="center"/>
    </xf>
    <xf numFmtId="177" fontId="30" fillId="0" borderId="14" xfId="43" applyNumberFormat="1" applyFont="1" applyBorder="1" applyAlignment="1">
      <alignment vertical="center"/>
    </xf>
    <xf numFmtId="177" fontId="30" fillId="0" borderId="15" xfId="43" applyNumberFormat="1" applyFont="1" applyBorder="1" applyAlignment="1">
      <alignment vertical="center"/>
    </xf>
    <xf numFmtId="177" fontId="30" fillId="0" borderId="14" xfId="43" applyNumberFormat="1" applyFont="1" applyBorder="1" applyAlignment="1">
      <alignment vertical="top"/>
    </xf>
    <xf numFmtId="177" fontId="30" fillId="0" borderId="3" xfId="43" applyNumberFormat="1" applyFont="1" applyBorder="1" applyAlignment="1">
      <alignment vertical="center" wrapText="1"/>
    </xf>
    <xf numFmtId="177" fontId="30" fillId="0" borderId="3" xfId="43" applyNumberFormat="1" applyFont="1" applyBorder="1" applyAlignment="1">
      <alignment vertical="top"/>
    </xf>
    <xf numFmtId="177" fontId="30" fillId="0" borderId="3" xfId="43" applyNumberFormat="1" applyFont="1" applyBorder="1" applyAlignment="1">
      <alignment horizontal="center" vertical="top"/>
    </xf>
    <xf numFmtId="177" fontId="30" fillId="0" borderId="0" xfId="43" applyNumberFormat="1" applyFont="1" applyAlignment="1">
      <alignment vertical="center" shrinkToFit="1"/>
    </xf>
    <xf numFmtId="178" fontId="30" fillId="0" borderId="6" xfId="43" applyNumberFormat="1" applyFont="1" applyBorder="1" applyAlignment="1">
      <alignment vertical="center"/>
    </xf>
    <xf numFmtId="177" fontId="30" fillId="0" borderId="48" xfId="43" applyNumberFormat="1" applyFont="1" applyBorder="1" applyAlignment="1">
      <alignment vertical="center"/>
    </xf>
    <xf numFmtId="177" fontId="31" fillId="0" borderId="9" xfId="0" applyNumberFormat="1" applyFont="1" applyBorder="1">
      <alignment vertical="center"/>
    </xf>
    <xf numFmtId="180" fontId="30" fillId="0" borderId="6" xfId="43" applyNumberFormat="1" applyFont="1" applyBorder="1" applyAlignment="1">
      <alignment vertical="center" shrinkToFit="1"/>
    </xf>
    <xf numFmtId="177" fontId="31"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29" fillId="0" borderId="0" xfId="0" applyFont="1">
      <alignment vertical="center"/>
    </xf>
    <xf numFmtId="177" fontId="29" fillId="0" borderId="0" xfId="0" applyNumberFormat="1" applyFont="1">
      <alignment vertical="center"/>
    </xf>
    <xf numFmtId="0" fontId="32" fillId="0" borderId="0" xfId="0" applyFont="1" applyAlignment="1">
      <alignment vertical="top"/>
    </xf>
    <xf numFmtId="0" fontId="33" fillId="0" borderId="0" xfId="0" applyFont="1" applyAlignment="1">
      <alignment vertical="top"/>
    </xf>
    <xf numFmtId="0" fontId="32" fillId="0" borderId="52" xfId="0" applyFont="1" applyBorder="1" applyAlignment="1">
      <alignment vertical="top"/>
    </xf>
    <xf numFmtId="0" fontId="32" fillId="0" borderId="53" xfId="0" applyFont="1" applyBorder="1" applyAlignment="1">
      <alignment vertical="top"/>
    </xf>
    <xf numFmtId="0" fontId="32" fillId="0" borderId="54" xfId="0" applyFont="1" applyBorder="1" applyAlignment="1">
      <alignment vertical="top"/>
    </xf>
    <xf numFmtId="0" fontId="32" fillId="0" borderId="55" xfId="0" applyFont="1" applyBorder="1" applyAlignment="1">
      <alignment vertical="top"/>
    </xf>
    <xf numFmtId="0" fontId="32" fillId="0" borderId="0" xfId="0" applyFont="1" applyBorder="1" applyAlignment="1">
      <alignment vertical="top"/>
    </xf>
    <xf numFmtId="0" fontId="32" fillId="0" borderId="56" xfId="0" applyFont="1" applyBorder="1" applyAlignment="1">
      <alignment vertical="top"/>
    </xf>
    <xf numFmtId="0" fontId="32" fillId="0" borderId="57" xfId="0" applyFont="1" applyBorder="1" applyAlignment="1">
      <alignment vertical="top"/>
    </xf>
    <xf numFmtId="0" fontId="32" fillId="0" borderId="58" xfId="0" applyFont="1" applyBorder="1" applyAlignment="1">
      <alignment vertical="top"/>
    </xf>
    <xf numFmtId="0" fontId="32"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4" fillId="0" borderId="0" xfId="43" applyNumberFormat="1" applyFont="1" applyAlignment="1">
      <alignmen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3" fillId="0" borderId="0" xfId="0" applyFont="1" applyAlignment="1">
      <alignment horizontal="left" vertical="center"/>
    </xf>
    <xf numFmtId="0" fontId="13" fillId="0" borderId="0" xfId="0" applyFont="1">
      <alignment vertical="center"/>
    </xf>
    <xf numFmtId="0" fontId="31" fillId="0" borderId="0" xfId="0" applyFont="1" applyAlignment="1">
      <alignment vertical="center"/>
    </xf>
    <xf numFmtId="0" fontId="31" fillId="0" borderId="15" xfId="0" applyFont="1" applyBorder="1" applyAlignment="1">
      <alignment vertical="center"/>
    </xf>
    <xf numFmtId="0" fontId="30" fillId="0" borderId="15" xfId="0" applyFont="1" applyBorder="1" applyAlignment="1">
      <alignment vertical="center"/>
    </xf>
    <xf numFmtId="0" fontId="31" fillId="0" borderId="3" xfId="0" applyFont="1" applyBorder="1" applyAlignment="1">
      <alignment vertical="center"/>
    </xf>
    <xf numFmtId="0" fontId="31" fillId="0" borderId="6" xfId="0" applyFont="1" applyBorder="1" applyAlignment="1" applyProtection="1">
      <alignment vertical="center"/>
    </xf>
    <xf numFmtId="37" fontId="31" fillId="0" borderId="6" xfId="0" applyNumberFormat="1" applyFont="1" applyBorder="1" applyAlignment="1" applyProtection="1">
      <alignment vertical="center"/>
    </xf>
    <xf numFmtId="39" fontId="31" fillId="0" borderId="6" xfId="0" applyNumberFormat="1" applyFont="1" applyBorder="1" applyAlignment="1" applyProtection="1">
      <alignment vertical="center"/>
    </xf>
    <xf numFmtId="181" fontId="31" fillId="0" borderId="6" xfId="0" applyNumberFormat="1" applyFont="1" applyBorder="1" applyAlignment="1" applyProtection="1">
      <alignment vertical="center"/>
    </xf>
    <xf numFmtId="182" fontId="31"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5" fillId="0" borderId="0" xfId="0" applyFont="1">
      <alignment vertical="center"/>
    </xf>
    <xf numFmtId="0" fontId="36" fillId="0" borderId="0" xfId="0" applyFont="1">
      <alignment vertical="center"/>
    </xf>
    <xf numFmtId="0" fontId="32" fillId="0" borderId="0" xfId="0" applyFont="1" applyAlignment="1">
      <alignment horizontal="left" vertical="top" wrapText="1"/>
    </xf>
    <xf numFmtId="0" fontId="38"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0" fillId="33" borderId="46" xfId="43" applyNumberFormat="1" applyFont="1" applyFill="1" applyBorder="1" applyAlignment="1">
      <alignment vertical="center"/>
    </xf>
    <xf numFmtId="177" fontId="30" fillId="33" borderId="47" xfId="43" applyNumberFormat="1" applyFont="1" applyFill="1" applyBorder="1" applyAlignment="1">
      <alignment vertical="center" shrinkToFit="1"/>
    </xf>
    <xf numFmtId="177" fontId="30" fillId="34" borderId="50" xfId="43" applyNumberFormat="1" applyFont="1" applyFill="1" applyBorder="1" applyAlignment="1">
      <alignment vertical="center"/>
    </xf>
    <xf numFmtId="177" fontId="30" fillId="34" borderId="51" xfId="43" applyNumberFormat="1" applyFont="1" applyFill="1" applyBorder="1" applyAlignment="1">
      <alignment vertical="center" shrinkToFit="1"/>
    </xf>
    <xf numFmtId="177" fontId="30" fillId="35" borderId="49" xfId="43" applyNumberFormat="1" applyFont="1" applyFill="1" applyBorder="1" applyAlignment="1">
      <alignment vertical="center"/>
    </xf>
    <xf numFmtId="177" fontId="30"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35" fillId="0" borderId="7" xfId="0" applyFont="1" applyBorder="1" applyAlignment="1">
      <alignment horizontal="center" vertical="center"/>
    </xf>
    <xf numFmtId="178" fontId="35" fillId="37" borderId="6" xfId="0" applyNumberFormat="1" applyFont="1" applyFill="1" applyBorder="1" applyAlignment="1">
      <alignment vertical="center"/>
    </xf>
    <xf numFmtId="0" fontId="32" fillId="37" borderId="0" xfId="0" applyFont="1" applyFill="1" applyAlignment="1">
      <alignment vertical="top"/>
    </xf>
    <xf numFmtId="0" fontId="39" fillId="37" borderId="0" xfId="0" applyFont="1" applyFill="1" applyAlignment="1">
      <alignment vertical="top"/>
    </xf>
    <xf numFmtId="0" fontId="42"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1" fillId="0" borderId="0" xfId="0" applyFont="1" applyAlignment="1">
      <alignment vertical="top"/>
    </xf>
    <xf numFmtId="0" fontId="45" fillId="0" borderId="0" xfId="0" applyFont="1" applyAlignment="1">
      <alignment vertical="top" wrapText="1"/>
    </xf>
    <xf numFmtId="0" fontId="32" fillId="37" borderId="0" xfId="0" applyFont="1" applyFill="1" applyAlignment="1">
      <alignment vertical="center"/>
    </xf>
    <xf numFmtId="0" fontId="32" fillId="0" borderId="0" xfId="0" applyFont="1" applyAlignment="1">
      <alignment vertical="center"/>
    </xf>
    <xf numFmtId="0" fontId="39" fillId="37" borderId="0" xfId="0" applyFont="1" applyFill="1" applyAlignment="1">
      <alignment vertical="center"/>
    </xf>
    <xf numFmtId="0" fontId="40" fillId="37" borderId="0" xfId="0" applyFont="1" applyFill="1" applyAlignment="1">
      <alignment vertical="center"/>
    </xf>
    <xf numFmtId="0" fontId="0" fillId="0" borderId="0" xfId="0" applyFill="1" applyBorder="1" applyAlignment="1" applyProtection="1">
      <alignment horizontal="center" vertical="center"/>
      <protection locked="0"/>
    </xf>
    <xf numFmtId="0" fontId="46" fillId="0" borderId="0" xfId="0" applyNumberFormat="1" applyFont="1">
      <alignment vertical="center"/>
    </xf>
    <xf numFmtId="0" fontId="47" fillId="0" borderId="0" xfId="0" applyFont="1">
      <alignment vertical="center"/>
    </xf>
    <xf numFmtId="0" fontId="48"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49" fillId="38" borderId="0" xfId="46" applyFont="1" applyFill="1" applyAlignment="1">
      <alignment horizontal="left"/>
    </xf>
    <xf numFmtId="0" fontId="50" fillId="39" borderId="0" xfId="46" applyFont="1" applyFill="1" applyAlignment="1">
      <alignment horizontal="right"/>
    </xf>
    <xf numFmtId="0" fontId="50" fillId="40" borderId="0" xfId="46" applyFont="1" applyFill="1"/>
    <xf numFmtId="0" fontId="50" fillId="40" borderId="15" xfId="46" applyFont="1" applyFill="1" applyBorder="1"/>
    <xf numFmtId="0" fontId="50" fillId="39" borderId="15" xfId="46" applyFont="1" applyFill="1" applyBorder="1"/>
    <xf numFmtId="0" fontId="50" fillId="39" borderId="15" xfId="46" applyFont="1" applyFill="1" applyBorder="1" applyAlignment="1">
      <alignment horizontal="right"/>
    </xf>
    <xf numFmtId="0" fontId="50" fillId="40" borderId="0" xfId="46" applyFont="1" applyFill="1" applyBorder="1"/>
    <xf numFmtId="0" fontId="50" fillId="39" borderId="0" xfId="46" applyFont="1" applyFill="1"/>
    <xf numFmtId="0" fontId="50" fillId="41" borderId="0" xfId="46" applyFont="1" applyFill="1" applyAlignment="1">
      <alignment horizontal="center" vertical="center"/>
    </xf>
    <xf numFmtId="0" fontId="50" fillId="41" borderId="15" xfId="46" applyFont="1" applyFill="1" applyBorder="1" applyAlignment="1">
      <alignment horizontal="center" vertical="center"/>
    </xf>
    <xf numFmtId="0" fontId="50" fillId="41" borderId="0" xfId="41" quotePrefix="1" applyNumberFormat="1" applyFont="1" applyFill="1" applyAlignment="1"/>
    <xf numFmtId="0" fontId="50" fillId="41" borderId="0" xfId="41" quotePrefix="1" applyNumberFormat="1" applyFont="1" applyFill="1" applyAlignment="1">
      <alignment horizontal="right" vertical="center"/>
    </xf>
    <xf numFmtId="0" fontId="10" fillId="0" borderId="0" xfId="117"/>
    <xf numFmtId="0" fontId="10" fillId="0" borderId="0" xfId="117" applyFont="1" applyFill="1"/>
    <xf numFmtId="0" fontId="10" fillId="0" borderId="0" xfId="117" applyFill="1"/>
    <xf numFmtId="0" fontId="10" fillId="0" borderId="0" xfId="117" applyBorder="1"/>
    <xf numFmtId="0" fontId="10" fillId="0" borderId="0" xfId="117" applyFont="1" applyFill="1" applyBorder="1"/>
    <xf numFmtId="0" fontId="10" fillId="0" borderId="0" xfId="117" applyFill="1" applyBorder="1"/>
    <xf numFmtId="0" fontId="10" fillId="40" borderId="16" xfId="117" applyFill="1" applyBorder="1"/>
    <xf numFmtId="0" fontId="10" fillId="40" borderId="17" xfId="117" applyFill="1" applyBorder="1"/>
    <xf numFmtId="0" fontId="10" fillId="40" borderId="9" xfId="117" applyFill="1" applyBorder="1"/>
    <xf numFmtId="0" fontId="10" fillId="39" borderId="1" xfId="117" applyFill="1" applyBorder="1"/>
    <xf numFmtId="0" fontId="10" fillId="40" borderId="2" xfId="117" applyFont="1" applyFill="1" applyBorder="1"/>
    <xf numFmtId="0" fontId="62" fillId="40" borderId="2" xfId="117" applyFont="1" applyFill="1" applyBorder="1" applyAlignment="1">
      <alignment horizontal="center"/>
    </xf>
    <xf numFmtId="0" fontId="62" fillId="40" borderId="1" xfId="117" applyFont="1" applyFill="1" applyBorder="1" applyAlignment="1">
      <alignment horizontal="center"/>
    </xf>
    <xf numFmtId="0" fontId="10" fillId="40" borderId="14" xfId="117" applyFill="1" applyBorder="1"/>
    <xf numFmtId="0" fontId="10" fillId="40" borderId="19" xfId="117" applyFill="1" applyBorder="1"/>
    <xf numFmtId="0" fontId="62" fillId="40" borderId="3" xfId="117" applyFont="1" applyFill="1" applyBorder="1"/>
    <xf numFmtId="0" fontId="10" fillId="40" borderId="3" xfId="117" applyFill="1" applyBorder="1" applyAlignment="1">
      <alignment horizontal="center"/>
    </xf>
    <xf numFmtId="0" fontId="62" fillId="40" borderId="19" xfId="117" applyFont="1" applyFill="1" applyBorder="1" applyAlignment="1">
      <alignment horizontal="center"/>
    </xf>
    <xf numFmtId="0" fontId="10" fillId="0" borderId="7" xfId="117" applyBorder="1" applyAlignment="1">
      <alignment horizontal="center"/>
    </xf>
    <xf numFmtId="0" fontId="10" fillId="0" borderId="22" xfId="117" applyBorder="1" applyAlignment="1">
      <alignment horizontal="center"/>
    </xf>
    <xf numFmtId="0" fontId="62" fillId="0" borderId="6" xfId="117" applyFont="1" applyBorder="1" applyAlignment="1">
      <alignment horizontal="center"/>
    </xf>
    <xf numFmtId="0" fontId="10" fillId="40" borderId="6" xfId="117" applyFill="1" applyBorder="1" applyAlignment="1">
      <alignment horizontal="center"/>
    </xf>
    <xf numFmtId="0" fontId="62" fillId="40" borderId="22" xfId="117" applyFont="1" applyFill="1" applyBorder="1" applyAlignment="1">
      <alignment horizontal="center"/>
    </xf>
    <xf numFmtId="0" fontId="64" fillId="0" borderId="9" xfId="117" applyFont="1" applyBorder="1"/>
    <xf numFmtId="0" fontId="64" fillId="0" borderId="1" xfId="117" applyFont="1" applyFill="1" applyBorder="1"/>
    <xf numFmtId="38" fontId="10" fillId="0" borderId="2" xfId="107" applyFont="1" applyFill="1" applyBorder="1"/>
    <xf numFmtId="38" fontId="10" fillId="0" borderId="0" xfId="117" applyNumberFormat="1"/>
    <xf numFmtId="38" fontId="10" fillId="0" borderId="0" xfId="117" applyNumberFormat="1" applyFont="1"/>
    <xf numFmtId="0" fontId="10" fillId="0" borderId="0" xfId="117" applyFont="1"/>
    <xf numFmtId="0" fontId="65" fillId="0" borderId="0" xfId="117" applyFont="1" applyFill="1"/>
    <xf numFmtId="186" fontId="66" fillId="0" borderId="0" xfId="117" applyNumberFormat="1" applyFont="1" applyBorder="1" applyAlignment="1">
      <alignment horizontal="left" vertical="center"/>
    </xf>
    <xf numFmtId="0" fontId="62" fillId="40" borderId="18" xfId="117" applyFont="1" applyFill="1" applyBorder="1" applyAlignment="1">
      <alignment vertical="center" wrapText="1"/>
    </xf>
    <xf numFmtId="0" fontId="62" fillId="40" borderId="17" xfId="117" applyFont="1" applyFill="1" applyBorder="1" applyAlignment="1">
      <alignment vertical="center" wrapText="1"/>
    </xf>
    <xf numFmtId="0" fontId="64" fillId="0" borderId="9" xfId="117" applyFont="1" applyBorder="1" applyAlignment="1">
      <alignment vertical="center"/>
    </xf>
    <xf numFmtId="0" fontId="64" fillId="0" borderId="1" xfId="117" applyFont="1" applyFill="1" applyBorder="1" applyAlignment="1">
      <alignment vertical="center"/>
    </xf>
    <xf numFmtId="38" fontId="10" fillId="0" borderId="2" xfId="107" applyFont="1" applyFill="1" applyBorder="1" applyAlignment="1">
      <alignment vertical="center"/>
    </xf>
    <xf numFmtId="0" fontId="64" fillId="0" borderId="7" xfId="117" applyFont="1" applyBorder="1" applyAlignment="1">
      <alignment vertical="center"/>
    </xf>
    <xf numFmtId="0" fontId="64" fillId="0" borderId="22" xfId="117" applyFont="1" applyBorder="1" applyAlignment="1">
      <alignment vertical="center"/>
    </xf>
    <xf numFmtId="38" fontId="10" fillId="0" borderId="6" xfId="107" applyFont="1" applyBorder="1" applyAlignment="1">
      <alignment vertical="center"/>
    </xf>
    <xf numFmtId="0" fontId="62" fillId="37" borderId="19" xfId="117" applyFont="1" applyFill="1" applyBorder="1" applyAlignment="1">
      <alignment horizontal="left"/>
    </xf>
    <xf numFmtId="0" fontId="62" fillId="37" borderId="3" xfId="117" applyFont="1" applyFill="1" applyBorder="1" applyAlignment="1">
      <alignment horizontal="left"/>
    </xf>
    <xf numFmtId="0" fontId="62" fillId="37" borderId="22" xfId="117" applyFont="1" applyFill="1" applyBorder="1" applyAlignment="1">
      <alignment horizontal="center"/>
    </xf>
    <xf numFmtId="0" fontId="62" fillId="37" borderId="6" xfId="117" applyFont="1" applyFill="1" applyBorder="1" applyAlignment="1">
      <alignment horizontal="center"/>
    </xf>
    <xf numFmtId="188" fontId="10" fillId="37" borderId="1" xfId="107" applyNumberFormat="1" applyFill="1" applyBorder="1" applyAlignment="1"/>
    <xf numFmtId="188" fontId="10" fillId="37" borderId="1" xfId="107" applyNumberFormat="1" applyFill="1" applyBorder="1"/>
    <xf numFmtId="188" fontId="10" fillId="37" borderId="1" xfId="107" applyNumberFormat="1" applyFill="1" applyBorder="1" applyAlignment="1">
      <alignment vertical="center"/>
    </xf>
    <xf numFmtId="188" fontId="10" fillId="37" borderId="6" xfId="107" applyNumberFormat="1" applyFill="1" applyBorder="1" applyAlignment="1">
      <alignment vertical="center"/>
    </xf>
    <xf numFmtId="188" fontId="10" fillId="37" borderId="22" xfId="107" applyNumberFormat="1" applyFill="1" applyBorder="1" applyAlignment="1">
      <alignment vertical="center"/>
    </xf>
    <xf numFmtId="0" fontId="67" fillId="0" borderId="0" xfId="0" applyFont="1">
      <alignment vertical="center"/>
    </xf>
    <xf numFmtId="0" fontId="67" fillId="0" borderId="0" xfId="0" applyFont="1" applyBorder="1" applyAlignment="1">
      <alignment horizontal="center" vertical="center"/>
    </xf>
    <xf numFmtId="0" fontId="67" fillId="0" borderId="0" xfId="0" applyFont="1" applyBorder="1" applyAlignment="1">
      <alignment vertical="center"/>
    </xf>
    <xf numFmtId="177" fontId="6" fillId="48" borderId="20" xfId="42" applyNumberFormat="1" applyFont="1" applyFill="1" applyBorder="1" applyAlignment="1">
      <alignment horizontal="centerContinuous" vertical="center"/>
    </xf>
    <xf numFmtId="177" fontId="6" fillId="49" borderId="7" xfId="42" applyNumberFormat="1" applyFont="1" applyFill="1" applyBorder="1" applyAlignment="1">
      <alignment horizontal="centerContinuous" vertical="center"/>
    </xf>
    <xf numFmtId="177" fontId="6" fillId="49" borderId="8" xfId="42" applyNumberFormat="1" applyFont="1" applyFill="1" applyBorder="1" applyAlignment="1">
      <alignment horizontal="centerContinuous" vertical="center"/>
    </xf>
    <xf numFmtId="177" fontId="6" fillId="49" borderId="22" xfId="42" applyNumberFormat="1" applyFont="1" applyFill="1" applyBorder="1" applyAlignment="1">
      <alignment horizontal="centerContinuous" vertical="center"/>
    </xf>
    <xf numFmtId="177" fontId="6" fillId="50" borderId="7" xfId="42" applyNumberFormat="1" applyFont="1" applyFill="1" applyBorder="1" applyAlignment="1">
      <alignment horizontal="centerContinuous" vertical="center"/>
    </xf>
    <xf numFmtId="177" fontId="6" fillId="50" borderId="8" xfId="42" applyNumberFormat="1" applyFont="1" applyFill="1" applyBorder="1" applyAlignment="1">
      <alignment horizontal="centerContinuous" vertical="center"/>
    </xf>
    <xf numFmtId="177" fontId="6" fillId="48" borderId="6" xfId="42" applyNumberFormat="1" applyFont="1" applyFill="1" applyBorder="1" applyAlignment="1">
      <alignment horizontal="center" vertical="center"/>
    </xf>
    <xf numFmtId="177" fontId="6" fillId="49" borderId="6" xfId="42" applyNumberFormat="1" applyFont="1" applyFill="1" applyBorder="1" applyAlignment="1">
      <alignment horizontal="center" vertical="center"/>
    </xf>
    <xf numFmtId="177" fontId="6" fillId="50" borderId="6" xfId="42" applyNumberFormat="1" applyFont="1" applyFill="1" applyBorder="1" applyAlignment="1">
      <alignment horizontal="center" vertical="center"/>
    </xf>
    <xf numFmtId="177" fontId="6" fillId="50" borderId="7" xfId="42" applyNumberFormat="1" applyFont="1" applyFill="1" applyBorder="1" applyAlignment="1">
      <alignment horizontal="center" vertical="center"/>
    </xf>
    <xf numFmtId="177" fontId="6" fillId="48"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88" fontId="10" fillId="0" borderId="0" xfId="117" applyNumberFormat="1"/>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77" fontId="0" fillId="0" borderId="24" xfId="0" applyNumberFormat="1" applyBorder="1">
      <alignment vertical="center"/>
    </xf>
    <xf numFmtId="180" fontId="30" fillId="0" borderId="0" xfId="43" applyNumberFormat="1" applyFont="1" applyBorder="1" applyAlignment="1">
      <alignment vertical="center" shrinkToFit="1"/>
    </xf>
    <xf numFmtId="177" fontId="68" fillId="0" borderId="0" xfId="43" applyNumberFormat="1" applyFont="1" applyBorder="1" applyAlignment="1">
      <alignment vertical="center"/>
    </xf>
    <xf numFmtId="177" fontId="68" fillId="0" borderId="0" xfId="43" applyNumberFormat="1" applyFont="1" applyAlignment="1">
      <alignment vertical="center"/>
    </xf>
    <xf numFmtId="49" fontId="68" fillId="0" borderId="0" xfId="43" applyNumberFormat="1" applyFont="1" applyAlignment="1">
      <alignment vertical="center"/>
    </xf>
    <xf numFmtId="177" fontId="69" fillId="0" borderId="0" xfId="0" applyNumberFormat="1" applyFo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177" fontId="0" fillId="0" borderId="19" xfId="0"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64"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52" borderId="2" xfId="0" applyNumberFormat="1" applyFill="1" applyBorder="1">
      <alignment vertical="center"/>
    </xf>
    <xf numFmtId="177" fontId="0" fillId="52" borderId="2" xfId="0" applyNumberFormat="1" applyFill="1" applyBorder="1">
      <alignment vertical="center"/>
    </xf>
    <xf numFmtId="177" fontId="71" fillId="0" borderId="0" xfId="43" applyNumberFormat="1" applyFont="1" applyAlignment="1">
      <alignment vertical="center"/>
    </xf>
    <xf numFmtId="177" fontId="43" fillId="0" borderId="0" xfId="0" applyNumberFormat="1" applyFont="1">
      <alignment vertical="center"/>
    </xf>
    <xf numFmtId="177" fontId="43" fillId="0" borderId="0" xfId="0" applyNumberFormat="1" applyFont="1" applyFill="1">
      <alignment vertical="center"/>
    </xf>
    <xf numFmtId="0" fontId="43" fillId="0" borderId="0" xfId="0" applyFont="1">
      <alignment vertical="center"/>
    </xf>
    <xf numFmtId="0" fontId="35" fillId="0" borderId="0" xfId="0" applyFont="1" applyFill="1" applyBorder="1" applyAlignment="1">
      <alignment horizontal="center" vertical="center"/>
    </xf>
    <xf numFmtId="178" fontId="35" fillId="0" borderId="0" xfId="0" applyNumberFormat="1" applyFont="1" applyFill="1" applyBorder="1" applyAlignment="1">
      <alignment vertical="center"/>
    </xf>
    <xf numFmtId="184" fontId="35" fillId="0" borderId="0" xfId="0" applyNumberFormat="1" applyFont="1" applyFill="1" applyBorder="1">
      <alignment vertical="center"/>
    </xf>
    <xf numFmtId="0" fontId="41" fillId="0" borderId="0" xfId="0" applyFont="1" applyAlignment="1">
      <alignment vertical="top" wrapText="1"/>
    </xf>
    <xf numFmtId="0" fontId="35" fillId="0" borderId="6" xfId="0" applyFont="1" applyBorder="1" applyAlignment="1">
      <alignment horizontal="center" vertical="center"/>
    </xf>
    <xf numFmtId="178" fontId="35" fillId="0" borderId="6" xfId="0" applyNumberFormat="1" applyFont="1" applyBorder="1" applyAlignment="1">
      <alignment vertical="center"/>
    </xf>
    <xf numFmtId="0" fontId="72" fillId="39" borderId="0" xfId="46" applyFont="1" applyFill="1"/>
    <xf numFmtId="0" fontId="72" fillId="39" borderId="15" xfId="46" applyFont="1" applyFill="1" applyBorder="1"/>
    <xf numFmtId="185" fontId="72" fillId="39" borderId="15" xfId="46" applyNumberFormat="1" applyFont="1" applyFill="1" applyBorder="1"/>
    <xf numFmtId="0" fontId="72" fillId="39" borderId="0" xfId="0" quotePrefix="1" applyNumberFormat="1" applyFont="1" applyFill="1" applyAlignment="1"/>
    <xf numFmtId="0" fontId="50" fillId="39" borderId="0" xfId="41" quotePrefix="1" applyNumberFormat="1" applyFont="1" applyFill="1" applyAlignment="1">
      <alignment horizontal="right"/>
    </xf>
    <xf numFmtId="186" fontId="72" fillId="39" borderId="0" xfId="46" applyNumberFormat="1" applyFont="1" applyFill="1" applyBorder="1"/>
    <xf numFmtId="189" fontId="72" fillId="39" borderId="0" xfId="46" applyNumberFormat="1" applyFont="1" applyFill="1" applyBorder="1"/>
    <xf numFmtId="186" fontId="72" fillId="39" borderId="0" xfId="46" applyNumberFormat="1" applyFont="1" applyFill="1"/>
    <xf numFmtId="189" fontId="72" fillId="39" borderId="0" xfId="46" applyNumberFormat="1" applyFont="1" applyFill="1"/>
    <xf numFmtId="0" fontId="72" fillId="39" borderId="8" xfId="0" quotePrefix="1" applyNumberFormat="1" applyFont="1" applyFill="1" applyBorder="1" applyAlignment="1"/>
    <xf numFmtId="0" fontId="50" fillId="39" borderId="8" xfId="41" quotePrefix="1" applyNumberFormat="1" applyFont="1" applyFill="1" applyBorder="1" applyAlignment="1">
      <alignment horizontal="right"/>
    </xf>
    <xf numFmtId="0" fontId="50" fillId="41" borderId="8" xfId="41" quotePrefix="1" applyNumberFormat="1" applyFont="1" applyFill="1" applyBorder="1" applyAlignment="1"/>
    <xf numFmtId="186" fontId="72" fillId="39" borderId="8" xfId="46" applyNumberFormat="1" applyFont="1" applyFill="1" applyBorder="1"/>
    <xf numFmtId="189" fontId="72" fillId="39" borderId="8" xfId="46" applyNumberFormat="1" applyFont="1" applyFill="1" applyBorder="1"/>
    <xf numFmtId="0" fontId="72" fillId="39" borderId="20" xfId="0" quotePrefix="1" applyNumberFormat="1" applyFont="1" applyFill="1" applyBorder="1" applyAlignment="1"/>
    <xf numFmtId="0" fontId="50" fillId="39" borderId="20" xfId="41" quotePrefix="1" applyNumberFormat="1" applyFont="1" applyFill="1" applyBorder="1" applyAlignment="1">
      <alignment horizontal="right"/>
    </xf>
    <xf numFmtId="0" fontId="50" fillId="41" borderId="20" xfId="41" quotePrefix="1" applyNumberFormat="1" applyFont="1" applyFill="1" applyBorder="1" applyAlignment="1"/>
    <xf numFmtId="186" fontId="72" fillId="39" borderId="20" xfId="46" applyNumberFormat="1" applyFont="1" applyFill="1" applyBorder="1"/>
    <xf numFmtId="189" fontId="72" fillId="39" borderId="20" xfId="46" applyNumberFormat="1" applyFont="1" applyFill="1" applyBorder="1"/>
    <xf numFmtId="176" fontId="0" fillId="0" borderId="113" xfId="0" applyNumberFormat="1" applyBorder="1">
      <alignment vertical="center"/>
    </xf>
    <xf numFmtId="176" fontId="0" fillId="0" borderId="24" xfId="0" applyNumberFormat="1" applyBorder="1">
      <alignment vertical="center"/>
    </xf>
    <xf numFmtId="0" fontId="41" fillId="0" borderId="0" xfId="0" applyFont="1" applyAlignment="1">
      <alignment vertical="top" wrapText="1"/>
    </xf>
    <xf numFmtId="0" fontId="41" fillId="0" borderId="0" xfId="0" applyFont="1" applyAlignment="1">
      <alignment horizontal="left" vertical="top" wrapText="1"/>
    </xf>
    <xf numFmtId="0" fontId="48" fillId="0" borderId="0" xfId="0" applyFont="1" applyAlignment="1">
      <alignment horizontal="left" vertical="top" wrapText="1"/>
    </xf>
    <xf numFmtId="0" fontId="45" fillId="0" borderId="0" xfId="0" applyFont="1" applyAlignment="1">
      <alignment horizontal="left" vertical="top" wrapText="1"/>
    </xf>
    <xf numFmtId="0" fontId="41" fillId="0" borderId="0" xfId="0" applyFont="1" applyAlignment="1">
      <alignment horizontal="left" vertical="center"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wrapText="1"/>
      <protection locked="0"/>
    </xf>
    <xf numFmtId="0" fontId="0" fillId="36" borderId="8" xfId="0" applyFill="1" applyBorder="1" applyAlignment="1" applyProtection="1">
      <alignment horizontal="left" vertical="center" wrapText="1"/>
      <protection locked="0"/>
    </xf>
    <xf numFmtId="0" fontId="0" fillId="36" borderId="22" xfId="0" applyFill="1" applyBorder="1" applyAlignment="1" applyProtection="1">
      <alignment horizontal="left" vertical="center" wrapText="1"/>
      <protection locked="0"/>
    </xf>
    <xf numFmtId="0" fontId="0" fillId="0" borderId="0" xfId="0" applyBorder="1" applyAlignment="1">
      <alignment horizontal="left" vertical="center"/>
    </xf>
    <xf numFmtId="0" fontId="0" fillId="0" borderId="1" xfId="0" applyBorder="1" applyAlignment="1">
      <alignment horizontal="left" vertical="center"/>
    </xf>
    <xf numFmtId="177" fontId="30" fillId="51" borderId="38" xfId="43" applyNumberFormat="1" applyFont="1" applyFill="1" applyBorder="1" applyAlignment="1">
      <alignment horizontal="left" vertical="center"/>
    </xf>
    <xf numFmtId="177" fontId="30" fillId="51" borderId="40" xfId="43" applyNumberFormat="1" applyFont="1" applyFill="1" applyBorder="1" applyAlignment="1">
      <alignment horizontal="left" vertical="center"/>
    </xf>
    <xf numFmtId="177" fontId="30" fillId="0" borderId="15" xfId="43" applyNumberFormat="1" applyFont="1" applyBorder="1" applyAlignment="1">
      <alignment horizontal="left" vertical="center" wrapText="1"/>
    </xf>
    <xf numFmtId="177" fontId="0" fillId="51" borderId="7" xfId="0" applyNumberFormat="1" applyFill="1" applyBorder="1" applyAlignment="1">
      <alignment horizontal="center" vertical="center" wrapText="1"/>
    </xf>
    <xf numFmtId="177" fontId="0" fillId="51" borderId="6" xfId="0" applyNumberFormat="1" applyFill="1" applyBorder="1" applyAlignment="1">
      <alignment horizontal="center" vertical="center" wrapText="1"/>
    </xf>
    <xf numFmtId="177" fontId="0" fillId="51" borderId="6" xfId="0" applyNumberFormat="1" applyFill="1" applyBorder="1" applyAlignment="1">
      <alignment horizontal="center" vertical="center"/>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0" fillId="0" borderId="0" xfId="0" applyAlignment="1">
      <alignment horizontal="left" vertical="center" wrapText="1"/>
    </xf>
    <xf numFmtId="0" fontId="62" fillId="37" borderId="18" xfId="117" applyFont="1" applyFill="1" applyBorder="1" applyAlignment="1">
      <alignment horizontal="left" vertical="center" wrapText="1"/>
    </xf>
    <xf numFmtId="0" fontId="62" fillId="37" borderId="2" xfId="117" applyFont="1" applyFill="1" applyBorder="1" applyAlignment="1">
      <alignment horizontal="left" vertical="center" wrapTex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48" borderId="8" xfId="42" applyNumberFormat="1" applyFont="1" applyFill="1" applyBorder="1" applyAlignment="1">
      <alignment horizontal="center" vertical="center"/>
    </xf>
    <xf numFmtId="177" fontId="6" fillId="48" borderId="22" xfId="42" applyNumberFormat="1" applyFont="1" applyFill="1" applyBorder="1" applyAlignment="1">
      <alignment horizontal="center" vertical="center"/>
    </xf>
    <xf numFmtId="177" fontId="6" fillId="49" borderId="7" xfId="42" applyNumberFormat="1" applyFont="1" applyFill="1" applyBorder="1" applyAlignment="1">
      <alignment horizontal="center" vertical="center"/>
    </xf>
    <xf numFmtId="177" fontId="6" fillId="49" borderId="22" xfId="42" applyNumberFormat="1" applyFont="1" applyFill="1" applyBorder="1" applyAlignment="1">
      <alignment horizontal="center" vertical="center"/>
    </xf>
    <xf numFmtId="177" fontId="6" fillId="50" borderId="7" xfId="42" applyNumberFormat="1" applyFont="1" applyFill="1" applyBorder="1" applyAlignment="1">
      <alignment horizontal="center" vertical="center"/>
    </xf>
    <xf numFmtId="177" fontId="6" fillId="50" borderId="8" xfId="42" applyNumberFormat="1" applyFont="1" applyFill="1" applyBorder="1" applyAlignment="1">
      <alignment horizontal="center" vertical="center"/>
    </xf>
    <xf numFmtId="177" fontId="0" fillId="0" borderId="60"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7"/>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8"/>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9"/>
    <cellStyle name="AggblueBoldCels 2" xfId="50"/>
    <cellStyle name="AggblueCels" xfId="51"/>
    <cellStyle name="AggblueCels 2" xfId="52"/>
    <cellStyle name="AggblueCels_1x" xfId="53"/>
    <cellStyle name="AggBoldCells" xfId="54"/>
    <cellStyle name="AggCels" xfId="55"/>
    <cellStyle name="AggGreen" xfId="56"/>
    <cellStyle name="AggGreen 2" xfId="57"/>
    <cellStyle name="AggGreen_2-Fgas-A-2009" xfId="58"/>
    <cellStyle name="AggGreen12" xfId="59"/>
    <cellStyle name="AggGreen12 2" xfId="60"/>
    <cellStyle name="AggGreen12_2-Fgas-A-2009" xfId="61"/>
    <cellStyle name="AggOrange" xfId="62"/>
    <cellStyle name="AggOrange 2" xfId="63"/>
    <cellStyle name="AggOrange_B_border" xfId="64"/>
    <cellStyle name="AggOrange9" xfId="65"/>
    <cellStyle name="AggOrange9 2" xfId="66"/>
    <cellStyle name="AggOrange9_Sheet2" xfId="67"/>
    <cellStyle name="AggOrangeLB_2x" xfId="68"/>
    <cellStyle name="AggOrangeLBorder" xfId="69"/>
    <cellStyle name="AggOrangeLBorder 2" xfId="70"/>
    <cellStyle name="AggOrangeLBorder_2-Fgas-A-2009" xfId="71"/>
    <cellStyle name="AggOrangeRBorder" xfId="72"/>
    <cellStyle name="AggOrangeRBorder 2" xfId="73"/>
    <cellStyle name="AggOrangeRBorder_Sheet2" xfId="74"/>
    <cellStyle name="Bold GHG Numbers (0.00)" xfId="75"/>
    <cellStyle name="Constants" xfId="76"/>
    <cellStyle name="CustomCellsOrange" xfId="77"/>
    <cellStyle name="CustomizationCells" xfId="78"/>
    <cellStyle name="CustomizationGreenCells" xfId="79"/>
    <cellStyle name="DocBox_EmptyRow" xfId="80"/>
    <cellStyle name="Empty_B_border" xfId="81"/>
    <cellStyle name="Headline" xfId="82"/>
    <cellStyle name="InputCells" xfId="83"/>
    <cellStyle name="InputCells12" xfId="84"/>
    <cellStyle name="InputCells12 2" xfId="85"/>
    <cellStyle name="InputCells12_2-Fgas-A-2009" xfId="86"/>
    <cellStyle name="IntCells" xfId="87"/>
    <cellStyle name="Normal GHG Numbers (0.00)" xfId="88"/>
    <cellStyle name="Normal GHG Textfiels Bold" xfId="89"/>
    <cellStyle name="Normal GHG whole table" xfId="90"/>
    <cellStyle name="Normal GHG-Shade" xfId="91"/>
    <cellStyle name="Normal GHG-Shade 2" xfId="92"/>
    <cellStyle name="Normal GHG-Shade_Sheet2" xfId="93"/>
    <cellStyle name="Pattern" xfId="94"/>
    <cellStyle name="Shade" xfId="95"/>
    <cellStyle name="Гиперссылка" xfId="96"/>
    <cellStyle name="Обычный_2++" xfId="9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8"/>
    <cellStyle name="パーセント 2" xfId="99"/>
    <cellStyle name="パーセント 3" xfId="100"/>
    <cellStyle name="パーセント 4" xfId="101"/>
    <cellStyle name="パーセント 5" xfId="102"/>
    <cellStyle name="パーセント 6" xfId="103"/>
    <cellStyle name="パーセント 7" xfId="104"/>
    <cellStyle name="パーセント 8" xfId="105"/>
    <cellStyle name="パーセント 9" xfId="10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7"/>
    <cellStyle name="桁区切り 2" xfId="108"/>
    <cellStyle name="桁区切り 3" xfId="109"/>
    <cellStyle name="桁区切り 4" xfId="110"/>
    <cellStyle name="桁区切り 5" xfId="111"/>
    <cellStyle name="桁区切り 6" xfId="112"/>
    <cellStyle name="桁区切り 7" xfId="113"/>
    <cellStyle name="桁区切り 8" xfId="114"/>
    <cellStyle name="桁区切り 9" xfId="11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7"/>
    <cellStyle name="標準_399部門原単位データ（1995）" xfId="46"/>
    <cellStyle name="標準_H12大学立地分析54_暫定版" xfId="42"/>
    <cellStyle name="標準_分析ファイル案1" xfId="43"/>
    <cellStyle name="未定義" xfId="116"/>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7A8-41A2-8C25-CE1DF24DBA61}"/>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7A8-41A2-8C25-CE1DF24DBA61}"/>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77A8-41A2-8C25-CE1DF24DBA61}"/>
            </c:ext>
          </c:extLst>
        </c:ser>
        <c:dLbls>
          <c:showLegendKey val="0"/>
          <c:showVal val="0"/>
          <c:showCatName val="0"/>
          <c:showSerName val="0"/>
          <c:showPercent val="0"/>
          <c:showBubbleSize val="0"/>
        </c:dLbls>
        <c:gapWidth val="150"/>
        <c:axId val="398345728"/>
        <c:axId val="398347264"/>
      </c:barChart>
      <c:catAx>
        <c:axId val="398345728"/>
        <c:scaling>
          <c:orientation val="maxMin"/>
        </c:scaling>
        <c:delete val="0"/>
        <c:axPos val="l"/>
        <c:numFmt formatCode="General" sourceLinked="1"/>
        <c:majorTickMark val="out"/>
        <c:minorTickMark val="none"/>
        <c:tickLblPos val="nextTo"/>
        <c:crossAx val="398347264"/>
        <c:crosses val="autoZero"/>
        <c:auto val="1"/>
        <c:lblAlgn val="ctr"/>
        <c:lblOffset val="100"/>
        <c:noMultiLvlLbl val="0"/>
      </c:catAx>
      <c:valAx>
        <c:axId val="398347264"/>
        <c:scaling>
          <c:orientation val="minMax"/>
        </c:scaling>
        <c:delete val="0"/>
        <c:axPos val="t"/>
        <c:numFmt formatCode="#,##0_ " sourceLinked="1"/>
        <c:majorTickMark val="out"/>
        <c:minorTickMark val="none"/>
        <c:tickLblPos val="nextTo"/>
        <c:crossAx val="398345728"/>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876288659793814"/>
        </c:manualLayout>
      </c:layout>
      <c:barChart>
        <c:barDir val="bar"/>
        <c:grouping val="stacked"/>
        <c:varyColors val="0"/>
        <c:ser>
          <c:idx val="1"/>
          <c:order val="0"/>
          <c:tx>
            <c:v>直接効果</c:v>
          </c:tx>
          <c:spPr>
            <a:solidFill>
              <a:schemeClr val="accent2"/>
            </a:solidFill>
          </c:spPr>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計算!$AG$5:$AG$40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70C-4B13-A0E6-E25427542A6F}"/>
            </c:ext>
          </c:extLst>
        </c:ser>
        <c:ser>
          <c:idx val="0"/>
          <c:order val="1"/>
          <c:tx>
            <c:v>第1次間接波及効果</c:v>
          </c:tx>
          <c:spPr>
            <a:solidFill>
              <a:schemeClr val="accent1"/>
            </a:solidFill>
          </c:spPr>
          <c:invertIfNegative val="0"/>
          <c:val>
            <c:numRef>
              <c:f>計算!$AI$5:$AI$40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970C-4B13-A0E6-E25427542A6F}"/>
            </c:ext>
          </c:extLst>
        </c:ser>
        <c:ser>
          <c:idx val="2"/>
          <c:order val="2"/>
          <c:tx>
            <c:v>第2次間接波及効果</c:v>
          </c:tx>
          <c:invertIfNegative val="0"/>
          <c:val>
            <c:numRef>
              <c:f>計算!$AK$5:$AK$40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970C-4B13-A0E6-E25427542A6F}"/>
            </c:ext>
          </c:extLst>
        </c:ser>
        <c:dLbls>
          <c:showLegendKey val="0"/>
          <c:showVal val="0"/>
          <c:showCatName val="0"/>
          <c:showSerName val="0"/>
          <c:showPercent val="0"/>
          <c:showBubbleSize val="0"/>
        </c:dLbls>
        <c:gapWidth val="32"/>
        <c:overlap val="100"/>
        <c:axId val="398381824"/>
        <c:axId val="398383360"/>
      </c:barChart>
      <c:catAx>
        <c:axId val="398381824"/>
        <c:scaling>
          <c:orientation val="maxMin"/>
        </c:scaling>
        <c:delete val="0"/>
        <c:axPos val="l"/>
        <c:numFmt formatCode="General" sourceLinked="1"/>
        <c:majorTickMark val="out"/>
        <c:minorTickMark val="none"/>
        <c:tickLblPos val="nextTo"/>
        <c:crossAx val="398383360"/>
        <c:crosses val="autoZero"/>
        <c:auto val="1"/>
        <c:lblAlgn val="ctr"/>
        <c:lblOffset val="100"/>
        <c:noMultiLvlLbl val="0"/>
      </c:catAx>
      <c:valAx>
        <c:axId val="398383360"/>
        <c:scaling>
          <c:orientation val="minMax"/>
        </c:scaling>
        <c:delete val="0"/>
        <c:axPos val="t"/>
        <c:numFmt formatCode="#,##0_ " sourceLinked="1"/>
        <c:majorTickMark val="out"/>
        <c:minorTickMark val="none"/>
        <c:tickLblPos val="nextTo"/>
        <c:crossAx val="39838182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419100</xdr:colOff>
      <xdr:row>17</xdr:row>
      <xdr:rowOff>114300</xdr:rowOff>
    </xdr:from>
    <xdr:to>
      <xdr:col>19</xdr:col>
      <xdr:colOff>530501</xdr:colOff>
      <xdr:row>32</xdr:row>
      <xdr:rowOff>219075</xdr:rowOff>
    </xdr:to>
    <xdr:sp macro="" textlink="">
      <xdr:nvSpPr>
        <xdr:cNvPr id="2" name="四角形吹き出し 1"/>
        <xdr:cNvSpPr/>
      </xdr:nvSpPr>
      <xdr:spPr bwMode="auto">
        <a:xfrm>
          <a:off x="6838950" y="4495800"/>
          <a:ext cx="5445401" cy="3571875"/>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〇直接効果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直接効果，第１次接波及効果によって発生した雇用者所得のうち一部が，新たな消費として支出されたもの（民間消費支出）。この民間消費支出の増加によって誘発された生産額を２次波及効果といいます。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〇総合効果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直接効果と一次波及効果及び二次接波及効果の合計額をいいます。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〇環境効果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生産増加に伴い新たに発生するエネルギー消費量と</a:t>
          </a:r>
          <a:r>
            <a:rPr kumimoji="1" lang="en-US" altLang="ja-JP" sz="1050">
              <a:latin typeface="HGｺﾞｼｯｸM" panose="020B0609000000000000" pitchFamily="49" charset="-128"/>
              <a:ea typeface="HGｺﾞｼｯｸM" panose="020B0609000000000000" pitchFamily="49" charset="-128"/>
            </a:rPr>
            <a:t>CO2</a:t>
          </a:r>
          <a:r>
            <a:rPr kumimoji="1" lang="ja-JP" altLang="en-US" sz="1050">
              <a:latin typeface="HGｺﾞｼｯｸM" panose="020B0609000000000000" pitchFamily="49" charset="-128"/>
              <a:ea typeface="HGｺﾞｼｯｸM" panose="020B0609000000000000" pitchFamily="49" charset="-128"/>
            </a:rPr>
            <a:t>（二酸化炭素）排出量です。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9526</xdr:rowOff>
    </xdr:from>
    <xdr:to>
      <xdr:col>13</xdr:col>
      <xdr:colOff>9525</xdr:colOff>
      <xdr:row>15</xdr:row>
      <xdr:rowOff>1</xdr:rowOff>
    </xdr:to>
    <xdr:sp macro="" textlink="">
      <xdr:nvSpPr>
        <xdr:cNvPr id="24" name="フリーフォーム 23"/>
        <xdr:cNvSpPr/>
      </xdr:nvSpPr>
      <xdr:spPr>
        <a:xfrm>
          <a:off x="4387453" y="1706167"/>
          <a:ext cx="884635" cy="853678"/>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32</xdr:row>
      <xdr:rowOff>2</xdr:rowOff>
    </xdr:to>
    <xdr:sp macro="" textlink="">
      <xdr:nvSpPr>
        <xdr:cNvPr id="26" name="フリーフォーム 25"/>
        <xdr:cNvSpPr/>
      </xdr:nvSpPr>
      <xdr:spPr>
        <a:xfrm>
          <a:off x="3768329" y="4458891"/>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58</xdr:row>
      <xdr:rowOff>5954</xdr:rowOff>
    </xdr:to>
    <xdr:sp macro="" textlink="">
      <xdr:nvSpPr>
        <xdr:cNvPr id="27" name="フリーフォーム 26"/>
        <xdr:cNvSpPr/>
      </xdr:nvSpPr>
      <xdr:spPr>
        <a:xfrm>
          <a:off x="3768329" y="8953500"/>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67</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21"/>
  <sheetViews>
    <sheetView showGridLines="0" tabSelected="1" zoomScaleNormal="100" workbookViewId="0">
      <selection activeCell="B1" sqref="B1"/>
    </sheetView>
  </sheetViews>
  <sheetFormatPr defaultColWidth="9.33203125" defaultRowHeight="13.5"/>
  <cols>
    <col min="1" max="1" width="2.33203125" style="273" customWidth="1"/>
    <col min="2" max="4" width="4" style="273" customWidth="1"/>
    <col min="5" max="16384" width="9.33203125" style="273"/>
  </cols>
  <sheetData>
    <row r="1" spans="2:14" ht="24">
      <c r="B1" s="359" t="s">
        <v>406</v>
      </c>
    </row>
    <row r="2" spans="2:14" ht="13.5" customHeight="1">
      <c r="B2" s="274"/>
    </row>
    <row r="3" spans="2:14" ht="23.25" customHeight="1">
      <c r="B3" s="358" t="s">
        <v>358</v>
      </c>
      <c r="C3" s="307"/>
      <c r="D3" s="307"/>
      <c r="E3" s="307"/>
      <c r="F3" s="307"/>
      <c r="G3" s="307"/>
      <c r="H3" s="307"/>
      <c r="I3" s="307"/>
      <c r="J3" s="307"/>
      <c r="K3" s="307"/>
      <c r="L3" s="307"/>
      <c r="M3" s="307"/>
      <c r="N3" s="307"/>
    </row>
    <row r="4" spans="2:14" ht="13.5" customHeight="1"/>
    <row r="5" spans="2:14" ht="20.100000000000001" customHeight="1">
      <c r="B5" s="357" t="s">
        <v>135</v>
      </c>
      <c r="C5" s="356"/>
      <c r="D5" s="356"/>
      <c r="E5" s="356"/>
      <c r="F5" s="356"/>
      <c r="G5" s="356"/>
      <c r="H5" s="356"/>
      <c r="I5" s="356"/>
      <c r="J5" s="356"/>
      <c r="K5" s="356"/>
      <c r="L5" s="356"/>
      <c r="M5" s="356"/>
      <c r="N5" s="356"/>
    </row>
    <row r="6" spans="2:14" ht="13.5" customHeight="1"/>
    <row r="7" spans="2:14" ht="13.5" customHeight="1">
      <c r="C7" s="503" t="s">
        <v>407</v>
      </c>
      <c r="D7" s="503"/>
      <c r="E7" s="503"/>
      <c r="F7" s="503"/>
      <c r="G7" s="503"/>
      <c r="H7" s="503"/>
      <c r="I7" s="503"/>
      <c r="J7" s="503"/>
      <c r="K7" s="503"/>
      <c r="L7" s="503"/>
      <c r="M7" s="503"/>
      <c r="N7" s="503"/>
    </row>
    <row r="8" spans="2:14" ht="13.5" customHeight="1">
      <c r="C8" s="503"/>
      <c r="D8" s="503"/>
      <c r="E8" s="503"/>
      <c r="F8" s="503"/>
      <c r="G8" s="503"/>
      <c r="H8" s="503"/>
      <c r="I8" s="503"/>
      <c r="J8" s="503"/>
      <c r="K8" s="503"/>
      <c r="L8" s="503"/>
      <c r="M8" s="503"/>
      <c r="N8" s="503"/>
    </row>
    <row r="9" spans="2:14" ht="13.5" customHeight="1">
      <c r="C9" s="503"/>
      <c r="D9" s="503"/>
      <c r="E9" s="503"/>
      <c r="F9" s="503"/>
      <c r="G9" s="503"/>
      <c r="H9" s="503"/>
      <c r="I9" s="503"/>
      <c r="J9" s="503"/>
      <c r="K9" s="503"/>
      <c r="L9" s="503"/>
      <c r="M9" s="503"/>
      <c r="N9" s="503"/>
    </row>
    <row r="10" spans="2:14" ht="13.5" customHeight="1">
      <c r="C10" s="503"/>
      <c r="D10" s="503"/>
      <c r="E10" s="503"/>
      <c r="F10" s="503"/>
      <c r="G10" s="503"/>
      <c r="H10" s="503"/>
      <c r="I10" s="503"/>
      <c r="J10" s="503"/>
      <c r="K10" s="503"/>
      <c r="L10" s="503"/>
      <c r="M10" s="503"/>
      <c r="N10" s="503"/>
    </row>
    <row r="11" spans="2:14" ht="13.5" customHeight="1">
      <c r="C11" s="503"/>
      <c r="D11" s="503"/>
      <c r="E11" s="503"/>
      <c r="F11" s="503"/>
      <c r="G11" s="503"/>
      <c r="H11" s="503"/>
      <c r="I11" s="503"/>
      <c r="J11" s="503"/>
      <c r="K11" s="503"/>
      <c r="L11" s="503"/>
      <c r="M11" s="503"/>
      <c r="N11" s="503"/>
    </row>
    <row r="12" spans="2:14" ht="13.5" customHeight="1">
      <c r="C12" s="503"/>
      <c r="D12" s="503"/>
      <c r="E12" s="503"/>
      <c r="F12" s="503"/>
      <c r="G12" s="503"/>
      <c r="H12" s="503"/>
      <c r="I12" s="503"/>
      <c r="J12" s="503"/>
      <c r="K12" s="503"/>
      <c r="L12" s="503"/>
      <c r="M12" s="503"/>
      <c r="N12" s="503"/>
    </row>
    <row r="13" spans="2:14" ht="13.5" customHeight="1">
      <c r="C13" s="503"/>
      <c r="D13" s="503"/>
      <c r="E13" s="503"/>
      <c r="F13" s="503"/>
      <c r="G13" s="503"/>
      <c r="H13" s="503"/>
      <c r="I13" s="503"/>
      <c r="J13" s="503"/>
      <c r="K13" s="503"/>
      <c r="L13" s="503"/>
      <c r="M13" s="503"/>
      <c r="N13" s="503"/>
    </row>
    <row r="14" spans="2:14" ht="13.5" customHeight="1">
      <c r="C14" s="503"/>
      <c r="D14" s="503"/>
      <c r="E14" s="503"/>
      <c r="F14" s="503"/>
      <c r="G14" s="503"/>
      <c r="H14" s="503"/>
      <c r="I14" s="503"/>
      <c r="J14" s="503"/>
      <c r="K14" s="503"/>
      <c r="L14" s="503"/>
      <c r="M14" s="503"/>
      <c r="N14" s="503"/>
    </row>
    <row r="15" spans="2:14" ht="15" customHeight="1">
      <c r="C15" s="503"/>
      <c r="D15" s="503"/>
      <c r="E15" s="503"/>
      <c r="F15" s="503"/>
      <c r="G15" s="503"/>
      <c r="H15" s="503"/>
      <c r="I15" s="503"/>
      <c r="J15" s="503"/>
      <c r="K15" s="503"/>
      <c r="L15" s="503"/>
      <c r="M15" s="503"/>
      <c r="N15" s="503"/>
    </row>
    <row r="16" spans="2:14" ht="15" customHeight="1">
      <c r="C16" s="503"/>
      <c r="D16" s="503"/>
      <c r="E16" s="503"/>
      <c r="F16" s="503"/>
      <c r="G16" s="503"/>
      <c r="H16" s="503"/>
      <c r="I16" s="503"/>
      <c r="J16" s="503"/>
      <c r="K16" s="503"/>
      <c r="L16" s="503"/>
      <c r="M16" s="503"/>
      <c r="N16" s="503"/>
    </row>
    <row r="18" spans="2:14" ht="20.100000000000001" customHeight="1">
      <c r="B18" s="357" t="s">
        <v>136</v>
      </c>
      <c r="C18" s="356"/>
      <c r="D18" s="356"/>
      <c r="E18" s="356"/>
      <c r="F18" s="356"/>
      <c r="G18" s="356"/>
      <c r="H18" s="356"/>
      <c r="I18" s="356"/>
      <c r="J18" s="356"/>
      <c r="K18" s="356"/>
      <c r="L18" s="356"/>
      <c r="M18" s="356"/>
      <c r="N18" s="356"/>
    </row>
    <row r="19" spans="2:14" ht="15" customHeight="1"/>
    <row r="20" spans="2:14" ht="15" customHeight="1">
      <c r="C20" s="361" t="s">
        <v>146</v>
      </c>
      <c r="D20" s="503" t="s">
        <v>361</v>
      </c>
      <c r="E20" s="503"/>
      <c r="F20" s="503"/>
      <c r="G20" s="503"/>
      <c r="H20" s="503"/>
      <c r="I20" s="503"/>
      <c r="J20" s="503"/>
      <c r="K20" s="503"/>
      <c r="L20" s="503"/>
      <c r="M20" s="503"/>
      <c r="N20" s="503"/>
    </row>
    <row r="21" spans="2:14" ht="15" customHeight="1">
      <c r="C21" s="361"/>
      <c r="D21" s="503"/>
      <c r="E21" s="503"/>
      <c r="F21" s="503"/>
      <c r="G21" s="503"/>
      <c r="H21" s="503"/>
      <c r="I21" s="503"/>
      <c r="J21" s="503"/>
      <c r="K21" s="503"/>
      <c r="L21" s="503"/>
      <c r="M21" s="503"/>
      <c r="N21" s="503"/>
    </row>
    <row r="22" spans="2:14" ht="15" customHeight="1">
      <c r="D22" s="503"/>
      <c r="E22" s="503"/>
      <c r="F22" s="503"/>
      <c r="G22" s="503"/>
      <c r="H22" s="503"/>
      <c r="I22" s="503"/>
      <c r="J22" s="503"/>
      <c r="K22" s="503"/>
      <c r="L22" s="503"/>
      <c r="M22" s="503"/>
      <c r="N22" s="503"/>
    </row>
    <row r="23" spans="2:14" ht="15" customHeight="1">
      <c r="D23" s="362" t="s">
        <v>238</v>
      </c>
      <c r="E23" s="505" t="s">
        <v>1228</v>
      </c>
      <c r="F23" s="505"/>
      <c r="G23" s="505"/>
      <c r="H23" s="505"/>
      <c r="I23" s="505"/>
      <c r="J23" s="505"/>
      <c r="K23" s="505"/>
      <c r="L23" s="505"/>
      <c r="M23" s="505"/>
      <c r="N23" s="505"/>
    </row>
    <row r="24" spans="2:14" ht="15" customHeight="1">
      <c r="D24" s="362"/>
      <c r="E24" s="505"/>
      <c r="F24" s="505"/>
      <c r="G24" s="505"/>
      <c r="H24" s="505"/>
      <c r="I24" s="505"/>
      <c r="J24" s="505"/>
      <c r="K24" s="505"/>
      <c r="L24" s="505"/>
      <c r="M24" s="505"/>
      <c r="N24" s="505"/>
    </row>
    <row r="25" spans="2:14" ht="15" customHeight="1">
      <c r="D25" s="362"/>
      <c r="E25" s="505"/>
      <c r="F25" s="505"/>
      <c r="G25" s="505"/>
      <c r="H25" s="505"/>
      <c r="I25" s="505"/>
      <c r="J25" s="505"/>
      <c r="K25" s="505"/>
      <c r="L25" s="505"/>
      <c r="M25" s="505"/>
      <c r="N25" s="505"/>
    </row>
    <row r="26" spans="2:14" ht="15" customHeight="1">
      <c r="D26" s="362"/>
      <c r="E26" s="505"/>
      <c r="F26" s="505"/>
      <c r="G26" s="505"/>
      <c r="H26" s="505"/>
      <c r="I26" s="505"/>
      <c r="J26" s="505"/>
      <c r="K26" s="505"/>
      <c r="L26" s="505"/>
      <c r="M26" s="505"/>
      <c r="N26" s="505"/>
    </row>
    <row r="27" spans="2:14" ht="15" customHeight="1">
      <c r="D27" s="362"/>
      <c r="E27" s="505"/>
      <c r="F27" s="505"/>
      <c r="G27" s="505"/>
      <c r="H27" s="505"/>
      <c r="I27" s="505"/>
      <c r="J27" s="505"/>
      <c r="K27" s="505"/>
      <c r="L27" s="505"/>
      <c r="M27" s="505"/>
      <c r="N27" s="505"/>
    </row>
    <row r="28" spans="2:14" ht="15" customHeight="1">
      <c r="D28" s="362"/>
      <c r="E28" s="505"/>
      <c r="F28" s="505"/>
      <c r="G28" s="505"/>
      <c r="H28" s="505"/>
      <c r="I28" s="505"/>
      <c r="J28" s="505"/>
      <c r="K28" s="505"/>
      <c r="L28" s="505"/>
      <c r="M28" s="505"/>
      <c r="N28" s="505"/>
    </row>
    <row r="29" spans="2:14" ht="15" customHeight="1">
      <c r="D29" s="362"/>
      <c r="E29" s="505"/>
      <c r="F29" s="505"/>
      <c r="G29" s="505"/>
      <c r="H29" s="505"/>
      <c r="I29" s="505"/>
      <c r="J29" s="505"/>
      <c r="K29" s="505"/>
      <c r="L29" s="505"/>
      <c r="M29" s="505"/>
      <c r="N29" s="505"/>
    </row>
    <row r="30" spans="2:14" ht="15" customHeight="1">
      <c r="C30" s="370" t="s">
        <v>213</v>
      </c>
      <c r="D30" s="504" t="s">
        <v>214</v>
      </c>
      <c r="E30" s="504"/>
      <c r="F30" s="504"/>
      <c r="G30" s="504"/>
      <c r="H30" s="504"/>
      <c r="I30" s="504"/>
      <c r="J30" s="504"/>
      <c r="K30" s="504"/>
      <c r="L30" s="504"/>
      <c r="M30" s="504"/>
      <c r="N30" s="504"/>
    </row>
    <row r="31" spans="2:14" ht="15" customHeight="1">
      <c r="D31" s="306"/>
      <c r="E31" s="306"/>
      <c r="F31" s="306"/>
      <c r="G31" s="306"/>
      <c r="H31" s="306"/>
      <c r="I31" s="306"/>
      <c r="J31" s="306"/>
      <c r="K31" s="306"/>
      <c r="L31" s="306"/>
      <c r="M31" s="306"/>
      <c r="N31" s="306"/>
    </row>
    <row r="32" spans="2:14" ht="20.100000000000001" customHeight="1">
      <c r="C32" s="361" t="s">
        <v>147</v>
      </c>
      <c r="D32" s="503" t="s">
        <v>243</v>
      </c>
      <c r="E32" s="503"/>
      <c r="F32" s="503"/>
      <c r="G32" s="503"/>
      <c r="H32" s="503"/>
      <c r="I32" s="503"/>
      <c r="J32" s="503"/>
      <c r="K32" s="503"/>
      <c r="L32" s="503"/>
      <c r="M32" s="503"/>
      <c r="N32" s="503"/>
    </row>
    <row r="33" spans="3:21" ht="15" customHeight="1">
      <c r="C33" s="360"/>
      <c r="D33" s="506" t="s">
        <v>242</v>
      </c>
      <c r="E33" s="506"/>
      <c r="F33" s="506"/>
      <c r="G33" s="506"/>
      <c r="H33" s="506"/>
      <c r="I33" s="506"/>
      <c r="J33" s="506"/>
      <c r="K33" s="506"/>
      <c r="L33" s="506"/>
      <c r="M33" s="506"/>
      <c r="N33" s="506"/>
    </row>
    <row r="34" spans="3:21" ht="15" customHeight="1">
      <c r="C34" s="360"/>
      <c r="D34" s="506"/>
      <c r="E34" s="506"/>
      <c r="F34" s="506"/>
      <c r="G34" s="506"/>
      <c r="H34" s="506"/>
      <c r="I34" s="506"/>
      <c r="J34" s="506"/>
      <c r="K34" s="506"/>
      <c r="L34" s="506"/>
      <c r="M34" s="506"/>
      <c r="N34" s="506"/>
    </row>
    <row r="35" spans="3:21" ht="20.100000000000001" customHeight="1">
      <c r="C35" s="361" t="s">
        <v>364</v>
      </c>
      <c r="D35" s="503" t="s">
        <v>239</v>
      </c>
      <c r="E35" s="503"/>
      <c r="F35" s="503"/>
      <c r="G35" s="503"/>
      <c r="H35" s="503"/>
      <c r="I35" s="503"/>
      <c r="J35" s="503"/>
      <c r="K35" s="503"/>
      <c r="L35" s="503"/>
      <c r="M35" s="503"/>
      <c r="N35" s="503"/>
    </row>
    <row r="36" spans="3:21" ht="15" customHeight="1">
      <c r="C36" s="360"/>
      <c r="D36" s="506" t="s">
        <v>240</v>
      </c>
      <c r="E36" s="506"/>
      <c r="F36" s="506"/>
      <c r="G36" s="506"/>
      <c r="H36" s="506"/>
      <c r="I36" s="506"/>
      <c r="J36" s="506"/>
      <c r="K36" s="506"/>
      <c r="L36" s="506"/>
      <c r="M36" s="506"/>
      <c r="N36" s="506"/>
    </row>
    <row r="37" spans="3:21" ht="15" customHeight="1">
      <c r="C37" s="360"/>
      <c r="D37" s="506"/>
      <c r="E37" s="506"/>
      <c r="F37" s="506"/>
      <c r="G37" s="506"/>
      <c r="H37" s="506"/>
      <c r="I37" s="506"/>
      <c r="J37" s="506"/>
      <c r="K37" s="506"/>
      <c r="L37" s="506"/>
      <c r="M37" s="506"/>
      <c r="N37" s="506"/>
    </row>
    <row r="38" spans="3:21" ht="15" customHeight="1">
      <c r="C38" s="360"/>
      <c r="D38" s="506"/>
      <c r="E38" s="506"/>
      <c r="F38" s="506"/>
      <c r="G38" s="506"/>
      <c r="H38" s="506"/>
      <c r="I38" s="506"/>
      <c r="J38" s="506"/>
      <c r="K38" s="506"/>
      <c r="L38" s="506"/>
      <c r="M38" s="506"/>
      <c r="N38" s="506"/>
    </row>
    <row r="39" spans="3:21" ht="20.100000000000001" customHeight="1">
      <c r="C39" s="361" t="s">
        <v>149</v>
      </c>
      <c r="D39" s="503" t="s">
        <v>363</v>
      </c>
      <c r="E39" s="503"/>
      <c r="F39" s="503"/>
      <c r="G39" s="503"/>
      <c r="H39" s="503"/>
      <c r="I39" s="503"/>
      <c r="J39" s="503"/>
      <c r="K39" s="503"/>
      <c r="L39" s="503"/>
      <c r="M39" s="503"/>
      <c r="N39" s="503"/>
    </row>
    <row r="40" spans="3:21" ht="15" customHeight="1">
      <c r="C40" s="360"/>
      <c r="D40" s="506" t="s">
        <v>365</v>
      </c>
      <c r="E40" s="506"/>
      <c r="F40" s="506"/>
      <c r="G40" s="506"/>
      <c r="H40" s="506"/>
      <c r="I40" s="506"/>
      <c r="J40" s="506"/>
      <c r="K40" s="506"/>
      <c r="L40" s="506"/>
      <c r="M40" s="506"/>
      <c r="N40" s="506"/>
      <c r="S40" s="462"/>
      <c r="T40" s="463"/>
      <c r="U40"/>
    </row>
    <row r="41" spans="3:21" ht="15" customHeight="1">
      <c r="C41" s="360"/>
      <c r="D41" s="506"/>
      <c r="E41" s="506"/>
      <c r="F41" s="506"/>
      <c r="G41" s="506"/>
      <c r="H41" s="506"/>
      <c r="I41" s="506"/>
      <c r="J41" s="506"/>
      <c r="K41" s="506"/>
      <c r="L41" s="506"/>
      <c r="M41" s="506"/>
      <c r="N41" s="506"/>
      <c r="S41" s="462"/>
      <c r="T41" s="463"/>
      <c r="U41"/>
    </row>
    <row r="42" spans="3:21" ht="20.100000000000001" customHeight="1">
      <c r="C42" s="361" t="s">
        <v>235</v>
      </c>
      <c r="D42" s="503" t="s">
        <v>376</v>
      </c>
      <c r="E42" s="503"/>
      <c r="F42" s="503"/>
      <c r="G42" s="503"/>
      <c r="H42" s="503"/>
      <c r="I42" s="503"/>
      <c r="J42" s="503"/>
      <c r="K42" s="503"/>
      <c r="L42" s="503"/>
      <c r="M42" s="503"/>
      <c r="N42" s="503"/>
    </row>
    <row r="43" spans="3:21" ht="15" customHeight="1">
      <c r="C43" s="360"/>
      <c r="D43" s="503" t="s">
        <v>377</v>
      </c>
      <c r="E43" s="503"/>
      <c r="F43" s="503"/>
      <c r="G43" s="503"/>
      <c r="H43" s="503"/>
      <c r="I43" s="503"/>
      <c r="J43" s="503"/>
      <c r="K43" s="503"/>
      <c r="L43" s="503"/>
      <c r="M43" s="503"/>
      <c r="N43" s="503"/>
    </row>
    <row r="44" spans="3:21" ht="15" customHeight="1">
      <c r="C44" s="360"/>
      <c r="D44" s="503"/>
      <c r="E44" s="503"/>
      <c r="F44" s="503"/>
      <c r="G44" s="503"/>
      <c r="H44" s="503"/>
      <c r="I44" s="503"/>
      <c r="J44" s="503"/>
      <c r="K44" s="503"/>
      <c r="L44" s="503"/>
      <c r="M44" s="503"/>
      <c r="N44" s="503"/>
    </row>
    <row r="45" spans="3:21" ht="15" customHeight="1">
      <c r="C45" s="360"/>
      <c r="D45" s="503"/>
      <c r="E45" s="503"/>
      <c r="F45" s="503"/>
      <c r="G45" s="503"/>
      <c r="H45" s="503"/>
      <c r="I45" s="503"/>
      <c r="J45" s="503"/>
      <c r="K45" s="503"/>
      <c r="L45" s="503"/>
      <c r="M45" s="503"/>
      <c r="N45" s="503"/>
    </row>
    <row r="46" spans="3:21" ht="15" customHeight="1">
      <c r="C46" s="360"/>
      <c r="D46" s="503"/>
      <c r="E46" s="503"/>
      <c r="F46" s="503"/>
      <c r="G46" s="503"/>
      <c r="H46" s="503"/>
      <c r="I46" s="503"/>
      <c r="J46" s="503"/>
      <c r="K46" s="503"/>
      <c r="L46" s="503"/>
      <c r="M46" s="503"/>
      <c r="N46" s="503"/>
    </row>
    <row r="47" spans="3:21" ht="20.100000000000001" customHeight="1">
      <c r="C47" s="361" t="s">
        <v>216</v>
      </c>
      <c r="D47" s="503" t="s">
        <v>241</v>
      </c>
      <c r="E47" s="503"/>
      <c r="F47" s="503"/>
      <c r="G47" s="503"/>
      <c r="H47" s="503"/>
      <c r="I47" s="503"/>
      <c r="J47" s="503"/>
      <c r="K47" s="503"/>
      <c r="L47" s="503"/>
      <c r="M47" s="503"/>
      <c r="N47" s="503"/>
    </row>
    <row r="48" spans="3:21" ht="15" customHeight="1">
      <c r="C48" s="360"/>
      <c r="D48" s="506" t="s">
        <v>244</v>
      </c>
      <c r="E48" s="506"/>
      <c r="F48" s="506"/>
      <c r="G48" s="506"/>
      <c r="H48" s="506"/>
      <c r="I48" s="506"/>
      <c r="J48" s="506"/>
      <c r="K48" s="506"/>
      <c r="L48" s="506"/>
      <c r="M48" s="506"/>
      <c r="N48" s="506"/>
    </row>
    <row r="49" spans="2:14" ht="15" customHeight="1">
      <c r="C49" s="360"/>
      <c r="D49" s="506"/>
      <c r="E49" s="506"/>
      <c r="F49" s="506"/>
      <c r="G49" s="506"/>
      <c r="H49" s="506"/>
      <c r="I49" s="506"/>
      <c r="J49" s="506"/>
      <c r="K49" s="506"/>
      <c r="L49" s="506"/>
      <c r="M49" s="506"/>
      <c r="N49" s="506"/>
    </row>
    <row r="50" spans="2:14" ht="15" customHeight="1">
      <c r="C50" s="360"/>
      <c r="D50" s="506"/>
      <c r="E50" s="506"/>
      <c r="F50" s="506"/>
      <c r="G50" s="506"/>
      <c r="H50" s="506"/>
      <c r="I50" s="506"/>
      <c r="J50" s="506"/>
      <c r="K50" s="506"/>
      <c r="L50" s="506"/>
      <c r="M50" s="506"/>
      <c r="N50" s="506"/>
    </row>
    <row r="51" spans="2:14" ht="20.100000000000001" customHeight="1">
      <c r="C51" s="370" t="s">
        <v>213</v>
      </c>
      <c r="D51" s="370" t="s">
        <v>232</v>
      </c>
      <c r="E51" s="360"/>
      <c r="F51" s="360"/>
      <c r="G51" s="360"/>
      <c r="H51" s="360"/>
      <c r="I51" s="360"/>
      <c r="J51" s="360"/>
      <c r="K51" s="360"/>
      <c r="L51" s="360"/>
      <c r="M51" s="360"/>
      <c r="N51" s="360"/>
    </row>
    <row r="52" spans="2:14" ht="15" customHeight="1">
      <c r="C52" s="360"/>
      <c r="D52" s="360"/>
      <c r="E52" s="360"/>
      <c r="F52" s="360"/>
      <c r="G52" s="360"/>
      <c r="H52" s="360"/>
      <c r="I52" s="360"/>
      <c r="J52" s="360"/>
      <c r="K52" s="360"/>
      <c r="L52" s="360"/>
      <c r="M52" s="360"/>
      <c r="N52" s="360"/>
    </row>
    <row r="53" spans="2:14" ht="20.100000000000001" customHeight="1">
      <c r="C53" s="361" t="s">
        <v>217</v>
      </c>
      <c r="D53" s="361" t="s">
        <v>219</v>
      </c>
      <c r="E53" s="361"/>
      <c r="F53" s="360"/>
      <c r="G53" s="360"/>
      <c r="H53" s="360"/>
      <c r="I53" s="360"/>
      <c r="J53" s="360"/>
      <c r="K53" s="360"/>
      <c r="L53" s="360"/>
      <c r="M53" s="360"/>
      <c r="N53" s="360"/>
    </row>
    <row r="54" spans="2:14" ht="15" customHeight="1">
      <c r="C54" s="360"/>
      <c r="D54" s="360"/>
      <c r="E54" s="360"/>
      <c r="F54" s="360"/>
      <c r="G54" s="360"/>
      <c r="H54" s="360"/>
      <c r="I54" s="360"/>
      <c r="J54" s="360"/>
      <c r="K54" s="360"/>
      <c r="L54" s="360"/>
      <c r="M54" s="360"/>
      <c r="N54" s="360"/>
    </row>
    <row r="55" spans="2:14" ht="20.100000000000001" customHeight="1">
      <c r="C55" s="370" t="s">
        <v>213</v>
      </c>
      <c r="D55" s="370" t="s">
        <v>220</v>
      </c>
      <c r="E55" s="360"/>
      <c r="F55" s="360"/>
      <c r="G55" s="360"/>
      <c r="H55" s="360"/>
      <c r="I55" s="360"/>
      <c r="J55" s="360"/>
      <c r="K55" s="360"/>
      <c r="L55" s="360"/>
      <c r="M55" s="360"/>
      <c r="N55" s="360"/>
    </row>
    <row r="56" spans="2:14" ht="15" customHeight="1">
      <c r="C56" s="360"/>
      <c r="D56" s="360"/>
      <c r="E56" s="360"/>
      <c r="F56" s="360"/>
      <c r="G56" s="360"/>
      <c r="H56" s="360"/>
      <c r="I56" s="360"/>
      <c r="J56" s="360"/>
      <c r="K56" s="360"/>
      <c r="L56" s="360"/>
      <c r="M56" s="360"/>
      <c r="N56" s="360"/>
    </row>
    <row r="57" spans="2:14" ht="15" customHeight="1">
      <c r="C57" s="361" t="s">
        <v>367</v>
      </c>
      <c r="D57" s="503" t="s">
        <v>401</v>
      </c>
      <c r="E57" s="503"/>
      <c r="F57" s="503"/>
      <c r="G57" s="503"/>
      <c r="H57" s="503"/>
      <c r="I57" s="503"/>
      <c r="J57" s="503"/>
      <c r="K57" s="503"/>
      <c r="L57" s="503"/>
      <c r="M57" s="503"/>
      <c r="N57" s="503"/>
    </row>
    <row r="58" spans="2:14" ht="15" customHeight="1">
      <c r="C58" s="360"/>
      <c r="D58" s="503"/>
      <c r="E58" s="503"/>
      <c r="F58" s="503"/>
      <c r="G58" s="503"/>
      <c r="H58" s="503"/>
      <c r="I58" s="503"/>
      <c r="J58" s="503"/>
      <c r="K58" s="503"/>
      <c r="L58" s="503"/>
      <c r="M58" s="503"/>
      <c r="N58" s="503"/>
    </row>
    <row r="59" spans="2:14" ht="15" customHeight="1">
      <c r="C59" s="360"/>
      <c r="D59" s="503"/>
      <c r="E59" s="503"/>
      <c r="F59" s="503"/>
      <c r="G59" s="503"/>
      <c r="H59" s="503"/>
      <c r="I59" s="503"/>
      <c r="J59" s="503"/>
      <c r="K59" s="503"/>
      <c r="L59" s="503"/>
      <c r="M59" s="503"/>
      <c r="N59" s="503"/>
    </row>
    <row r="60" spans="2:14" ht="20.100000000000001" customHeight="1">
      <c r="B60" s="357" t="s">
        <v>137</v>
      </c>
      <c r="C60" s="356"/>
      <c r="D60" s="356"/>
      <c r="E60" s="356"/>
      <c r="F60" s="356"/>
      <c r="G60" s="356"/>
      <c r="H60" s="356"/>
      <c r="I60" s="356"/>
      <c r="J60" s="356"/>
      <c r="K60" s="356"/>
      <c r="L60" s="356"/>
      <c r="M60" s="356"/>
      <c r="N60" s="356"/>
    </row>
    <row r="61" spans="2:14" ht="15" customHeight="1"/>
    <row r="62" spans="2:14" ht="15" customHeight="1">
      <c r="C62" s="362" t="s">
        <v>213</v>
      </c>
      <c r="D62" s="505" t="s">
        <v>221</v>
      </c>
      <c r="E62" s="505"/>
      <c r="F62" s="505"/>
      <c r="G62" s="505"/>
      <c r="H62" s="505"/>
      <c r="I62" s="505"/>
      <c r="J62" s="505"/>
      <c r="K62" s="505"/>
      <c r="L62" s="505"/>
      <c r="M62" s="505"/>
      <c r="N62" s="505"/>
    </row>
    <row r="63" spans="2:14" ht="15" customHeight="1">
      <c r="C63" s="478"/>
      <c r="D63" s="505"/>
      <c r="E63" s="505"/>
      <c r="F63" s="505"/>
      <c r="G63" s="505"/>
      <c r="H63" s="505"/>
      <c r="I63" s="505"/>
      <c r="J63" s="505"/>
      <c r="K63" s="505"/>
      <c r="L63" s="505"/>
      <c r="M63" s="505"/>
      <c r="N63" s="505"/>
    </row>
    <row r="64" spans="2:14" ht="15" customHeight="1">
      <c r="C64" s="478"/>
      <c r="D64" s="505"/>
      <c r="E64" s="505"/>
      <c r="F64" s="505"/>
      <c r="G64" s="505"/>
      <c r="H64" s="505"/>
      <c r="I64" s="505"/>
      <c r="J64" s="505"/>
      <c r="K64" s="505"/>
      <c r="L64" s="505"/>
      <c r="M64" s="505"/>
      <c r="N64" s="505"/>
    </row>
    <row r="65" spans="3:14" ht="15" customHeight="1">
      <c r="C65" s="478"/>
      <c r="D65" s="505"/>
      <c r="E65" s="505"/>
      <c r="F65" s="505"/>
      <c r="G65" s="505"/>
      <c r="H65" s="505"/>
      <c r="I65" s="505"/>
      <c r="J65" s="505"/>
      <c r="K65" s="505"/>
      <c r="L65" s="505"/>
      <c r="M65" s="505"/>
      <c r="N65" s="505"/>
    </row>
    <row r="66" spans="3:14" ht="15" customHeight="1">
      <c r="C66" s="361" t="s">
        <v>146</v>
      </c>
      <c r="D66" s="502" t="s">
        <v>236</v>
      </c>
      <c r="E66" s="502"/>
      <c r="F66" s="502"/>
      <c r="G66" s="502"/>
      <c r="H66" s="502"/>
      <c r="I66" s="502"/>
      <c r="J66" s="502"/>
      <c r="K66" s="502"/>
      <c r="L66" s="502"/>
      <c r="M66" s="502"/>
      <c r="N66" s="502"/>
    </row>
    <row r="67" spans="3:14" ht="15" customHeight="1">
      <c r="C67" s="361"/>
      <c r="D67" s="502"/>
      <c r="E67" s="502"/>
      <c r="F67" s="502"/>
      <c r="G67" s="502"/>
      <c r="H67" s="502"/>
      <c r="I67" s="502"/>
      <c r="J67" s="502"/>
      <c r="K67" s="502"/>
      <c r="L67" s="502"/>
      <c r="M67" s="502"/>
      <c r="N67" s="502"/>
    </row>
    <row r="68" spans="3:14" ht="15" customHeight="1">
      <c r="C68" s="361"/>
      <c r="D68" s="502"/>
      <c r="E68" s="502"/>
      <c r="F68" s="502"/>
      <c r="G68" s="502"/>
      <c r="H68" s="502"/>
      <c r="I68" s="502"/>
      <c r="J68" s="502"/>
      <c r="K68" s="502"/>
      <c r="L68" s="502"/>
      <c r="M68" s="502"/>
      <c r="N68" s="502"/>
    </row>
    <row r="69" spans="3:14" ht="15" customHeight="1">
      <c r="C69" s="361" t="s">
        <v>222</v>
      </c>
      <c r="D69" s="503" t="s">
        <v>230</v>
      </c>
      <c r="E69" s="503"/>
      <c r="F69" s="503"/>
      <c r="G69" s="503"/>
      <c r="H69" s="503"/>
      <c r="I69" s="503"/>
      <c r="J69" s="503"/>
      <c r="K69" s="503"/>
      <c r="L69" s="503"/>
      <c r="M69" s="503"/>
      <c r="N69" s="503"/>
    </row>
    <row r="70" spans="3:14" ht="15" customHeight="1">
      <c r="C70" s="361"/>
      <c r="D70" s="503"/>
      <c r="E70" s="503"/>
      <c r="F70" s="503"/>
      <c r="G70" s="503"/>
      <c r="H70" s="503"/>
      <c r="I70" s="503"/>
      <c r="J70" s="503"/>
      <c r="K70" s="503"/>
      <c r="L70" s="503"/>
      <c r="M70" s="503"/>
      <c r="N70" s="503"/>
    </row>
    <row r="71" spans="3:14" ht="15" customHeight="1">
      <c r="C71" s="361"/>
      <c r="D71" s="503"/>
      <c r="E71" s="503"/>
      <c r="F71" s="503"/>
      <c r="G71" s="503"/>
      <c r="H71" s="503"/>
      <c r="I71" s="503"/>
      <c r="J71" s="503"/>
      <c r="K71" s="503"/>
      <c r="L71" s="503"/>
      <c r="M71" s="503"/>
      <c r="N71" s="503"/>
    </row>
    <row r="72" spans="3:14" ht="15" customHeight="1">
      <c r="C72" s="361"/>
      <c r="D72" s="503"/>
      <c r="E72" s="503"/>
      <c r="F72" s="503"/>
      <c r="G72" s="503"/>
      <c r="H72" s="503"/>
      <c r="I72" s="503"/>
      <c r="J72" s="503"/>
      <c r="K72" s="503"/>
      <c r="L72" s="503"/>
      <c r="M72" s="503"/>
      <c r="N72" s="503"/>
    </row>
    <row r="73" spans="3:14" ht="15" customHeight="1">
      <c r="C73" s="361"/>
      <c r="D73" s="503"/>
      <c r="E73" s="503"/>
      <c r="F73" s="503"/>
      <c r="G73" s="503"/>
      <c r="H73" s="503"/>
      <c r="I73" s="503"/>
      <c r="J73" s="503"/>
      <c r="K73" s="503"/>
      <c r="L73" s="503"/>
      <c r="M73" s="503"/>
      <c r="N73" s="503"/>
    </row>
    <row r="74" spans="3:14" ht="15" customHeight="1">
      <c r="C74" s="361"/>
      <c r="D74" s="503"/>
      <c r="E74" s="503"/>
      <c r="F74" s="503"/>
      <c r="G74" s="503"/>
      <c r="H74" s="503"/>
      <c r="I74" s="503"/>
      <c r="J74" s="503"/>
      <c r="K74" s="503"/>
      <c r="L74" s="503"/>
      <c r="M74" s="503"/>
      <c r="N74" s="503"/>
    </row>
    <row r="75" spans="3:14" ht="15" customHeight="1">
      <c r="C75" s="361" t="s">
        <v>148</v>
      </c>
      <c r="D75" s="503" t="s">
        <v>223</v>
      </c>
      <c r="E75" s="503"/>
      <c r="F75" s="503"/>
      <c r="G75" s="503"/>
      <c r="H75" s="503"/>
      <c r="I75" s="503"/>
      <c r="J75" s="503"/>
      <c r="K75" s="503"/>
      <c r="L75" s="503"/>
      <c r="M75" s="503"/>
      <c r="N75" s="503"/>
    </row>
    <row r="76" spans="3:14" ht="15" customHeight="1">
      <c r="C76" s="361"/>
      <c r="D76" s="503"/>
      <c r="E76" s="503"/>
      <c r="F76" s="503"/>
      <c r="G76" s="503"/>
      <c r="H76" s="503"/>
      <c r="I76" s="503"/>
      <c r="J76" s="503"/>
      <c r="K76" s="503"/>
      <c r="L76" s="503"/>
      <c r="M76" s="503"/>
      <c r="N76" s="503"/>
    </row>
    <row r="77" spans="3:14" ht="15" customHeight="1">
      <c r="C77" s="361"/>
      <c r="D77" s="503"/>
      <c r="E77" s="503"/>
      <c r="F77" s="503"/>
      <c r="G77" s="503"/>
      <c r="H77" s="503"/>
      <c r="I77" s="503"/>
      <c r="J77" s="503"/>
      <c r="K77" s="503"/>
      <c r="L77" s="503"/>
      <c r="M77" s="503"/>
      <c r="N77" s="503"/>
    </row>
    <row r="78" spans="3:14" ht="15" customHeight="1">
      <c r="C78" s="361" t="s">
        <v>224</v>
      </c>
      <c r="D78" s="503" t="s">
        <v>225</v>
      </c>
      <c r="E78" s="503"/>
      <c r="F78" s="503"/>
      <c r="G78" s="503"/>
      <c r="H78" s="503"/>
      <c r="I78" s="503"/>
      <c r="J78" s="503"/>
      <c r="K78" s="503"/>
      <c r="L78" s="503"/>
      <c r="M78" s="503"/>
      <c r="N78" s="503"/>
    </row>
    <row r="79" spans="3:14" ht="15" customHeight="1">
      <c r="C79" s="361"/>
      <c r="D79" s="503"/>
      <c r="E79" s="503"/>
      <c r="F79" s="503"/>
      <c r="G79" s="503"/>
      <c r="H79" s="503"/>
      <c r="I79" s="503"/>
      <c r="J79" s="503"/>
      <c r="K79" s="503"/>
      <c r="L79" s="503"/>
      <c r="M79" s="503"/>
      <c r="N79" s="503"/>
    </row>
    <row r="80" spans="3:14" ht="15" customHeight="1">
      <c r="C80" s="361"/>
      <c r="D80" s="503"/>
      <c r="E80" s="503"/>
      <c r="F80" s="503"/>
      <c r="G80" s="503"/>
      <c r="H80" s="503"/>
      <c r="I80" s="503"/>
      <c r="J80" s="503"/>
      <c r="K80" s="503"/>
      <c r="L80" s="503"/>
      <c r="M80" s="503"/>
      <c r="N80" s="503"/>
    </row>
    <row r="81" spans="3:14" ht="15" customHeight="1">
      <c r="C81" s="361"/>
      <c r="D81" s="503"/>
      <c r="E81" s="503"/>
      <c r="F81" s="503"/>
      <c r="G81" s="503"/>
      <c r="H81" s="503"/>
      <c r="I81" s="503"/>
      <c r="J81" s="503"/>
      <c r="K81" s="503"/>
      <c r="L81" s="503"/>
      <c r="M81" s="503"/>
      <c r="N81" s="503"/>
    </row>
    <row r="82" spans="3:14" ht="15" customHeight="1">
      <c r="C82" s="361" t="s">
        <v>215</v>
      </c>
      <c r="D82" s="503" t="s">
        <v>226</v>
      </c>
      <c r="E82" s="503"/>
      <c r="F82" s="503"/>
      <c r="G82" s="503"/>
      <c r="H82" s="503"/>
      <c r="I82" s="503"/>
      <c r="J82" s="503"/>
      <c r="K82" s="503"/>
      <c r="L82" s="503"/>
      <c r="M82" s="503"/>
      <c r="N82" s="503"/>
    </row>
    <row r="83" spans="3:14" ht="15" customHeight="1">
      <c r="C83" s="361"/>
      <c r="D83" s="503"/>
      <c r="E83" s="503"/>
      <c r="F83" s="503"/>
      <c r="G83" s="503"/>
      <c r="H83" s="503"/>
      <c r="I83" s="503"/>
      <c r="J83" s="503"/>
      <c r="K83" s="503"/>
      <c r="L83" s="503"/>
      <c r="M83" s="503"/>
      <c r="N83" s="503"/>
    </row>
    <row r="84" spans="3:14" ht="15" customHeight="1">
      <c r="C84" s="361"/>
      <c r="D84" s="503"/>
      <c r="E84" s="503"/>
      <c r="F84" s="503"/>
      <c r="G84" s="503"/>
      <c r="H84" s="503"/>
      <c r="I84" s="503"/>
      <c r="J84" s="503"/>
      <c r="K84" s="503"/>
      <c r="L84" s="503"/>
      <c r="M84" s="503"/>
      <c r="N84" s="503"/>
    </row>
    <row r="85" spans="3:14" ht="15" customHeight="1">
      <c r="C85" s="361"/>
      <c r="D85" s="503"/>
      <c r="E85" s="503"/>
      <c r="F85" s="503"/>
      <c r="G85" s="503"/>
      <c r="H85" s="503"/>
      <c r="I85" s="503"/>
      <c r="J85" s="503"/>
      <c r="K85" s="503"/>
      <c r="L85" s="503"/>
      <c r="M85" s="503"/>
      <c r="N85" s="503"/>
    </row>
    <row r="86" spans="3:14" ht="15" customHeight="1">
      <c r="C86" s="361" t="s">
        <v>216</v>
      </c>
      <c r="D86" s="503" t="s">
        <v>227</v>
      </c>
      <c r="E86" s="503"/>
      <c r="F86" s="503"/>
      <c r="G86" s="503"/>
      <c r="H86" s="503"/>
      <c r="I86" s="503"/>
      <c r="J86" s="503"/>
      <c r="K86" s="503"/>
      <c r="L86" s="503"/>
      <c r="M86" s="503"/>
      <c r="N86" s="503"/>
    </row>
    <row r="87" spans="3:14" ht="15" customHeight="1">
      <c r="C87" s="361"/>
      <c r="D87" s="503"/>
      <c r="E87" s="503"/>
      <c r="F87" s="503"/>
      <c r="G87" s="503"/>
      <c r="H87" s="503"/>
      <c r="I87" s="503"/>
      <c r="J87" s="503"/>
      <c r="K87" s="503"/>
      <c r="L87" s="503"/>
      <c r="M87" s="503"/>
      <c r="N87" s="503"/>
    </row>
    <row r="88" spans="3:14" ht="15" customHeight="1">
      <c r="C88" s="361"/>
      <c r="D88" s="503"/>
      <c r="E88" s="503"/>
      <c r="F88" s="503"/>
      <c r="G88" s="503"/>
      <c r="H88" s="503"/>
      <c r="I88" s="503"/>
      <c r="J88" s="503"/>
      <c r="K88" s="503"/>
      <c r="L88" s="503"/>
      <c r="M88" s="503"/>
      <c r="N88" s="503"/>
    </row>
    <row r="89" spans="3:14" ht="15" customHeight="1">
      <c r="C89" s="361" t="s">
        <v>217</v>
      </c>
      <c r="D89" s="502" t="s">
        <v>228</v>
      </c>
      <c r="E89" s="502"/>
      <c r="F89" s="502"/>
      <c r="G89" s="502"/>
      <c r="H89" s="502"/>
      <c r="I89" s="502"/>
      <c r="J89" s="502"/>
      <c r="K89" s="502"/>
      <c r="L89" s="502"/>
      <c r="M89" s="502"/>
      <c r="N89" s="502"/>
    </row>
    <row r="90" spans="3:14" ht="15" customHeight="1">
      <c r="C90" s="361"/>
      <c r="D90" s="502"/>
      <c r="E90" s="502"/>
      <c r="F90" s="502"/>
      <c r="G90" s="502"/>
      <c r="H90" s="502"/>
      <c r="I90" s="502"/>
      <c r="J90" s="502"/>
      <c r="K90" s="502"/>
      <c r="L90" s="502"/>
      <c r="M90" s="502"/>
      <c r="N90" s="502"/>
    </row>
    <row r="91" spans="3:14" ht="15" customHeight="1">
      <c r="C91" s="361"/>
      <c r="D91" s="502"/>
      <c r="E91" s="502"/>
      <c r="F91" s="502"/>
      <c r="G91" s="502"/>
      <c r="H91" s="502"/>
      <c r="I91" s="502"/>
      <c r="J91" s="502"/>
      <c r="K91" s="502"/>
      <c r="L91" s="502"/>
      <c r="M91" s="502"/>
      <c r="N91" s="502"/>
    </row>
    <row r="92" spans="3:14" ht="15" customHeight="1">
      <c r="C92" s="361" t="s">
        <v>218</v>
      </c>
      <c r="D92" s="503" t="s">
        <v>405</v>
      </c>
      <c r="E92" s="503"/>
      <c r="F92" s="503"/>
      <c r="G92" s="503"/>
      <c r="H92" s="503"/>
      <c r="I92" s="503"/>
      <c r="J92" s="503"/>
      <c r="K92" s="503"/>
      <c r="L92" s="503"/>
      <c r="M92" s="503"/>
      <c r="N92" s="503"/>
    </row>
    <row r="93" spans="3:14" ht="15" customHeight="1">
      <c r="C93" s="361"/>
      <c r="D93" s="503"/>
      <c r="E93" s="503"/>
      <c r="F93" s="503"/>
      <c r="G93" s="503"/>
      <c r="H93" s="503"/>
      <c r="I93" s="503"/>
      <c r="J93" s="503"/>
      <c r="K93" s="503"/>
      <c r="L93" s="503"/>
      <c r="M93" s="503"/>
      <c r="N93" s="503"/>
    </row>
    <row r="94" spans="3:14" ht="15" customHeight="1">
      <c r="C94" s="361"/>
      <c r="D94" s="503"/>
      <c r="E94" s="503"/>
      <c r="F94" s="503"/>
      <c r="G94" s="503"/>
      <c r="H94" s="503"/>
      <c r="I94" s="503"/>
      <c r="J94" s="503"/>
      <c r="K94" s="503"/>
      <c r="L94" s="503"/>
      <c r="M94" s="503"/>
      <c r="N94" s="503"/>
    </row>
    <row r="95" spans="3:14" ht="15" customHeight="1">
      <c r="C95" s="361"/>
      <c r="D95" s="503"/>
      <c r="E95" s="503"/>
      <c r="F95" s="503"/>
      <c r="G95" s="503"/>
      <c r="H95" s="503"/>
      <c r="I95" s="503"/>
      <c r="J95" s="503"/>
      <c r="K95" s="503"/>
      <c r="L95" s="503"/>
      <c r="M95" s="503"/>
      <c r="N95" s="503"/>
    </row>
    <row r="96" spans="3:14" ht="15" customHeight="1">
      <c r="C96" s="361" t="s">
        <v>229</v>
      </c>
      <c r="D96" s="503" t="s">
        <v>231</v>
      </c>
      <c r="E96" s="503"/>
      <c r="F96" s="503"/>
      <c r="G96" s="503"/>
      <c r="H96" s="503"/>
      <c r="I96" s="503"/>
      <c r="J96" s="503"/>
      <c r="K96" s="503"/>
      <c r="L96" s="503"/>
      <c r="M96" s="503"/>
      <c r="N96" s="503"/>
    </row>
    <row r="97" spans="2:14" ht="15" customHeight="1">
      <c r="C97" s="361"/>
      <c r="D97" s="503"/>
      <c r="E97" s="503"/>
      <c r="F97" s="503"/>
      <c r="G97" s="503"/>
      <c r="H97" s="503"/>
      <c r="I97" s="503"/>
      <c r="J97" s="503"/>
      <c r="K97" s="503"/>
      <c r="L97" s="503"/>
      <c r="M97" s="503"/>
      <c r="N97" s="503"/>
    </row>
    <row r="98" spans="2:14" ht="15" customHeight="1">
      <c r="C98" s="361"/>
      <c r="D98" s="503"/>
      <c r="E98" s="503"/>
      <c r="F98" s="503"/>
      <c r="G98" s="503"/>
      <c r="H98" s="503"/>
      <c r="I98" s="503"/>
      <c r="J98" s="503"/>
      <c r="K98" s="503"/>
      <c r="L98" s="503"/>
      <c r="M98" s="503"/>
      <c r="N98" s="503"/>
    </row>
    <row r="99" spans="2:14" ht="15" customHeight="1">
      <c r="C99" s="361"/>
      <c r="D99" s="503"/>
      <c r="E99" s="503"/>
      <c r="F99" s="503"/>
      <c r="G99" s="503"/>
      <c r="H99" s="503"/>
      <c r="I99" s="503"/>
      <c r="J99" s="503"/>
      <c r="K99" s="503"/>
      <c r="L99" s="503"/>
      <c r="M99" s="503"/>
      <c r="N99" s="503"/>
    </row>
    <row r="100" spans="2:14" ht="15" customHeight="1">
      <c r="C100" s="361"/>
      <c r="D100" s="503"/>
      <c r="E100" s="503"/>
      <c r="F100" s="503"/>
      <c r="G100" s="503"/>
      <c r="H100" s="503"/>
      <c r="I100" s="503"/>
      <c r="J100" s="503"/>
      <c r="K100" s="503"/>
      <c r="L100" s="503"/>
      <c r="M100" s="503"/>
      <c r="N100" s="503"/>
    </row>
    <row r="101" spans="2:14" ht="15" customHeight="1">
      <c r="C101" s="361"/>
      <c r="D101" s="503"/>
      <c r="E101" s="503"/>
      <c r="F101" s="503"/>
      <c r="G101" s="503"/>
      <c r="H101" s="503"/>
      <c r="I101" s="503"/>
      <c r="J101" s="503"/>
      <c r="K101" s="503"/>
      <c r="L101" s="503"/>
      <c r="M101" s="503"/>
      <c r="N101" s="503"/>
    </row>
    <row r="102" spans="2:14" ht="15" customHeight="1">
      <c r="C102" s="361"/>
      <c r="D102" s="503"/>
      <c r="E102" s="503"/>
      <c r="F102" s="503"/>
      <c r="G102" s="503"/>
      <c r="H102" s="503"/>
      <c r="I102" s="503"/>
      <c r="J102" s="503"/>
      <c r="K102" s="503"/>
      <c r="L102" s="503"/>
      <c r="M102" s="503"/>
      <c r="N102" s="503"/>
    </row>
    <row r="103" spans="2:14" s="364" customFormat="1" ht="20.100000000000001" customHeight="1">
      <c r="B103" s="365" t="s">
        <v>138</v>
      </c>
      <c r="C103" s="366"/>
      <c r="D103" s="366"/>
      <c r="E103" s="363"/>
      <c r="F103" s="363"/>
      <c r="G103" s="363"/>
      <c r="H103" s="363"/>
      <c r="I103" s="363"/>
      <c r="J103" s="363"/>
      <c r="K103" s="363"/>
      <c r="L103" s="363"/>
      <c r="M103" s="363"/>
      <c r="N103" s="363"/>
    </row>
    <row r="104" spans="2:14" ht="15" customHeight="1"/>
    <row r="105" spans="2:14" ht="15" customHeight="1">
      <c r="C105" s="361" t="s">
        <v>146</v>
      </c>
      <c r="D105" s="502" t="s">
        <v>139</v>
      </c>
      <c r="E105" s="502"/>
      <c r="F105" s="502"/>
      <c r="G105" s="502"/>
      <c r="H105" s="502"/>
      <c r="I105" s="502"/>
      <c r="J105" s="502"/>
      <c r="K105" s="502"/>
      <c r="L105" s="502"/>
      <c r="M105" s="502"/>
      <c r="N105" s="502"/>
    </row>
    <row r="106" spans="2:14" ht="15" customHeight="1">
      <c r="C106" s="361"/>
      <c r="D106" s="502"/>
      <c r="E106" s="502"/>
      <c r="F106" s="502"/>
      <c r="G106" s="502"/>
      <c r="H106" s="502"/>
      <c r="I106" s="502"/>
      <c r="J106" s="502"/>
      <c r="K106" s="502"/>
      <c r="L106" s="502"/>
      <c r="M106" s="502"/>
      <c r="N106" s="502"/>
    </row>
    <row r="107" spans="2:14" ht="15" customHeight="1">
      <c r="C107" s="361"/>
      <c r="D107" s="502"/>
      <c r="E107" s="502"/>
      <c r="F107" s="502"/>
      <c r="G107" s="502"/>
      <c r="H107" s="502"/>
      <c r="I107" s="502"/>
      <c r="J107" s="502"/>
      <c r="K107" s="502"/>
      <c r="L107" s="502"/>
      <c r="M107" s="502"/>
      <c r="N107" s="502"/>
    </row>
    <row r="108" spans="2:14" ht="15" customHeight="1">
      <c r="C108" s="361" t="s">
        <v>147</v>
      </c>
      <c r="D108" s="502" t="s">
        <v>140</v>
      </c>
      <c r="E108" s="502"/>
      <c r="F108" s="502"/>
      <c r="G108" s="502"/>
      <c r="H108" s="502"/>
      <c r="I108" s="502"/>
      <c r="J108" s="502"/>
      <c r="K108" s="502"/>
      <c r="L108" s="502"/>
      <c r="M108" s="502"/>
      <c r="N108" s="502"/>
    </row>
    <row r="109" spans="2:14" ht="15" customHeight="1">
      <c r="C109" s="361"/>
      <c r="D109" s="502"/>
      <c r="E109" s="502"/>
      <c r="F109" s="502"/>
      <c r="G109" s="502"/>
      <c r="H109" s="502"/>
      <c r="I109" s="502"/>
      <c r="J109" s="502"/>
      <c r="K109" s="502"/>
      <c r="L109" s="502"/>
      <c r="M109" s="502"/>
      <c r="N109" s="502"/>
    </row>
    <row r="110" spans="2:14" ht="15" customHeight="1">
      <c r="C110" s="361"/>
      <c r="D110" s="502"/>
      <c r="E110" s="502"/>
      <c r="F110" s="502"/>
      <c r="G110" s="502"/>
      <c r="H110" s="502"/>
      <c r="I110" s="502"/>
      <c r="J110" s="502"/>
      <c r="K110" s="502"/>
      <c r="L110" s="502"/>
      <c r="M110" s="502"/>
      <c r="N110" s="502"/>
    </row>
    <row r="111" spans="2:14" ht="15" customHeight="1">
      <c r="C111" s="361" t="s">
        <v>148</v>
      </c>
      <c r="D111" s="361" t="s">
        <v>141</v>
      </c>
      <c r="E111" s="361"/>
      <c r="F111" s="361"/>
      <c r="G111" s="361"/>
      <c r="H111" s="361"/>
      <c r="I111" s="361"/>
      <c r="J111" s="361"/>
      <c r="K111" s="361"/>
      <c r="L111" s="361"/>
      <c r="M111" s="361"/>
      <c r="N111" s="361"/>
    </row>
    <row r="112" spans="2:14" ht="15" customHeight="1">
      <c r="C112" s="361"/>
      <c r="D112" s="361"/>
      <c r="E112" s="361"/>
      <c r="F112" s="361"/>
      <c r="G112" s="361"/>
      <c r="H112" s="361"/>
      <c r="I112" s="361"/>
      <c r="J112" s="361"/>
      <c r="K112" s="361"/>
      <c r="L112" s="361"/>
      <c r="M112" s="361"/>
      <c r="N112" s="361"/>
    </row>
    <row r="113" spans="3:14" ht="15" customHeight="1">
      <c r="C113" s="361" t="s">
        <v>149</v>
      </c>
      <c r="D113" s="361" t="s">
        <v>145</v>
      </c>
      <c r="E113" s="361"/>
      <c r="F113" s="361"/>
      <c r="G113" s="361"/>
      <c r="H113" s="361"/>
      <c r="I113" s="361"/>
      <c r="J113" s="361"/>
      <c r="K113" s="361"/>
      <c r="L113" s="361"/>
      <c r="M113" s="361"/>
      <c r="N113" s="361"/>
    </row>
    <row r="114" spans="3:14" ht="15" customHeight="1" thickBot="1"/>
    <row r="115" spans="3:14" ht="15" customHeight="1" thickTop="1">
      <c r="C115" s="275"/>
      <c r="D115" s="276"/>
      <c r="E115" s="276"/>
      <c r="F115" s="276"/>
      <c r="G115" s="276"/>
      <c r="H115" s="276"/>
      <c r="I115" s="277"/>
    </row>
    <row r="116" spans="3:14" ht="15" customHeight="1">
      <c r="C116" s="278"/>
      <c r="D116" s="279" t="s">
        <v>144</v>
      </c>
      <c r="E116" s="279"/>
      <c r="F116" s="279"/>
      <c r="G116" s="279"/>
      <c r="H116" s="279"/>
      <c r="I116" s="280"/>
    </row>
    <row r="117" spans="3:14" ht="15" customHeight="1">
      <c r="C117" s="278"/>
      <c r="D117" s="279" t="s">
        <v>142</v>
      </c>
      <c r="E117" s="279"/>
      <c r="F117" s="279"/>
      <c r="G117" s="279"/>
      <c r="H117" s="279"/>
      <c r="I117" s="280"/>
    </row>
    <row r="118" spans="3:14" ht="15" customHeight="1">
      <c r="C118" s="278"/>
      <c r="D118" s="279" t="s">
        <v>166</v>
      </c>
      <c r="E118" s="279"/>
      <c r="F118" s="279"/>
      <c r="G118" s="279"/>
      <c r="H118" s="279"/>
      <c r="I118" s="280"/>
    </row>
    <row r="119" spans="3:14" ht="15" customHeight="1">
      <c r="C119" s="278"/>
      <c r="D119" s="279" t="s">
        <v>143</v>
      </c>
      <c r="E119" s="279"/>
      <c r="F119" s="279"/>
      <c r="G119" s="279"/>
      <c r="H119" s="279"/>
      <c r="I119" s="280"/>
    </row>
    <row r="120" spans="3:14" ht="15" customHeight="1" thickBot="1">
      <c r="C120" s="281"/>
      <c r="D120" s="282"/>
      <c r="E120" s="282"/>
      <c r="F120" s="282"/>
      <c r="G120" s="282"/>
      <c r="H120" s="282"/>
      <c r="I120" s="283"/>
    </row>
    <row r="121" spans="3:14" ht="15" customHeight="1" thickTop="1"/>
  </sheetData>
  <mergeCells count="27">
    <mergeCell ref="D92:N95"/>
    <mergeCell ref="C7:N16"/>
    <mergeCell ref="D40:N41"/>
    <mergeCell ref="D48:N50"/>
    <mergeCell ref="D47:N47"/>
    <mergeCell ref="D33:N34"/>
    <mergeCell ref="D32:N32"/>
    <mergeCell ref="D35:N35"/>
    <mergeCell ref="D36:N38"/>
    <mergeCell ref="D42:N42"/>
    <mergeCell ref="D43:N46"/>
    <mergeCell ref="D108:N110"/>
    <mergeCell ref="D66:N68"/>
    <mergeCell ref="D89:N91"/>
    <mergeCell ref="D20:N22"/>
    <mergeCell ref="D30:N30"/>
    <mergeCell ref="D39:N39"/>
    <mergeCell ref="D105:N107"/>
    <mergeCell ref="D62:N65"/>
    <mergeCell ref="D69:N74"/>
    <mergeCell ref="D75:N77"/>
    <mergeCell ref="D96:N102"/>
    <mergeCell ref="D86:N88"/>
    <mergeCell ref="D78:N81"/>
    <mergeCell ref="D57:N59"/>
    <mergeCell ref="E23:N29"/>
    <mergeCell ref="D82:N8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7"/>
  <sheetViews>
    <sheetView showGridLines="0" zoomScaleNormal="100" workbookViewId="0"/>
  </sheetViews>
  <sheetFormatPr defaultRowHeight="11.25"/>
  <cols>
    <col min="1" max="1" width="4" customWidth="1"/>
    <col min="2" max="2" width="4" style="85" customWidth="1"/>
    <col min="3" max="3" width="26.66406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369" t="s">
        <v>298</v>
      </c>
    </row>
    <row r="2" spans="1:10" ht="15" customHeight="1">
      <c r="A2" s="271"/>
    </row>
    <row r="3" spans="1:10" ht="20.100000000000001" customHeight="1">
      <c r="A3" s="271"/>
      <c r="B3" s="368" t="s">
        <v>245</v>
      </c>
      <c r="C3" s="433"/>
    </row>
    <row r="4" spans="1:10" ht="9.9499999999999993" customHeight="1"/>
    <row r="5" spans="1:10" ht="30" customHeight="1">
      <c r="B5" s="507" t="s">
        <v>133</v>
      </c>
      <c r="C5" s="508"/>
      <c r="D5" s="509" t="s">
        <v>299</v>
      </c>
      <c r="E5" s="510"/>
      <c r="F5" s="510"/>
      <c r="G5" s="510"/>
      <c r="H5" s="510"/>
      <c r="I5" s="510"/>
      <c r="J5" s="511"/>
    </row>
    <row r="6" spans="1:10" ht="20.100000000000001" customHeight="1">
      <c r="B6" s="284"/>
      <c r="C6" s="284"/>
      <c r="D6" s="129"/>
      <c r="E6" s="129"/>
      <c r="F6" s="129"/>
      <c r="G6" s="129"/>
      <c r="H6" s="129"/>
      <c r="I6" s="129"/>
      <c r="J6" s="129"/>
    </row>
    <row r="7" spans="1:10" ht="20.100000000000001" customHeight="1">
      <c r="B7" s="368" t="s">
        <v>246</v>
      </c>
      <c r="C7" s="434"/>
      <c r="D7" s="129"/>
      <c r="E7" s="129"/>
      <c r="F7" s="129"/>
      <c r="G7" s="129"/>
      <c r="H7" s="129"/>
      <c r="I7" s="129"/>
      <c r="J7" s="129"/>
    </row>
    <row r="8" spans="1:10" ht="9.9499999999999993" customHeight="1">
      <c r="B8" s="284"/>
      <c r="C8" s="284"/>
      <c r="D8" s="129"/>
      <c r="E8" s="129"/>
      <c r="F8" s="129"/>
      <c r="G8" s="129"/>
      <c r="H8" s="129"/>
      <c r="I8" s="129"/>
      <c r="J8" s="129"/>
    </row>
    <row r="9" spans="1:10" ht="15" customHeight="1">
      <c r="B9" s="85" t="s">
        <v>134</v>
      </c>
      <c r="C9" s="512" t="s">
        <v>302</v>
      </c>
      <c r="D9" s="513"/>
      <c r="E9" s="308" t="s">
        <v>158</v>
      </c>
    </row>
    <row r="10" spans="1:10" ht="20.100000000000001" customHeight="1">
      <c r="C10" s="290"/>
      <c r="D10" s="114"/>
      <c r="E10" s="367"/>
    </row>
    <row r="11" spans="1:10" ht="20.100000000000001" customHeight="1">
      <c r="B11" s="368" t="s">
        <v>300</v>
      </c>
      <c r="C11" s="435"/>
      <c r="D11" s="114"/>
      <c r="E11" s="367"/>
    </row>
    <row r="12" spans="1:10" ht="9.9499999999999993" customHeight="1">
      <c r="C12" s="290"/>
      <c r="D12" s="114"/>
      <c r="E12" s="195"/>
    </row>
    <row r="13" spans="1:10">
      <c r="B13" s="84"/>
      <c r="C13" s="128" t="s">
        <v>152</v>
      </c>
      <c r="D13" s="67"/>
      <c r="E13" s="115" t="s">
        <v>301</v>
      </c>
    </row>
    <row r="14" spans="1:10">
      <c r="B14" s="77">
        <v>1</v>
      </c>
      <c r="C14" s="11" t="s">
        <v>0</v>
      </c>
      <c r="D14" s="11"/>
      <c r="E14" s="309"/>
    </row>
    <row r="15" spans="1:10">
      <c r="B15" s="77">
        <v>2</v>
      </c>
      <c r="C15" s="11" t="s">
        <v>1</v>
      </c>
      <c r="D15" s="11"/>
      <c r="E15" s="310"/>
    </row>
    <row r="16" spans="1:10">
      <c r="B16" s="77">
        <v>3</v>
      </c>
      <c r="C16" s="11" t="s">
        <v>2</v>
      </c>
      <c r="D16" s="11"/>
      <c r="E16" s="310"/>
    </row>
    <row r="17" spans="2:5">
      <c r="B17" s="77">
        <v>4</v>
      </c>
      <c r="C17" s="11" t="s">
        <v>3</v>
      </c>
      <c r="D17" s="11"/>
      <c r="E17" s="310"/>
    </row>
    <row r="18" spans="2:5">
      <c r="B18" s="77">
        <v>5</v>
      </c>
      <c r="C18" s="11" t="s">
        <v>4</v>
      </c>
      <c r="D18" s="11"/>
      <c r="E18" s="310"/>
    </row>
    <row r="19" spans="2:5">
      <c r="B19" s="78">
        <v>6</v>
      </c>
      <c r="C19" s="14" t="s">
        <v>5</v>
      </c>
      <c r="D19" s="14"/>
      <c r="E19" s="311"/>
    </row>
    <row r="20" spans="2:5">
      <c r="B20" s="77">
        <v>7</v>
      </c>
      <c r="C20" s="11" t="s">
        <v>6</v>
      </c>
      <c r="D20" s="11"/>
      <c r="E20" s="310"/>
    </row>
    <row r="21" spans="2:5">
      <c r="B21" s="77">
        <v>8</v>
      </c>
      <c r="C21" s="11" t="s">
        <v>7</v>
      </c>
      <c r="D21" s="11"/>
      <c r="E21" s="310"/>
    </row>
    <row r="22" spans="2:5">
      <c r="B22" s="77">
        <v>9</v>
      </c>
      <c r="C22" s="11" t="s">
        <v>8</v>
      </c>
      <c r="D22" s="11"/>
      <c r="E22" s="310"/>
    </row>
    <row r="23" spans="2:5">
      <c r="B23" s="79">
        <v>10</v>
      </c>
      <c r="C23" s="17" t="s">
        <v>9</v>
      </c>
      <c r="D23" s="17"/>
      <c r="E23" s="312"/>
    </row>
    <row r="24" spans="2:5">
      <c r="B24" s="77">
        <v>11</v>
      </c>
      <c r="C24" s="11" t="s">
        <v>10</v>
      </c>
      <c r="D24" s="11"/>
      <c r="E24" s="310"/>
    </row>
    <row r="25" spans="2:5">
      <c r="B25" s="77">
        <v>12</v>
      </c>
      <c r="C25" s="11" t="s">
        <v>11</v>
      </c>
      <c r="D25" s="11"/>
      <c r="E25" s="310"/>
    </row>
    <row r="26" spans="2:5">
      <c r="B26" s="77">
        <v>13</v>
      </c>
      <c r="C26" s="11" t="s">
        <v>12</v>
      </c>
      <c r="D26" s="11"/>
      <c r="E26" s="310"/>
    </row>
    <row r="27" spans="2:5">
      <c r="B27" s="77">
        <v>14</v>
      </c>
      <c r="C27" s="11" t="s">
        <v>13</v>
      </c>
      <c r="D27" s="11"/>
      <c r="E27" s="310"/>
    </row>
    <row r="28" spans="2:5">
      <c r="B28" s="77">
        <v>15</v>
      </c>
      <c r="C28" s="11" t="s">
        <v>16</v>
      </c>
      <c r="D28" s="11"/>
      <c r="E28" s="310"/>
    </row>
    <row r="29" spans="2:5">
      <c r="B29" s="78">
        <v>16</v>
      </c>
      <c r="C29" s="14" t="s">
        <v>167</v>
      </c>
      <c r="D29" s="14"/>
      <c r="E29" s="311"/>
    </row>
    <row r="30" spans="2:5">
      <c r="B30" s="77">
        <v>17</v>
      </c>
      <c r="C30" s="11" t="s">
        <v>15</v>
      </c>
      <c r="D30" s="11"/>
      <c r="E30" s="310"/>
    </row>
    <row r="31" spans="2:5">
      <c r="B31" s="77">
        <v>18</v>
      </c>
      <c r="C31" s="11" t="s">
        <v>17</v>
      </c>
      <c r="D31" s="11"/>
      <c r="E31" s="310"/>
    </row>
    <row r="32" spans="2:5">
      <c r="B32" s="77">
        <v>19</v>
      </c>
      <c r="C32" s="11" t="s">
        <v>18</v>
      </c>
      <c r="D32" s="11"/>
      <c r="E32" s="310"/>
    </row>
    <row r="33" spans="2:5">
      <c r="B33" s="79">
        <v>20</v>
      </c>
      <c r="C33" s="17" t="s">
        <v>19</v>
      </c>
      <c r="D33" s="17"/>
      <c r="E33" s="312"/>
    </row>
    <row r="34" spans="2:5">
      <c r="B34" s="77">
        <v>21</v>
      </c>
      <c r="C34" s="11" t="s">
        <v>20</v>
      </c>
      <c r="D34" s="11"/>
      <c r="E34" s="310"/>
    </row>
    <row r="35" spans="2:5">
      <c r="B35" s="77">
        <v>22</v>
      </c>
      <c r="C35" s="11" t="s">
        <v>168</v>
      </c>
      <c r="D35" s="11"/>
      <c r="E35" s="310"/>
    </row>
    <row r="36" spans="2:5">
      <c r="B36" s="77">
        <v>23</v>
      </c>
      <c r="C36" s="11" t="s">
        <v>169</v>
      </c>
      <c r="D36" s="11"/>
      <c r="E36" s="310"/>
    </row>
    <row r="37" spans="2:5">
      <c r="B37" s="77">
        <v>24</v>
      </c>
      <c r="C37" s="11" t="s">
        <v>21</v>
      </c>
      <c r="D37" s="11"/>
      <c r="E37" s="310"/>
    </row>
    <row r="38" spans="2:5">
      <c r="B38" s="77">
        <v>25</v>
      </c>
      <c r="C38" s="11" t="s">
        <v>22</v>
      </c>
      <c r="D38" s="11"/>
      <c r="E38" s="310"/>
    </row>
    <row r="39" spans="2:5">
      <c r="B39" s="78">
        <v>26</v>
      </c>
      <c r="C39" s="14" t="s">
        <v>23</v>
      </c>
      <c r="D39" s="14"/>
      <c r="E39" s="311"/>
    </row>
    <row r="40" spans="2:5">
      <c r="B40" s="77">
        <v>27</v>
      </c>
      <c r="C40" s="11" t="s">
        <v>24</v>
      </c>
      <c r="D40" s="11"/>
      <c r="E40" s="310"/>
    </row>
    <row r="41" spans="2:5">
      <c r="B41" s="77">
        <v>28</v>
      </c>
      <c r="C41" s="11" t="s">
        <v>25</v>
      </c>
      <c r="D41" s="11"/>
      <c r="E41" s="310"/>
    </row>
    <row r="42" spans="2:5">
      <c r="B42" s="77">
        <v>29</v>
      </c>
      <c r="C42" s="11" t="s">
        <v>26</v>
      </c>
      <c r="D42" s="11"/>
      <c r="E42" s="310"/>
    </row>
    <row r="43" spans="2:5">
      <c r="B43" s="79">
        <v>30</v>
      </c>
      <c r="C43" s="17" t="s">
        <v>27</v>
      </c>
      <c r="D43" s="17"/>
      <c r="E43" s="312"/>
    </row>
    <row r="44" spans="2:5">
      <c r="B44" s="78">
        <v>31</v>
      </c>
      <c r="C44" s="14" t="s">
        <v>170</v>
      </c>
      <c r="D44" s="14"/>
      <c r="E44" s="311"/>
    </row>
    <row r="45" spans="2:5">
      <c r="B45" s="77">
        <v>32</v>
      </c>
      <c r="C45" s="11" t="s">
        <v>171</v>
      </c>
      <c r="D45" s="11"/>
      <c r="E45" s="310"/>
    </row>
    <row r="46" spans="2:5">
      <c r="B46" s="77">
        <v>33</v>
      </c>
      <c r="C46" s="11" t="s">
        <v>28</v>
      </c>
      <c r="D46" s="11"/>
      <c r="E46" s="310"/>
    </row>
    <row r="47" spans="2:5">
      <c r="B47" s="77">
        <v>34</v>
      </c>
      <c r="C47" s="11" t="s">
        <v>29</v>
      </c>
      <c r="D47" s="11"/>
      <c r="E47" s="310"/>
    </row>
    <row r="48" spans="2:5">
      <c r="B48" s="79">
        <v>35</v>
      </c>
      <c r="C48" s="17" t="s">
        <v>30</v>
      </c>
      <c r="D48" s="17"/>
      <c r="E48" s="312"/>
    </row>
    <row r="49" spans="2:10">
      <c r="B49" s="80">
        <v>36</v>
      </c>
      <c r="C49" s="20" t="s">
        <v>31</v>
      </c>
      <c r="D49" s="20"/>
      <c r="E49" s="313"/>
    </row>
    <row r="50" spans="2:10">
      <c r="B50" s="84"/>
      <c r="C50" s="128" t="s">
        <v>73</v>
      </c>
      <c r="D50" s="67"/>
      <c r="E50" s="64">
        <f>SUM(E14:E49)</f>
        <v>0</v>
      </c>
    </row>
    <row r="51" spans="2:10" ht="20.100000000000001" customHeight="1">
      <c r="B51" s="116"/>
      <c r="C51" s="129"/>
      <c r="D51" s="129"/>
      <c r="E51" s="87"/>
    </row>
    <row r="52" spans="2:10" ht="20.100000000000001" customHeight="1">
      <c r="B52" s="368" t="s">
        <v>374</v>
      </c>
      <c r="C52" s="434"/>
      <c r="D52" s="129"/>
      <c r="E52" s="129"/>
      <c r="F52" s="129"/>
      <c r="G52" s="129"/>
      <c r="H52" s="129"/>
      <c r="I52" s="129"/>
      <c r="J52" s="129"/>
    </row>
    <row r="53" spans="2:10" ht="9.9499999999999993" customHeight="1">
      <c r="B53" s="368"/>
      <c r="C53" s="434"/>
      <c r="D53" s="129"/>
      <c r="E53" s="129"/>
      <c r="F53" s="129"/>
      <c r="G53" s="129"/>
      <c r="H53" s="129"/>
      <c r="I53" s="129"/>
      <c r="J53" s="129"/>
    </row>
    <row r="54" spans="2:10" ht="15" customHeight="1">
      <c r="B54" s="85" t="s">
        <v>368</v>
      </c>
      <c r="C54" t="s">
        <v>369</v>
      </c>
      <c r="D54" s="308" t="s">
        <v>366</v>
      </c>
    </row>
    <row r="55" spans="2:10" ht="7.5" customHeight="1"/>
    <row r="56" spans="2:10" ht="15" customHeight="1">
      <c r="B56" s="462" t="s">
        <v>370</v>
      </c>
      <c r="C56" s="463" t="s">
        <v>371</v>
      </c>
      <c r="D56" t="s">
        <v>372</v>
      </c>
    </row>
    <row r="57" spans="2:10" ht="15" customHeight="1">
      <c r="B57" s="462" t="s">
        <v>370</v>
      </c>
      <c r="C57" s="463" t="s">
        <v>366</v>
      </c>
      <c r="D57" t="s">
        <v>373</v>
      </c>
    </row>
    <row r="58" spans="2:10" ht="15" customHeight="1"/>
    <row r="59" spans="2:10" ht="20.100000000000001" customHeight="1">
      <c r="B59" s="368" t="s">
        <v>375</v>
      </c>
      <c r="C59" s="129"/>
      <c r="D59" s="129"/>
      <c r="E59" s="87"/>
    </row>
    <row r="60" spans="2:10" ht="9.9499999999999993" customHeight="1"/>
    <row r="61" spans="2:10" ht="15" customHeight="1">
      <c r="B61" s="85" t="s">
        <v>134</v>
      </c>
      <c r="C61" s="116" t="s">
        <v>77</v>
      </c>
      <c r="D61" s="314"/>
    </row>
    <row r="62" spans="2:10" ht="7.5" customHeight="1"/>
    <row r="63" spans="2:10" ht="15">
      <c r="C63" s="304" t="s">
        <v>403</v>
      </c>
      <c r="D63" s="305"/>
      <c r="E63" s="304"/>
    </row>
    <row r="64" spans="2:10" ht="12">
      <c r="C64" s="479" t="s">
        <v>408</v>
      </c>
      <c r="D64" s="480">
        <v>0.64151100000000005</v>
      </c>
      <c r="E64" s="475"/>
    </row>
    <row r="65" spans="3:5" ht="12">
      <c r="C65" s="479" t="s">
        <v>409</v>
      </c>
      <c r="D65" s="480">
        <v>0.58125599999999999</v>
      </c>
      <c r="E65" s="477"/>
    </row>
    <row r="66" spans="3:5" ht="12">
      <c r="C66" s="479" t="s">
        <v>410</v>
      </c>
      <c r="D66" s="480">
        <v>0.61937399999999998</v>
      </c>
      <c r="E66" s="477"/>
    </row>
    <row r="67" spans="3:5" ht="12">
      <c r="C67" s="479" t="s">
        <v>411</v>
      </c>
      <c r="D67" s="480">
        <v>0.60650899999999996</v>
      </c>
      <c r="E67" s="477"/>
    </row>
    <row r="68" spans="3:5" ht="12">
      <c r="C68" s="479" t="s">
        <v>412</v>
      </c>
      <c r="D68" s="480">
        <v>0.59448400000000001</v>
      </c>
      <c r="E68" s="477"/>
    </row>
    <row r="69" spans="3:5" ht="12">
      <c r="C69" s="354" t="s">
        <v>233</v>
      </c>
      <c r="D69" s="355">
        <f>AVERAGE(D64:D68)</f>
        <v>0.60862680000000002</v>
      </c>
      <c r="E69" s="477"/>
    </row>
    <row r="70" spans="3:5" ht="15" customHeight="1">
      <c r="C70" s="475"/>
      <c r="D70" s="476"/>
      <c r="E70" s="476"/>
    </row>
    <row r="71" spans="3:5">
      <c r="C71" s="291"/>
    </row>
    <row r="72" spans="3:5">
      <c r="C72" s="291" t="s">
        <v>234</v>
      </c>
    </row>
    <row r="73" spans="3:5">
      <c r="C73" s="291" t="s">
        <v>155</v>
      </c>
    </row>
    <row r="74" spans="3:5">
      <c r="C74" s="292" t="s">
        <v>156</v>
      </c>
    </row>
    <row r="75" spans="3:5">
      <c r="C75" s="292" t="s">
        <v>157</v>
      </c>
    </row>
    <row r="76" spans="3:5">
      <c r="C76" s="292" t="s">
        <v>158</v>
      </c>
    </row>
    <row r="77" spans="3:5">
      <c r="C77" s="7"/>
    </row>
  </sheetData>
  <mergeCells count="3">
    <mergeCell ref="B5:C5"/>
    <mergeCell ref="D5:J5"/>
    <mergeCell ref="C9:D9"/>
  </mergeCells>
  <phoneticPr fontId="5"/>
  <dataValidations count="3">
    <dataValidation type="list" allowBlank="1" showInputMessage="1" showErrorMessage="1" sqref="E9">
      <formula1>$C$72:$C$76</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0" max="9"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4"/>
  <sheetViews>
    <sheetView showGridLines="0" zoomScaleNormal="100" workbookViewId="0"/>
  </sheetViews>
  <sheetFormatPr defaultColWidth="9.33203125" defaultRowHeight="11.25"/>
  <cols>
    <col min="1" max="1" width="9.33203125" style="163"/>
    <col min="2" max="2" width="4.6640625" style="163" customWidth="1"/>
    <col min="3" max="3" width="23.33203125" style="163" customWidth="1"/>
    <col min="4" max="5" width="15.6640625" style="163" customWidth="1"/>
    <col min="6" max="6" width="15.6640625" style="163" bestFit="1" customWidth="1"/>
    <col min="7" max="16384" width="9.33203125" style="163"/>
  </cols>
  <sheetData>
    <row r="1" spans="1:8" ht="18" customHeight="1">
      <c r="A1" s="471" t="s">
        <v>81</v>
      </c>
      <c r="B1" s="162"/>
      <c r="C1" s="162"/>
      <c r="D1" s="162"/>
      <c r="E1" s="162"/>
      <c r="F1" s="162"/>
      <c r="G1" s="162"/>
      <c r="H1" s="162"/>
    </row>
    <row r="2" spans="1:8" ht="18" customHeight="1">
      <c r="A2" s="162"/>
      <c r="B2" s="162"/>
      <c r="C2" s="162"/>
      <c r="D2" s="162"/>
      <c r="E2" s="162"/>
      <c r="F2" s="162"/>
      <c r="G2" s="162"/>
      <c r="H2" s="162"/>
    </row>
    <row r="3" spans="1:8" ht="20.100000000000001" customHeight="1">
      <c r="A3" s="453" t="s">
        <v>111</v>
      </c>
      <c r="B3" s="192"/>
      <c r="C3" s="192"/>
      <c r="D3" s="164"/>
      <c r="E3" s="164"/>
      <c r="F3" s="164"/>
      <c r="G3" s="165"/>
      <c r="H3" s="165"/>
    </row>
    <row r="4" spans="1:8" ht="30" customHeight="1">
      <c r="A4" s="162"/>
      <c r="B4" s="516" t="str">
        <f>+データ入力表!D5</f>
        <v>（例）一般機械部門の県内需要が100億円増加した場合、本県経済に与える経済波及効果と環境効果</v>
      </c>
      <c r="C4" s="516"/>
      <c r="D4" s="516"/>
      <c r="E4" s="516"/>
      <c r="F4" s="516"/>
      <c r="G4" s="516"/>
      <c r="H4" s="516"/>
    </row>
    <row r="5" spans="1:8" ht="18" customHeight="1">
      <c r="A5" s="162"/>
      <c r="B5" s="166"/>
      <c r="C5" s="166"/>
      <c r="D5" s="166"/>
      <c r="E5" s="166"/>
      <c r="F5" s="166"/>
      <c r="G5" s="166"/>
      <c r="H5" s="166"/>
    </row>
    <row r="6" spans="1:8" ht="20.100000000000001" customHeight="1">
      <c r="A6" s="453" t="s">
        <v>112</v>
      </c>
      <c r="B6" s="162"/>
      <c r="C6" s="166"/>
      <c r="D6" s="166"/>
      <c r="E6" s="166"/>
      <c r="F6" s="166"/>
      <c r="G6" s="162"/>
      <c r="H6" s="162"/>
    </row>
    <row r="7" spans="1:8" ht="36" customHeight="1">
      <c r="A7" s="162"/>
      <c r="B7" s="167"/>
      <c r="C7" s="193"/>
      <c r="D7" s="193"/>
      <c r="E7" s="193"/>
      <c r="F7" s="193"/>
      <c r="G7" s="193"/>
      <c r="H7" s="194"/>
    </row>
    <row r="8" spans="1:8" ht="18" customHeight="1">
      <c r="A8" s="162"/>
      <c r="B8" s="162"/>
      <c r="C8" s="162"/>
      <c r="D8" s="162"/>
      <c r="E8" s="162"/>
      <c r="F8" s="162"/>
      <c r="G8" s="162"/>
      <c r="H8" s="162"/>
    </row>
    <row r="9" spans="1:8" ht="20.100000000000001" customHeight="1">
      <c r="A9" s="454" t="s">
        <v>113</v>
      </c>
      <c r="B9" s="162"/>
      <c r="C9" s="162"/>
      <c r="D9" s="168"/>
      <c r="E9" s="162"/>
      <c r="F9" s="162"/>
      <c r="G9" s="162"/>
      <c r="H9" s="162"/>
    </row>
    <row r="10" spans="1:8" ht="20.100000000000001" customHeight="1">
      <c r="A10" s="454"/>
      <c r="B10" s="162"/>
      <c r="C10" s="162"/>
      <c r="D10" s="168" t="str">
        <f>+"(単位："&amp;データ入力表!E9&amp;")"</f>
        <v>(単位：円)</v>
      </c>
      <c r="E10" s="162"/>
      <c r="F10" s="162"/>
      <c r="G10" s="162"/>
      <c r="H10" s="162"/>
    </row>
    <row r="11" spans="1:8" ht="18" customHeight="1">
      <c r="A11" s="162"/>
      <c r="B11" s="169" t="s">
        <v>331</v>
      </c>
      <c r="C11" s="170"/>
      <c r="D11" s="171">
        <f>計算!C41</f>
        <v>0</v>
      </c>
      <c r="E11" s="162"/>
      <c r="F11" s="162"/>
      <c r="G11" s="162"/>
      <c r="H11" s="162"/>
    </row>
    <row r="12" spans="1:8" ht="18" customHeight="1">
      <c r="A12" s="162"/>
      <c r="B12" s="169" t="s">
        <v>332</v>
      </c>
      <c r="C12" s="170"/>
      <c r="D12" s="171">
        <f>計算!D41</f>
        <v>0</v>
      </c>
      <c r="E12" s="162"/>
      <c r="F12" s="162"/>
      <c r="G12" s="162"/>
      <c r="H12" s="162"/>
    </row>
    <row r="13" spans="1:8" ht="18" customHeight="1">
      <c r="A13" s="162"/>
      <c r="B13" s="169" t="s">
        <v>50</v>
      </c>
      <c r="C13" s="170"/>
      <c r="D13" s="188">
        <f>+データ入力表!D61</f>
        <v>0</v>
      </c>
      <c r="E13" s="172" t="s">
        <v>116</v>
      </c>
      <c r="F13" s="172"/>
      <c r="G13" s="172"/>
      <c r="H13" s="172"/>
    </row>
    <row r="14" spans="1:8" ht="18" customHeight="1">
      <c r="A14" s="162"/>
      <c r="B14" s="162"/>
      <c r="C14" s="162"/>
      <c r="D14" s="162"/>
      <c r="E14" s="162"/>
      <c r="F14" s="162"/>
      <c r="G14" s="162"/>
      <c r="H14" s="162"/>
    </row>
    <row r="15" spans="1:8" ht="20.100000000000001" customHeight="1">
      <c r="A15" s="454" t="s">
        <v>114</v>
      </c>
      <c r="B15" s="162"/>
      <c r="C15" s="162"/>
      <c r="D15" s="162"/>
      <c r="E15" s="162"/>
      <c r="F15" s="162"/>
      <c r="G15" s="162"/>
      <c r="H15" s="168"/>
    </row>
    <row r="16" spans="1:8" ht="20.100000000000001" customHeight="1">
      <c r="A16" s="455" t="s">
        <v>329</v>
      </c>
      <c r="B16" s="162"/>
      <c r="C16" s="162"/>
      <c r="D16" s="162"/>
      <c r="E16" s="162"/>
      <c r="F16" s="162"/>
      <c r="G16" s="162"/>
      <c r="H16" s="168"/>
    </row>
    <row r="17" spans="1:9" ht="18" customHeight="1">
      <c r="A17" s="162"/>
      <c r="B17" s="162"/>
      <c r="C17" s="162"/>
      <c r="D17" s="162"/>
      <c r="E17" s="162"/>
      <c r="F17" s="162"/>
      <c r="G17" s="162"/>
      <c r="H17" s="168" t="str">
        <f>+"(単位："&amp;データ入力表!E9&amp;"、人、倍）"</f>
        <v>(単位：円、人、倍）</v>
      </c>
    </row>
    <row r="18" spans="1:9" ht="18" customHeight="1">
      <c r="A18" s="162"/>
      <c r="B18" s="173"/>
      <c r="C18" s="174"/>
      <c r="D18" s="173" t="s">
        <v>82</v>
      </c>
      <c r="E18" s="174"/>
      <c r="F18" s="175"/>
      <c r="G18" s="173" t="s">
        <v>248</v>
      </c>
      <c r="H18" s="176"/>
    </row>
    <row r="19" spans="1:9" ht="18" customHeight="1">
      <c r="A19" s="162"/>
      <c r="B19" s="177"/>
      <c r="C19" s="166" t="s">
        <v>83</v>
      </c>
      <c r="D19" s="177"/>
      <c r="E19" s="173" t="s">
        <v>84</v>
      </c>
      <c r="F19" s="175"/>
      <c r="G19" s="178"/>
      <c r="H19" s="179" t="s">
        <v>85</v>
      </c>
    </row>
    <row r="20" spans="1:9" ht="18" customHeight="1">
      <c r="A20" s="162"/>
      <c r="B20" s="177"/>
      <c r="C20" s="166"/>
      <c r="D20" s="177"/>
      <c r="E20" s="177" t="s">
        <v>86</v>
      </c>
      <c r="F20" s="180" t="s">
        <v>89</v>
      </c>
      <c r="G20" s="178"/>
      <c r="H20" s="179" t="s">
        <v>90</v>
      </c>
    </row>
    <row r="21" spans="1:9" ht="18" customHeight="1">
      <c r="A21" s="162"/>
      <c r="B21" s="181"/>
      <c r="C21" s="182"/>
      <c r="D21" s="181"/>
      <c r="E21" s="183"/>
      <c r="F21" s="184" t="s">
        <v>87</v>
      </c>
      <c r="G21" s="185"/>
      <c r="H21" s="186" t="s">
        <v>88</v>
      </c>
    </row>
    <row r="22" spans="1:9" ht="18" customHeight="1">
      <c r="A22" s="162"/>
      <c r="B22" s="177" t="s">
        <v>42</v>
      </c>
      <c r="C22" s="166"/>
      <c r="D22" s="177">
        <f>+②表!R45</f>
        <v>0</v>
      </c>
      <c r="E22" s="177">
        <f>+②表!S45</f>
        <v>0</v>
      </c>
      <c r="F22" s="177">
        <f>+②表!T45</f>
        <v>0</v>
      </c>
      <c r="G22" s="177">
        <f>+②表!U45</f>
        <v>0</v>
      </c>
      <c r="H22" s="177">
        <f>+②表!V45</f>
        <v>0</v>
      </c>
      <c r="I22" s="190"/>
    </row>
    <row r="23" spans="1:9" ht="18" customHeight="1">
      <c r="A23" s="162"/>
      <c r="B23" s="177"/>
      <c r="C23" s="315" t="s">
        <v>237</v>
      </c>
      <c r="D23" s="316">
        <f>+②表!C45</f>
        <v>0</v>
      </c>
      <c r="E23" s="316">
        <f>+②表!D45</f>
        <v>0</v>
      </c>
      <c r="F23" s="316">
        <f>+②表!E45</f>
        <v>0</v>
      </c>
      <c r="G23" s="316">
        <f>+②表!F45</f>
        <v>0</v>
      </c>
      <c r="H23" s="316">
        <f>+②表!G45</f>
        <v>0</v>
      </c>
    </row>
    <row r="24" spans="1:9" ht="18" customHeight="1">
      <c r="A24" s="162"/>
      <c r="B24" s="189"/>
      <c r="C24" s="317" t="s">
        <v>103</v>
      </c>
      <c r="D24" s="318">
        <f>+②表!H45</f>
        <v>0</v>
      </c>
      <c r="E24" s="318">
        <f>+②表!I45</f>
        <v>0</v>
      </c>
      <c r="F24" s="318">
        <f>+②表!J45</f>
        <v>0</v>
      </c>
      <c r="G24" s="318">
        <f>+②表!K45</f>
        <v>0</v>
      </c>
      <c r="H24" s="318">
        <f>+②表!L45</f>
        <v>0</v>
      </c>
    </row>
    <row r="25" spans="1:9" ht="18" customHeight="1">
      <c r="A25" s="162"/>
      <c r="B25" s="181"/>
      <c r="C25" s="319" t="s">
        <v>104</v>
      </c>
      <c r="D25" s="320">
        <f>+②表!M45</f>
        <v>0</v>
      </c>
      <c r="E25" s="320">
        <f>+②表!N45</f>
        <v>0</v>
      </c>
      <c r="F25" s="320">
        <f>+②表!O45</f>
        <v>0</v>
      </c>
      <c r="G25" s="320">
        <f>+②表!P45</f>
        <v>0</v>
      </c>
      <c r="H25" s="320">
        <f>+②表!Q45</f>
        <v>0</v>
      </c>
    </row>
    <row r="26" spans="1:9" ht="18" customHeight="1">
      <c r="A26" s="162"/>
      <c r="B26" s="169" t="s">
        <v>404</v>
      </c>
      <c r="C26" s="170"/>
      <c r="D26" s="191" t="e">
        <f>+D22/D11</f>
        <v>#DIV/0!</v>
      </c>
      <c r="E26" s="287" t="s">
        <v>151</v>
      </c>
      <c r="F26" s="187"/>
      <c r="G26" s="187"/>
      <c r="H26" s="187"/>
    </row>
    <row r="27" spans="1:9" ht="18" customHeight="1">
      <c r="A27" s="162"/>
      <c r="B27" s="166"/>
      <c r="C27" s="174"/>
      <c r="D27" s="452"/>
      <c r="E27" s="287"/>
      <c r="F27" s="187"/>
      <c r="G27" s="187"/>
      <c r="H27" s="187"/>
    </row>
    <row r="28" spans="1:9" ht="20.100000000000001" customHeight="1">
      <c r="A28" s="454" t="s">
        <v>330</v>
      </c>
      <c r="B28" s="162"/>
      <c r="C28" s="182"/>
      <c r="D28" s="162"/>
      <c r="E28" s="162"/>
      <c r="F28" s="162"/>
      <c r="G28" s="162"/>
      <c r="H28" s="162"/>
    </row>
    <row r="29" spans="1:9" ht="18" customHeight="1">
      <c r="A29" s="162"/>
      <c r="B29" s="514" t="s">
        <v>328</v>
      </c>
      <c r="C29" s="515"/>
      <c r="D29" s="180">
        <f ca="1">②表!W45</f>
        <v>0</v>
      </c>
      <c r="E29" s="177"/>
      <c r="F29" s="162"/>
      <c r="G29" s="162"/>
      <c r="H29" s="162"/>
    </row>
    <row r="30" spans="1:9" ht="18" customHeight="1">
      <c r="A30" s="162"/>
      <c r="B30" s="514" t="s">
        <v>356</v>
      </c>
      <c r="C30" s="515"/>
      <c r="D30" s="171">
        <f ca="1">②表!X45</f>
        <v>0</v>
      </c>
      <c r="E30" s="177"/>
      <c r="F30" s="162"/>
      <c r="G30" s="162"/>
      <c r="H30" s="162"/>
    </row>
    <row r="31" spans="1:9" ht="18" customHeight="1">
      <c r="A31" s="162"/>
      <c r="B31" s="162"/>
      <c r="C31" s="162"/>
      <c r="D31" s="162"/>
      <c r="E31" s="162"/>
      <c r="F31" s="162"/>
      <c r="G31" s="162"/>
      <c r="H31" s="162"/>
    </row>
    <row r="32" spans="1:9" ht="20.100000000000001" customHeight="1">
      <c r="A32" s="456" t="s">
        <v>115</v>
      </c>
      <c r="B32" s="162"/>
      <c r="C32" s="162"/>
      <c r="D32" s="162"/>
      <c r="E32" s="162"/>
      <c r="F32" s="162"/>
      <c r="G32" s="162"/>
      <c r="H32" s="162"/>
    </row>
    <row r="33" spans="1:8" ht="18" customHeight="1">
      <c r="A33" s="162"/>
      <c r="B33" s="163" t="s">
        <v>105</v>
      </c>
      <c r="D33" s="162"/>
      <c r="E33" s="162"/>
      <c r="F33" s="162"/>
      <c r="G33" s="162"/>
      <c r="H33" s="162"/>
    </row>
    <row r="34" spans="1:8" ht="18" customHeight="1">
      <c r="A34" s="162"/>
      <c r="B34" s="163" t="s">
        <v>106</v>
      </c>
      <c r="D34" s="162"/>
      <c r="E34" s="162"/>
      <c r="F34" s="162"/>
      <c r="G34" s="162"/>
      <c r="H34" s="162"/>
    </row>
    <row r="35" spans="1:8" ht="18" customHeight="1">
      <c r="A35" s="162"/>
      <c r="B35" s="163" t="s">
        <v>107</v>
      </c>
      <c r="D35" s="162"/>
      <c r="E35" s="162"/>
      <c r="F35" s="162"/>
      <c r="G35" s="162"/>
      <c r="H35" s="162"/>
    </row>
    <row r="36" spans="1:8" ht="18" customHeight="1">
      <c r="A36" s="162"/>
      <c r="B36" s="163" t="s">
        <v>108</v>
      </c>
      <c r="D36" s="162"/>
      <c r="E36" s="162"/>
      <c r="F36" s="162"/>
      <c r="G36" s="162"/>
      <c r="H36" s="162"/>
    </row>
    <row r="37" spans="1:8" ht="18" customHeight="1">
      <c r="A37" s="162"/>
      <c r="B37" s="163" t="s">
        <v>109</v>
      </c>
      <c r="D37" s="162"/>
      <c r="E37" s="162"/>
      <c r="F37" s="162"/>
      <c r="G37" s="162"/>
      <c r="H37" s="162"/>
    </row>
    <row r="38" spans="1:8" ht="18" customHeight="1">
      <c r="A38" s="162"/>
      <c r="B38" s="163" t="s">
        <v>154</v>
      </c>
      <c r="D38" s="162"/>
      <c r="E38" s="162"/>
      <c r="F38" s="162"/>
      <c r="G38" s="162"/>
      <c r="H38" s="162"/>
    </row>
    <row r="39" spans="1:8" ht="18" customHeight="1">
      <c r="A39" s="162"/>
      <c r="B39" s="163" t="s">
        <v>153</v>
      </c>
      <c r="D39" s="162"/>
      <c r="E39" s="162"/>
      <c r="F39" s="162"/>
      <c r="G39" s="162"/>
      <c r="H39" s="162"/>
    </row>
    <row r="40" spans="1:8" ht="18" customHeight="1">
      <c r="A40" s="162"/>
      <c r="B40" s="163" t="s">
        <v>110</v>
      </c>
      <c r="D40" s="162"/>
      <c r="E40" s="162"/>
      <c r="F40" s="162"/>
      <c r="G40" s="162"/>
      <c r="H40" s="162"/>
    </row>
    <row r="41" spans="1:8">
      <c r="A41" s="162"/>
      <c r="D41" s="162"/>
      <c r="E41" s="162"/>
      <c r="F41" s="162"/>
      <c r="G41" s="162"/>
      <c r="H41" s="162"/>
    </row>
    <row r="42" spans="1:8">
      <c r="A42" s="162"/>
      <c r="B42" s="162"/>
      <c r="C42" s="162"/>
      <c r="D42" s="162"/>
      <c r="E42" s="162"/>
      <c r="F42" s="162"/>
      <c r="G42" s="162"/>
      <c r="H42" s="162"/>
    </row>
    <row r="43" spans="1:8">
      <c r="A43" s="162"/>
      <c r="B43" s="162"/>
      <c r="C43" s="162"/>
      <c r="D43" s="162"/>
      <c r="E43" s="162"/>
      <c r="F43" s="162"/>
      <c r="G43" s="162"/>
      <c r="H43" s="162"/>
    </row>
    <row r="44" spans="1:8">
      <c r="A44" s="162"/>
      <c r="B44" s="172"/>
      <c r="C44" s="172"/>
      <c r="D44" s="172"/>
      <c r="E44" s="172"/>
      <c r="F44" s="172"/>
      <c r="G44" s="172"/>
      <c r="H44" s="172"/>
    </row>
  </sheetData>
  <mergeCells count="3">
    <mergeCell ref="B29:C29"/>
    <mergeCell ref="B30:C30"/>
    <mergeCell ref="B4:H4"/>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46"/>
  <sheetViews>
    <sheetView showGridLines="0" zoomScaleNormal="100" workbookViewId="0">
      <pane xSplit="2" ySplit="8" topLeftCell="C9" activePane="bottomRight" state="frozen"/>
      <selection activeCell="M1" sqref="M1"/>
      <selection pane="topRight" activeCell="M1" sqref="M1"/>
      <selection pane="bottomLeft" activeCell="M1" sqref="M1"/>
      <selection pane="bottomRight"/>
    </sheetView>
  </sheetViews>
  <sheetFormatPr defaultColWidth="9.33203125" defaultRowHeight="11.25"/>
  <cols>
    <col min="1" max="1" width="4.6640625" style="29" bestFit="1" customWidth="1"/>
    <col min="2" max="2" width="27.1640625" style="29" bestFit="1" customWidth="1"/>
    <col min="3" max="3" width="9.5" style="29" bestFit="1" customWidth="1"/>
    <col min="4" max="22" width="9.33203125" style="29"/>
    <col min="23" max="23" width="9" style="29" bestFit="1" customWidth="1"/>
    <col min="24" max="24" width="9.33203125" style="29" bestFit="1" customWidth="1"/>
    <col min="25" max="16384" width="9.33203125" style="29"/>
  </cols>
  <sheetData>
    <row r="1" spans="1:24" ht="18.75" customHeight="1">
      <c r="A1" s="472" t="s">
        <v>399</v>
      </c>
      <c r="D1" s="286"/>
      <c r="E1" s="285"/>
      <c r="F1" s="118" t="s">
        <v>400</v>
      </c>
      <c r="G1" s="29" t="str">
        <f>+データ入力表!D5</f>
        <v>（例）一般機械部門の県内需要が100億円増加した場合、本県経済に与える経済波及効果と環境効果</v>
      </c>
      <c r="V1" s="118"/>
    </row>
    <row r="2" spans="1:24" s="285" customFormat="1" ht="23.25" customHeight="1">
      <c r="V2" s="286" t="str">
        <f>+"（単位："&amp;データ入力表!E9&amp;"、人）"</f>
        <v>（単位：円、人）</v>
      </c>
    </row>
    <row r="3" spans="1:24" ht="15" customHeight="1">
      <c r="A3" s="130"/>
      <c r="B3" s="198"/>
      <c r="C3" s="222" t="s">
        <v>98</v>
      </c>
      <c r="D3" s="223"/>
      <c r="E3" s="223"/>
      <c r="F3" s="223"/>
      <c r="G3" s="223"/>
      <c r="H3" s="232" t="s">
        <v>99</v>
      </c>
      <c r="I3" s="233"/>
      <c r="J3" s="233"/>
      <c r="K3" s="233"/>
      <c r="L3" s="233"/>
      <c r="M3" s="242" t="s">
        <v>100</v>
      </c>
      <c r="N3" s="243"/>
      <c r="O3" s="243"/>
      <c r="P3" s="243"/>
      <c r="Q3" s="243"/>
      <c r="R3" s="53" t="s">
        <v>101</v>
      </c>
      <c r="S3" s="60"/>
      <c r="T3" s="60"/>
      <c r="U3" s="60"/>
      <c r="V3" s="60"/>
      <c r="W3" s="517" t="s">
        <v>327</v>
      </c>
      <c r="X3" s="518" t="s">
        <v>357</v>
      </c>
    </row>
    <row r="4" spans="1:24" ht="15" customHeight="1">
      <c r="A4" s="132"/>
      <c r="B4" s="206"/>
      <c r="C4" s="220" t="s">
        <v>91</v>
      </c>
      <c r="D4" s="212"/>
      <c r="E4" s="213"/>
      <c r="F4" s="321"/>
      <c r="G4" s="321"/>
      <c r="H4" s="225" t="s">
        <v>91</v>
      </c>
      <c r="I4" s="226"/>
      <c r="J4" s="227"/>
      <c r="K4" s="332"/>
      <c r="L4" s="332"/>
      <c r="M4" s="235" t="s">
        <v>91</v>
      </c>
      <c r="N4" s="236"/>
      <c r="O4" s="237"/>
      <c r="P4" s="343"/>
      <c r="Q4" s="343"/>
      <c r="R4" s="30" t="s">
        <v>91</v>
      </c>
      <c r="S4" s="117"/>
      <c r="T4" s="31"/>
      <c r="U4" s="61"/>
      <c r="V4" s="61"/>
      <c r="W4" s="517"/>
      <c r="X4" s="519"/>
    </row>
    <row r="5" spans="1:24" ht="15" customHeight="1">
      <c r="A5" s="132"/>
      <c r="B5" s="206" t="s">
        <v>92</v>
      </c>
      <c r="C5" s="322"/>
      <c r="D5" s="323" t="s">
        <v>93</v>
      </c>
      <c r="E5" s="324"/>
      <c r="F5" s="325" t="s">
        <v>247</v>
      </c>
      <c r="G5" s="325" t="s">
        <v>102</v>
      </c>
      <c r="H5" s="333"/>
      <c r="I5" s="334" t="s">
        <v>93</v>
      </c>
      <c r="J5" s="335"/>
      <c r="K5" s="336" t="s">
        <v>247</v>
      </c>
      <c r="L5" s="336" t="s">
        <v>102</v>
      </c>
      <c r="M5" s="344"/>
      <c r="N5" s="345" t="s">
        <v>93</v>
      </c>
      <c r="O5" s="346"/>
      <c r="P5" s="347" t="s">
        <v>247</v>
      </c>
      <c r="Q5" s="347" t="s">
        <v>102</v>
      </c>
      <c r="R5" s="62"/>
      <c r="S5" s="133" t="s">
        <v>93</v>
      </c>
      <c r="T5" s="89"/>
      <c r="U5" s="134" t="s">
        <v>247</v>
      </c>
      <c r="V5" s="134" t="s">
        <v>102</v>
      </c>
      <c r="W5" s="517"/>
      <c r="X5" s="519"/>
    </row>
    <row r="6" spans="1:24" ht="15" customHeight="1">
      <c r="A6" s="132"/>
      <c r="B6" s="206"/>
      <c r="C6" s="322"/>
      <c r="D6" s="326"/>
      <c r="E6" s="327" t="s">
        <v>94</v>
      </c>
      <c r="F6" s="328" t="s">
        <v>95</v>
      </c>
      <c r="G6" s="328" t="s">
        <v>95</v>
      </c>
      <c r="H6" s="333"/>
      <c r="I6" s="337"/>
      <c r="J6" s="338" t="s">
        <v>94</v>
      </c>
      <c r="K6" s="339" t="s">
        <v>95</v>
      </c>
      <c r="L6" s="339" t="s">
        <v>95</v>
      </c>
      <c r="M6" s="344"/>
      <c r="N6" s="348"/>
      <c r="O6" s="349" t="s">
        <v>94</v>
      </c>
      <c r="P6" s="350" t="s">
        <v>95</v>
      </c>
      <c r="Q6" s="350" t="s">
        <v>95</v>
      </c>
      <c r="R6" s="62"/>
      <c r="S6" s="135"/>
      <c r="T6" s="136" t="s">
        <v>94</v>
      </c>
      <c r="U6" s="58" t="s">
        <v>95</v>
      </c>
      <c r="V6" s="58" t="s">
        <v>95</v>
      </c>
      <c r="W6" s="517"/>
      <c r="X6" s="519"/>
    </row>
    <row r="7" spans="1:24" ht="15" customHeight="1">
      <c r="A7" s="137"/>
      <c r="B7" s="201"/>
      <c r="C7" s="221"/>
      <c r="D7" s="329"/>
      <c r="E7" s="330" t="s">
        <v>96</v>
      </c>
      <c r="F7" s="331"/>
      <c r="G7" s="331"/>
      <c r="H7" s="228"/>
      <c r="I7" s="340"/>
      <c r="J7" s="341" t="s">
        <v>96</v>
      </c>
      <c r="K7" s="342"/>
      <c r="L7" s="342"/>
      <c r="M7" s="238"/>
      <c r="N7" s="351"/>
      <c r="O7" s="352" t="s">
        <v>96</v>
      </c>
      <c r="P7" s="353"/>
      <c r="Q7" s="353"/>
      <c r="R7" s="32"/>
      <c r="S7" s="139"/>
      <c r="T7" s="140" t="s">
        <v>96</v>
      </c>
      <c r="U7" s="59"/>
      <c r="V7" s="59"/>
      <c r="W7" s="517"/>
      <c r="X7" s="519"/>
    </row>
    <row r="8" spans="1:24" hidden="1">
      <c r="A8" s="132"/>
      <c r="B8" s="206"/>
      <c r="C8" s="62"/>
      <c r="D8" s="135"/>
      <c r="E8" s="151"/>
      <c r="F8" s="58"/>
      <c r="G8" s="58"/>
      <c r="H8" s="62"/>
      <c r="I8" s="135"/>
      <c r="J8" s="151"/>
      <c r="K8" s="58"/>
      <c r="L8" s="58"/>
      <c r="M8" s="62"/>
      <c r="N8" s="135"/>
      <c r="O8" s="151"/>
      <c r="P8" s="58"/>
      <c r="Q8" s="58"/>
      <c r="R8" s="62" t="s">
        <v>91</v>
      </c>
      <c r="S8" s="135" t="s">
        <v>93</v>
      </c>
      <c r="T8" s="151" t="s">
        <v>117</v>
      </c>
      <c r="U8" s="58"/>
      <c r="V8" s="58"/>
      <c r="X8" s="58"/>
    </row>
    <row r="9" spans="1:24" ht="15" customHeight="1">
      <c r="A9" s="141">
        <v>1</v>
      </c>
      <c r="B9" s="54" t="s">
        <v>0</v>
      </c>
      <c r="C9" s="146">
        <f>計算!D5</f>
        <v>0</v>
      </c>
      <c r="D9" s="147">
        <f>計算!E5</f>
        <v>0</v>
      </c>
      <c r="E9" s="148">
        <f>計算!F5</f>
        <v>0</v>
      </c>
      <c r="F9" s="61">
        <f>計算!X5</f>
        <v>0</v>
      </c>
      <c r="G9" s="61">
        <f>計算!AB5</f>
        <v>0</v>
      </c>
      <c r="H9" s="146">
        <f>計算!J5</f>
        <v>0</v>
      </c>
      <c r="I9" s="147">
        <f>計算!K5</f>
        <v>0</v>
      </c>
      <c r="J9" s="148">
        <f>計算!L5</f>
        <v>0</v>
      </c>
      <c r="K9" s="61">
        <f>計算!Y5</f>
        <v>0</v>
      </c>
      <c r="L9" s="61">
        <f>計算!AC5</f>
        <v>0</v>
      </c>
      <c r="M9" s="146">
        <f>計算!R5</f>
        <v>0</v>
      </c>
      <c r="N9" s="147">
        <f>計算!S5</f>
        <v>0</v>
      </c>
      <c r="O9" s="148">
        <f>計算!T5</f>
        <v>0</v>
      </c>
      <c r="P9" s="61">
        <f>計算!Z5</f>
        <v>0</v>
      </c>
      <c r="Q9" s="61">
        <f>計算!AD5</f>
        <v>0</v>
      </c>
      <c r="R9" s="146">
        <f>+C9+H9+M9</f>
        <v>0</v>
      </c>
      <c r="S9" s="147">
        <f>+D9+I9+N9</f>
        <v>0</v>
      </c>
      <c r="T9" s="148">
        <f>+E9+J9+O9</f>
        <v>0</v>
      </c>
      <c r="U9" s="61">
        <f>+F9+K9+P9</f>
        <v>0</v>
      </c>
      <c r="V9" s="61">
        <f>+G9+L9+Q9</f>
        <v>0</v>
      </c>
      <c r="W9" s="30">
        <f ca="1">計算!AL5</f>
        <v>0</v>
      </c>
      <c r="X9" s="61">
        <f ca="1">計算!AM5</f>
        <v>0</v>
      </c>
    </row>
    <row r="10" spans="1:24" ht="15" customHeight="1">
      <c r="A10" s="141">
        <v>2</v>
      </c>
      <c r="B10" s="54" t="s">
        <v>1</v>
      </c>
      <c r="C10" s="149">
        <f>計算!D6</f>
        <v>0</v>
      </c>
      <c r="D10" s="150">
        <f>計算!E6</f>
        <v>0</v>
      </c>
      <c r="E10" s="151">
        <f>計算!F6</f>
        <v>0</v>
      </c>
      <c r="F10" s="58">
        <f>計算!X6</f>
        <v>0</v>
      </c>
      <c r="G10" s="58">
        <f>計算!AB6</f>
        <v>0</v>
      </c>
      <c r="H10" s="149">
        <f>計算!J6</f>
        <v>0</v>
      </c>
      <c r="I10" s="150">
        <f>計算!K6</f>
        <v>0</v>
      </c>
      <c r="J10" s="151">
        <f>計算!L6</f>
        <v>0</v>
      </c>
      <c r="K10" s="58">
        <f>計算!Y6</f>
        <v>0</v>
      </c>
      <c r="L10" s="58">
        <f>計算!AC6</f>
        <v>0</v>
      </c>
      <c r="M10" s="149">
        <f>計算!R6</f>
        <v>0</v>
      </c>
      <c r="N10" s="150">
        <f>計算!S6</f>
        <v>0</v>
      </c>
      <c r="O10" s="151">
        <f>計算!T6</f>
        <v>0</v>
      </c>
      <c r="P10" s="58">
        <f>計算!Z6</f>
        <v>0</v>
      </c>
      <c r="Q10" s="58">
        <f>計算!AD6</f>
        <v>0</v>
      </c>
      <c r="R10" s="149">
        <f t="shared" ref="R10:R44" si="0">+C10+H10+M10</f>
        <v>0</v>
      </c>
      <c r="S10" s="150">
        <f t="shared" ref="S10:S44" si="1">+D10+I10+N10</f>
        <v>0</v>
      </c>
      <c r="T10" s="151">
        <f t="shared" ref="T10:T44" si="2">+E10+J10+O10</f>
        <v>0</v>
      </c>
      <c r="U10" s="58">
        <f t="shared" ref="U10:U44" si="3">+F10+K10+P10</f>
        <v>0</v>
      </c>
      <c r="V10" s="58">
        <f t="shared" ref="V10:V44" si="4">+G10+L10+Q10</f>
        <v>0</v>
      </c>
      <c r="W10" s="62">
        <f ca="1">計算!AL6</f>
        <v>0</v>
      </c>
      <c r="X10" s="58">
        <f ca="1">計算!AM6</f>
        <v>0</v>
      </c>
    </row>
    <row r="11" spans="1:24" ht="15" customHeight="1">
      <c r="A11" s="141">
        <v>3</v>
      </c>
      <c r="B11" s="54" t="s">
        <v>2</v>
      </c>
      <c r="C11" s="149">
        <f>計算!D7</f>
        <v>0</v>
      </c>
      <c r="D11" s="150">
        <f>計算!E7</f>
        <v>0</v>
      </c>
      <c r="E11" s="151">
        <f>計算!F7</f>
        <v>0</v>
      </c>
      <c r="F11" s="58">
        <f>計算!X7</f>
        <v>0</v>
      </c>
      <c r="G11" s="58">
        <f>計算!AB7</f>
        <v>0</v>
      </c>
      <c r="H11" s="149">
        <f>計算!J7</f>
        <v>0</v>
      </c>
      <c r="I11" s="150">
        <f>計算!K7</f>
        <v>0</v>
      </c>
      <c r="J11" s="151">
        <f>計算!L7</f>
        <v>0</v>
      </c>
      <c r="K11" s="58">
        <f>計算!Y7</f>
        <v>0</v>
      </c>
      <c r="L11" s="58">
        <f>計算!AC7</f>
        <v>0</v>
      </c>
      <c r="M11" s="149">
        <f>計算!R7</f>
        <v>0</v>
      </c>
      <c r="N11" s="150">
        <f>計算!S7</f>
        <v>0</v>
      </c>
      <c r="O11" s="151">
        <f>計算!T7</f>
        <v>0</v>
      </c>
      <c r="P11" s="58">
        <f>計算!Z7</f>
        <v>0</v>
      </c>
      <c r="Q11" s="58">
        <f>計算!AD7</f>
        <v>0</v>
      </c>
      <c r="R11" s="149">
        <f t="shared" si="0"/>
        <v>0</v>
      </c>
      <c r="S11" s="150">
        <f t="shared" si="1"/>
        <v>0</v>
      </c>
      <c r="T11" s="151">
        <f t="shared" si="2"/>
        <v>0</v>
      </c>
      <c r="U11" s="58">
        <f t="shared" si="3"/>
        <v>0</v>
      </c>
      <c r="V11" s="58">
        <f t="shared" si="4"/>
        <v>0</v>
      </c>
      <c r="W11" s="62">
        <f ca="1">計算!AL7</f>
        <v>0</v>
      </c>
      <c r="X11" s="58">
        <f ca="1">計算!AM7</f>
        <v>0</v>
      </c>
    </row>
    <row r="12" spans="1:24" ht="15" customHeight="1">
      <c r="A12" s="141">
        <v>6</v>
      </c>
      <c r="B12" s="54" t="s">
        <v>3</v>
      </c>
      <c r="C12" s="149">
        <f>計算!D8</f>
        <v>0</v>
      </c>
      <c r="D12" s="150">
        <f>計算!E8</f>
        <v>0</v>
      </c>
      <c r="E12" s="151">
        <f>計算!F8</f>
        <v>0</v>
      </c>
      <c r="F12" s="58">
        <f>計算!X8</f>
        <v>0</v>
      </c>
      <c r="G12" s="58">
        <f>計算!AB8</f>
        <v>0</v>
      </c>
      <c r="H12" s="149">
        <f>計算!J8</f>
        <v>0</v>
      </c>
      <c r="I12" s="150">
        <f>計算!K8</f>
        <v>0</v>
      </c>
      <c r="J12" s="151">
        <f>計算!L8</f>
        <v>0</v>
      </c>
      <c r="K12" s="58">
        <f>計算!Y8</f>
        <v>0</v>
      </c>
      <c r="L12" s="58">
        <f>計算!AC8</f>
        <v>0</v>
      </c>
      <c r="M12" s="149">
        <f>計算!R8</f>
        <v>0</v>
      </c>
      <c r="N12" s="150">
        <f>計算!S8</f>
        <v>0</v>
      </c>
      <c r="O12" s="151">
        <f>計算!T8</f>
        <v>0</v>
      </c>
      <c r="P12" s="58">
        <f>計算!Z8</f>
        <v>0</v>
      </c>
      <c r="Q12" s="58">
        <f>計算!AD8</f>
        <v>0</v>
      </c>
      <c r="R12" s="149">
        <f t="shared" si="0"/>
        <v>0</v>
      </c>
      <c r="S12" s="150">
        <f t="shared" si="1"/>
        <v>0</v>
      </c>
      <c r="T12" s="151">
        <f t="shared" si="2"/>
        <v>0</v>
      </c>
      <c r="U12" s="58">
        <f t="shared" si="3"/>
        <v>0</v>
      </c>
      <c r="V12" s="58">
        <f t="shared" si="4"/>
        <v>0</v>
      </c>
      <c r="W12" s="62">
        <f ca="1">計算!AL8</f>
        <v>0</v>
      </c>
      <c r="X12" s="58">
        <f ca="1">計算!AM8</f>
        <v>0</v>
      </c>
    </row>
    <row r="13" spans="1:24" ht="15" customHeight="1">
      <c r="A13" s="141">
        <v>11</v>
      </c>
      <c r="B13" s="54" t="s">
        <v>4</v>
      </c>
      <c r="C13" s="149">
        <f>計算!D9</f>
        <v>0</v>
      </c>
      <c r="D13" s="150">
        <f>計算!E9</f>
        <v>0</v>
      </c>
      <c r="E13" s="151">
        <f>計算!F9</f>
        <v>0</v>
      </c>
      <c r="F13" s="58">
        <f>計算!X9</f>
        <v>0</v>
      </c>
      <c r="G13" s="58">
        <f>計算!AB9</f>
        <v>0</v>
      </c>
      <c r="H13" s="149">
        <f>計算!J9</f>
        <v>0</v>
      </c>
      <c r="I13" s="150">
        <f>計算!K9</f>
        <v>0</v>
      </c>
      <c r="J13" s="151">
        <f>計算!L9</f>
        <v>0</v>
      </c>
      <c r="K13" s="58">
        <f>計算!Y9</f>
        <v>0</v>
      </c>
      <c r="L13" s="58">
        <f>計算!AC9</f>
        <v>0</v>
      </c>
      <c r="M13" s="149">
        <f>計算!R9</f>
        <v>0</v>
      </c>
      <c r="N13" s="150">
        <f>計算!S9</f>
        <v>0</v>
      </c>
      <c r="O13" s="151">
        <f>計算!T9</f>
        <v>0</v>
      </c>
      <c r="P13" s="58">
        <f>計算!Z9</f>
        <v>0</v>
      </c>
      <c r="Q13" s="58">
        <f>計算!AD9</f>
        <v>0</v>
      </c>
      <c r="R13" s="149">
        <f t="shared" si="0"/>
        <v>0</v>
      </c>
      <c r="S13" s="150">
        <f t="shared" si="1"/>
        <v>0</v>
      </c>
      <c r="T13" s="151">
        <f t="shared" si="2"/>
        <v>0</v>
      </c>
      <c r="U13" s="58">
        <f t="shared" si="3"/>
        <v>0</v>
      </c>
      <c r="V13" s="58">
        <f t="shared" si="4"/>
        <v>0</v>
      </c>
      <c r="W13" s="62">
        <f ca="1">計算!AL9</f>
        <v>0</v>
      </c>
      <c r="X13" s="58">
        <f ca="1">計算!AM9</f>
        <v>0</v>
      </c>
    </row>
    <row r="14" spans="1:24" ht="15" customHeight="1">
      <c r="A14" s="142">
        <v>15</v>
      </c>
      <c r="B14" s="55" t="s">
        <v>5</v>
      </c>
      <c r="C14" s="157">
        <f>計算!D10</f>
        <v>0</v>
      </c>
      <c r="D14" s="158">
        <f>計算!E10</f>
        <v>0</v>
      </c>
      <c r="E14" s="136">
        <f>計算!F10</f>
        <v>0</v>
      </c>
      <c r="F14" s="65">
        <f>計算!X10</f>
        <v>0</v>
      </c>
      <c r="G14" s="65">
        <f>計算!AB10</f>
        <v>0</v>
      </c>
      <c r="H14" s="157">
        <f>計算!J10</f>
        <v>0</v>
      </c>
      <c r="I14" s="158">
        <f>計算!K10</f>
        <v>0</v>
      </c>
      <c r="J14" s="136">
        <f>計算!L10</f>
        <v>0</v>
      </c>
      <c r="K14" s="65">
        <f>計算!Y10</f>
        <v>0</v>
      </c>
      <c r="L14" s="65">
        <f>計算!AC10</f>
        <v>0</v>
      </c>
      <c r="M14" s="157">
        <f>計算!R10</f>
        <v>0</v>
      </c>
      <c r="N14" s="158">
        <f>計算!S10</f>
        <v>0</v>
      </c>
      <c r="O14" s="136">
        <f>計算!T10</f>
        <v>0</v>
      </c>
      <c r="P14" s="65">
        <f>計算!Z10</f>
        <v>0</v>
      </c>
      <c r="Q14" s="65">
        <f>計算!AD10</f>
        <v>0</v>
      </c>
      <c r="R14" s="157">
        <f t="shared" si="0"/>
        <v>0</v>
      </c>
      <c r="S14" s="158">
        <f t="shared" si="1"/>
        <v>0</v>
      </c>
      <c r="T14" s="136">
        <f t="shared" si="2"/>
        <v>0</v>
      </c>
      <c r="U14" s="65">
        <f t="shared" si="3"/>
        <v>0</v>
      </c>
      <c r="V14" s="65">
        <f t="shared" si="4"/>
        <v>0</v>
      </c>
      <c r="W14" s="65">
        <f ca="1">計算!AL10</f>
        <v>0</v>
      </c>
      <c r="X14" s="65">
        <f ca="1">計算!AM10</f>
        <v>0</v>
      </c>
    </row>
    <row r="15" spans="1:24" ht="15" customHeight="1">
      <c r="A15" s="141">
        <v>16</v>
      </c>
      <c r="B15" s="54" t="s">
        <v>6</v>
      </c>
      <c r="C15" s="149">
        <f>計算!D11</f>
        <v>0</v>
      </c>
      <c r="D15" s="150">
        <f>計算!E11</f>
        <v>0</v>
      </c>
      <c r="E15" s="151">
        <f>計算!F11</f>
        <v>0</v>
      </c>
      <c r="F15" s="58">
        <f>計算!X11</f>
        <v>0</v>
      </c>
      <c r="G15" s="58">
        <f>計算!AB11</f>
        <v>0</v>
      </c>
      <c r="H15" s="149">
        <f>計算!J11</f>
        <v>0</v>
      </c>
      <c r="I15" s="150">
        <f>計算!K11</f>
        <v>0</v>
      </c>
      <c r="J15" s="151">
        <f>計算!L11</f>
        <v>0</v>
      </c>
      <c r="K15" s="58">
        <f>計算!Y11</f>
        <v>0</v>
      </c>
      <c r="L15" s="58">
        <f>計算!AC11</f>
        <v>0</v>
      </c>
      <c r="M15" s="149">
        <f>計算!R11</f>
        <v>0</v>
      </c>
      <c r="N15" s="150">
        <f>計算!S11</f>
        <v>0</v>
      </c>
      <c r="O15" s="151">
        <f>計算!T11</f>
        <v>0</v>
      </c>
      <c r="P15" s="58">
        <f>計算!Z11</f>
        <v>0</v>
      </c>
      <c r="Q15" s="58">
        <f>計算!AD11</f>
        <v>0</v>
      </c>
      <c r="R15" s="149">
        <f t="shared" si="0"/>
        <v>0</v>
      </c>
      <c r="S15" s="150">
        <f t="shared" si="1"/>
        <v>0</v>
      </c>
      <c r="T15" s="151">
        <f t="shared" si="2"/>
        <v>0</v>
      </c>
      <c r="U15" s="58">
        <f t="shared" si="3"/>
        <v>0</v>
      </c>
      <c r="V15" s="58">
        <f t="shared" si="4"/>
        <v>0</v>
      </c>
      <c r="W15" s="62">
        <f ca="1">計算!AL11</f>
        <v>0</v>
      </c>
      <c r="X15" s="58">
        <f ca="1">計算!AM11</f>
        <v>0</v>
      </c>
    </row>
    <row r="16" spans="1:24" ht="15" customHeight="1">
      <c r="A16" s="141">
        <v>20</v>
      </c>
      <c r="B16" s="54" t="s">
        <v>7</v>
      </c>
      <c r="C16" s="149">
        <f>計算!D12</f>
        <v>0</v>
      </c>
      <c r="D16" s="150">
        <f>計算!E12</f>
        <v>0</v>
      </c>
      <c r="E16" s="151">
        <f>計算!F12</f>
        <v>0</v>
      </c>
      <c r="F16" s="58">
        <f>計算!X12</f>
        <v>0</v>
      </c>
      <c r="G16" s="58">
        <f>計算!AB12</f>
        <v>0</v>
      </c>
      <c r="H16" s="149">
        <f>計算!J12</f>
        <v>0</v>
      </c>
      <c r="I16" s="150">
        <f>計算!K12</f>
        <v>0</v>
      </c>
      <c r="J16" s="151">
        <f>計算!L12</f>
        <v>0</v>
      </c>
      <c r="K16" s="58">
        <f>計算!Y12</f>
        <v>0</v>
      </c>
      <c r="L16" s="58">
        <f>計算!AC12</f>
        <v>0</v>
      </c>
      <c r="M16" s="149">
        <f>計算!R12</f>
        <v>0</v>
      </c>
      <c r="N16" s="150">
        <f>計算!S12</f>
        <v>0</v>
      </c>
      <c r="O16" s="151">
        <f>計算!T12</f>
        <v>0</v>
      </c>
      <c r="P16" s="58">
        <f>計算!Z12</f>
        <v>0</v>
      </c>
      <c r="Q16" s="58">
        <f>計算!AD12</f>
        <v>0</v>
      </c>
      <c r="R16" s="149">
        <f t="shared" si="0"/>
        <v>0</v>
      </c>
      <c r="S16" s="150">
        <f t="shared" si="1"/>
        <v>0</v>
      </c>
      <c r="T16" s="151">
        <f t="shared" si="2"/>
        <v>0</v>
      </c>
      <c r="U16" s="58">
        <f t="shared" si="3"/>
        <v>0</v>
      </c>
      <c r="V16" s="58">
        <f t="shared" si="4"/>
        <v>0</v>
      </c>
      <c r="W16" s="62">
        <f ca="1">計算!AL12</f>
        <v>0</v>
      </c>
      <c r="X16" s="58">
        <f ca="1">計算!AM12</f>
        <v>0</v>
      </c>
    </row>
    <row r="17" spans="1:24" ht="15" customHeight="1">
      <c r="A17" s="141">
        <v>21</v>
      </c>
      <c r="B17" s="54" t="s">
        <v>8</v>
      </c>
      <c r="C17" s="149">
        <f>計算!D13</f>
        <v>0</v>
      </c>
      <c r="D17" s="150">
        <f>計算!E13</f>
        <v>0</v>
      </c>
      <c r="E17" s="151">
        <f>計算!F13</f>
        <v>0</v>
      </c>
      <c r="F17" s="58">
        <f>計算!X13</f>
        <v>0</v>
      </c>
      <c r="G17" s="58">
        <f>計算!AB13</f>
        <v>0</v>
      </c>
      <c r="H17" s="149">
        <f>計算!J13</f>
        <v>0</v>
      </c>
      <c r="I17" s="150">
        <f>計算!K13</f>
        <v>0</v>
      </c>
      <c r="J17" s="151">
        <f>計算!L13</f>
        <v>0</v>
      </c>
      <c r="K17" s="58">
        <f>計算!Y13</f>
        <v>0</v>
      </c>
      <c r="L17" s="58">
        <f>計算!AC13</f>
        <v>0</v>
      </c>
      <c r="M17" s="149">
        <f>計算!R13</f>
        <v>0</v>
      </c>
      <c r="N17" s="150">
        <f>計算!S13</f>
        <v>0</v>
      </c>
      <c r="O17" s="151">
        <f>計算!T13</f>
        <v>0</v>
      </c>
      <c r="P17" s="58">
        <f>計算!Z13</f>
        <v>0</v>
      </c>
      <c r="Q17" s="58">
        <f>計算!AD13</f>
        <v>0</v>
      </c>
      <c r="R17" s="149">
        <f t="shared" si="0"/>
        <v>0</v>
      </c>
      <c r="S17" s="150">
        <f t="shared" si="1"/>
        <v>0</v>
      </c>
      <c r="T17" s="151">
        <f t="shared" si="2"/>
        <v>0</v>
      </c>
      <c r="U17" s="58">
        <f t="shared" si="3"/>
        <v>0</v>
      </c>
      <c r="V17" s="58">
        <f t="shared" si="4"/>
        <v>0</v>
      </c>
      <c r="W17" s="62">
        <f ca="1">計算!AL13</f>
        <v>0</v>
      </c>
      <c r="X17" s="58">
        <f ca="1">計算!AM13</f>
        <v>0</v>
      </c>
    </row>
    <row r="18" spans="1:24" ht="15" customHeight="1">
      <c r="A18" s="143">
        <v>25</v>
      </c>
      <c r="B18" s="56" t="s">
        <v>9</v>
      </c>
      <c r="C18" s="159">
        <f>計算!D14</f>
        <v>0</v>
      </c>
      <c r="D18" s="160">
        <f>計算!E14</f>
        <v>0</v>
      </c>
      <c r="E18" s="161">
        <f>計算!F14</f>
        <v>0</v>
      </c>
      <c r="F18" s="66">
        <f>計算!X14</f>
        <v>0</v>
      </c>
      <c r="G18" s="66">
        <f>計算!AB14</f>
        <v>0</v>
      </c>
      <c r="H18" s="159">
        <f>計算!J14</f>
        <v>0</v>
      </c>
      <c r="I18" s="160">
        <f>計算!K14</f>
        <v>0</v>
      </c>
      <c r="J18" s="161">
        <f>計算!L14</f>
        <v>0</v>
      </c>
      <c r="K18" s="66">
        <f>計算!Y14</f>
        <v>0</v>
      </c>
      <c r="L18" s="66">
        <f>計算!AC14</f>
        <v>0</v>
      </c>
      <c r="M18" s="159">
        <f>計算!R14</f>
        <v>0</v>
      </c>
      <c r="N18" s="160">
        <f>計算!S14</f>
        <v>0</v>
      </c>
      <c r="O18" s="161">
        <f>計算!T14</f>
        <v>0</v>
      </c>
      <c r="P18" s="66">
        <f>計算!Z14</f>
        <v>0</v>
      </c>
      <c r="Q18" s="66">
        <f>計算!AD14</f>
        <v>0</v>
      </c>
      <c r="R18" s="159">
        <f t="shared" si="0"/>
        <v>0</v>
      </c>
      <c r="S18" s="160">
        <f t="shared" si="1"/>
        <v>0</v>
      </c>
      <c r="T18" s="161">
        <f t="shared" si="2"/>
        <v>0</v>
      </c>
      <c r="U18" s="66">
        <f t="shared" si="3"/>
        <v>0</v>
      </c>
      <c r="V18" s="66">
        <f t="shared" si="4"/>
        <v>0</v>
      </c>
      <c r="W18" s="62">
        <f ca="1">計算!AL14</f>
        <v>0</v>
      </c>
      <c r="X18" s="58">
        <f ca="1">計算!AM14</f>
        <v>0</v>
      </c>
    </row>
    <row r="19" spans="1:24" ht="15" customHeight="1">
      <c r="A19" s="141">
        <v>26</v>
      </c>
      <c r="B19" s="54" t="s">
        <v>10</v>
      </c>
      <c r="C19" s="149">
        <f>計算!D15</f>
        <v>0</v>
      </c>
      <c r="D19" s="150">
        <f>計算!E15</f>
        <v>0</v>
      </c>
      <c r="E19" s="151">
        <f>計算!F15</f>
        <v>0</v>
      </c>
      <c r="F19" s="58">
        <f>計算!X15</f>
        <v>0</v>
      </c>
      <c r="G19" s="58">
        <f>計算!AB15</f>
        <v>0</v>
      </c>
      <c r="H19" s="149">
        <f>計算!J15</f>
        <v>0</v>
      </c>
      <c r="I19" s="150">
        <f>計算!K15</f>
        <v>0</v>
      </c>
      <c r="J19" s="151">
        <f>計算!L15</f>
        <v>0</v>
      </c>
      <c r="K19" s="58">
        <f>計算!Y15</f>
        <v>0</v>
      </c>
      <c r="L19" s="58">
        <f>計算!AC15</f>
        <v>0</v>
      </c>
      <c r="M19" s="149">
        <f>計算!R15</f>
        <v>0</v>
      </c>
      <c r="N19" s="150">
        <f>計算!S15</f>
        <v>0</v>
      </c>
      <c r="O19" s="151">
        <f>計算!T15</f>
        <v>0</v>
      </c>
      <c r="P19" s="58">
        <f>計算!Z15</f>
        <v>0</v>
      </c>
      <c r="Q19" s="58">
        <f>計算!AD15</f>
        <v>0</v>
      </c>
      <c r="R19" s="149">
        <f t="shared" si="0"/>
        <v>0</v>
      </c>
      <c r="S19" s="150">
        <f t="shared" si="1"/>
        <v>0</v>
      </c>
      <c r="T19" s="151">
        <f t="shared" si="2"/>
        <v>0</v>
      </c>
      <c r="U19" s="58">
        <f t="shared" si="3"/>
        <v>0</v>
      </c>
      <c r="V19" s="58">
        <f t="shared" si="4"/>
        <v>0</v>
      </c>
      <c r="W19" s="65">
        <f ca="1">計算!AL15</f>
        <v>0</v>
      </c>
      <c r="X19" s="65">
        <f ca="1">計算!AM15</f>
        <v>0</v>
      </c>
    </row>
    <row r="20" spans="1:24" ht="15" customHeight="1">
      <c r="A20" s="141">
        <v>27</v>
      </c>
      <c r="B20" s="54" t="s">
        <v>11</v>
      </c>
      <c r="C20" s="149">
        <f>計算!D16</f>
        <v>0</v>
      </c>
      <c r="D20" s="150">
        <f>計算!E16</f>
        <v>0</v>
      </c>
      <c r="E20" s="151">
        <f>計算!F16</f>
        <v>0</v>
      </c>
      <c r="F20" s="58">
        <f>計算!X16</f>
        <v>0</v>
      </c>
      <c r="G20" s="58">
        <f>計算!AB16</f>
        <v>0</v>
      </c>
      <c r="H20" s="149">
        <f>計算!J16</f>
        <v>0</v>
      </c>
      <c r="I20" s="150">
        <f>計算!K16</f>
        <v>0</v>
      </c>
      <c r="J20" s="151">
        <f>計算!L16</f>
        <v>0</v>
      </c>
      <c r="K20" s="58">
        <f>計算!Y16</f>
        <v>0</v>
      </c>
      <c r="L20" s="58">
        <f>計算!AC16</f>
        <v>0</v>
      </c>
      <c r="M20" s="149">
        <f>計算!R16</f>
        <v>0</v>
      </c>
      <c r="N20" s="150">
        <f>計算!S16</f>
        <v>0</v>
      </c>
      <c r="O20" s="151">
        <f>計算!T16</f>
        <v>0</v>
      </c>
      <c r="P20" s="58">
        <f>計算!Z16</f>
        <v>0</v>
      </c>
      <c r="Q20" s="58">
        <f>計算!AD16</f>
        <v>0</v>
      </c>
      <c r="R20" s="149">
        <f t="shared" si="0"/>
        <v>0</v>
      </c>
      <c r="S20" s="150">
        <f t="shared" si="1"/>
        <v>0</v>
      </c>
      <c r="T20" s="151">
        <f t="shared" si="2"/>
        <v>0</v>
      </c>
      <c r="U20" s="58">
        <f t="shared" si="3"/>
        <v>0</v>
      </c>
      <c r="V20" s="58">
        <f t="shared" si="4"/>
        <v>0</v>
      </c>
      <c r="W20" s="62">
        <f ca="1">計算!AL16</f>
        <v>0</v>
      </c>
      <c r="X20" s="58">
        <f ca="1">計算!AM16</f>
        <v>0</v>
      </c>
    </row>
    <row r="21" spans="1:24" ht="15" customHeight="1">
      <c r="A21" s="141">
        <v>28</v>
      </c>
      <c r="B21" s="54" t="s">
        <v>12</v>
      </c>
      <c r="C21" s="149">
        <f>計算!D17</f>
        <v>0</v>
      </c>
      <c r="D21" s="150">
        <f>計算!E17</f>
        <v>0</v>
      </c>
      <c r="E21" s="151">
        <f>計算!F17</f>
        <v>0</v>
      </c>
      <c r="F21" s="58">
        <f>計算!X17</f>
        <v>0</v>
      </c>
      <c r="G21" s="58">
        <f>計算!AB17</f>
        <v>0</v>
      </c>
      <c r="H21" s="149">
        <f>計算!J17</f>
        <v>0</v>
      </c>
      <c r="I21" s="150">
        <f>計算!K17</f>
        <v>0</v>
      </c>
      <c r="J21" s="151">
        <f>計算!L17</f>
        <v>0</v>
      </c>
      <c r="K21" s="58">
        <f>計算!Y17</f>
        <v>0</v>
      </c>
      <c r="L21" s="58">
        <f>計算!AC17</f>
        <v>0</v>
      </c>
      <c r="M21" s="149">
        <f>計算!R17</f>
        <v>0</v>
      </c>
      <c r="N21" s="150">
        <f>計算!S17</f>
        <v>0</v>
      </c>
      <c r="O21" s="151">
        <f>計算!T17</f>
        <v>0</v>
      </c>
      <c r="P21" s="58">
        <f>計算!Z17</f>
        <v>0</v>
      </c>
      <c r="Q21" s="58">
        <f>計算!AD17</f>
        <v>0</v>
      </c>
      <c r="R21" s="149">
        <f t="shared" si="0"/>
        <v>0</v>
      </c>
      <c r="S21" s="150">
        <f t="shared" si="1"/>
        <v>0</v>
      </c>
      <c r="T21" s="151">
        <f t="shared" si="2"/>
        <v>0</v>
      </c>
      <c r="U21" s="58">
        <f t="shared" si="3"/>
        <v>0</v>
      </c>
      <c r="V21" s="58">
        <f t="shared" si="4"/>
        <v>0</v>
      </c>
      <c r="W21" s="62">
        <f ca="1">計算!AL17</f>
        <v>0</v>
      </c>
      <c r="X21" s="58">
        <f ca="1">計算!AM17</f>
        <v>0</v>
      </c>
    </row>
    <row r="22" spans="1:24" ht="15" customHeight="1">
      <c r="A22" s="141">
        <v>29</v>
      </c>
      <c r="B22" s="54" t="s">
        <v>13</v>
      </c>
      <c r="C22" s="149">
        <f>計算!D18</f>
        <v>0</v>
      </c>
      <c r="D22" s="150">
        <f>計算!E18</f>
        <v>0</v>
      </c>
      <c r="E22" s="151">
        <f>計算!F18</f>
        <v>0</v>
      </c>
      <c r="F22" s="58">
        <f>計算!X18</f>
        <v>0</v>
      </c>
      <c r="G22" s="58">
        <f>計算!AB18</f>
        <v>0</v>
      </c>
      <c r="H22" s="149">
        <f>計算!J18</f>
        <v>0</v>
      </c>
      <c r="I22" s="150">
        <f>計算!K18</f>
        <v>0</v>
      </c>
      <c r="J22" s="151">
        <f>計算!L18</f>
        <v>0</v>
      </c>
      <c r="K22" s="58">
        <f>計算!Y18</f>
        <v>0</v>
      </c>
      <c r="L22" s="58">
        <f>計算!AC18</f>
        <v>0</v>
      </c>
      <c r="M22" s="149">
        <f>計算!R18</f>
        <v>0</v>
      </c>
      <c r="N22" s="150">
        <f>計算!S18</f>
        <v>0</v>
      </c>
      <c r="O22" s="151">
        <f>計算!T18</f>
        <v>0</v>
      </c>
      <c r="P22" s="58">
        <f>計算!Z18</f>
        <v>0</v>
      </c>
      <c r="Q22" s="58">
        <f>計算!AD18</f>
        <v>0</v>
      </c>
      <c r="R22" s="149">
        <f t="shared" si="0"/>
        <v>0</v>
      </c>
      <c r="S22" s="150">
        <f t="shared" si="1"/>
        <v>0</v>
      </c>
      <c r="T22" s="151">
        <f t="shared" si="2"/>
        <v>0</v>
      </c>
      <c r="U22" s="58">
        <f t="shared" si="3"/>
        <v>0</v>
      </c>
      <c r="V22" s="58">
        <f t="shared" si="4"/>
        <v>0</v>
      </c>
      <c r="W22" s="62">
        <f ca="1">計算!AL18</f>
        <v>0</v>
      </c>
      <c r="X22" s="58">
        <f ca="1">計算!AM18</f>
        <v>0</v>
      </c>
    </row>
    <row r="23" spans="1:24" ht="15" customHeight="1">
      <c r="A23" s="141">
        <v>32</v>
      </c>
      <c r="B23" s="54" t="s">
        <v>16</v>
      </c>
      <c r="C23" s="149">
        <f>計算!D19</f>
        <v>0</v>
      </c>
      <c r="D23" s="150">
        <f>計算!E19</f>
        <v>0</v>
      </c>
      <c r="E23" s="151">
        <f>計算!F19</f>
        <v>0</v>
      </c>
      <c r="F23" s="58">
        <f>計算!X19</f>
        <v>0</v>
      </c>
      <c r="G23" s="58">
        <f>計算!AB19</f>
        <v>0</v>
      </c>
      <c r="H23" s="149">
        <f>計算!J19</f>
        <v>0</v>
      </c>
      <c r="I23" s="150">
        <f>計算!K19</f>
        <v>0</v>
      </c>
      <c r="J23" s="151">
        <f>計算!L19</f>
        <v>0</v>
      </c>
      <c r="K23" s="58">
        <f>計算!Y19</f>
        <v>0</v>
      </c>
      <c r="L23" s="58">
        <f>計算!AC19</f>
        <v>0</v>
      </c>
      <c r="M23" s="149">
        <f>計算!R19</f>
        <v>0</v>
      </c>
      <c r="N23" s="150">
        <f>計算!S19</f>
        <v>0</v>
      </c>
      <c r="O23" s="151">
        <f>計算!T19</f>
        <v>0</v>
      </c>
      <c r="P23" s="58">
        <f>計算!Z19</f>
        <v>0</v>
      </c>
      <c r="Q23" s="58">
        <f>計算!AD19</f>
        <v>0</v>
      </c>
      <c r="R23" s="149">
        <f t="shared" si="0"/>
        <v>0</v>
      </c>
      <c r="S23" s="150">
        <f t="shared" si="1"/>
        <v>0</v>
      </c>
      <c r="T23" s="151">
        <f t="shared" si="2"/>
        <v>0</v>
      </c>
      <c r="U23" s="58">
        <f t="shared" si="3"/>
        <v>0</v>
      </c>
      <c r="V23" s="58">
        <f t="shared" si="4"/>
        <v>0</v>
      </c>
      <c r="W23" s="66">
        <f ca="1">計算!AL19</f>
        <v>0</v>
      </c>
      <c r="X23" s="58">
        <f ca="1">計算!AM19</f>
        <v>0</v>
      </c>
    </row>
    <row r="24" spans="1:24" ht="15" customHeight="1">
      <c r="A24" s="142">
        <v>33</v>
      </c>
      <c r="B24" s="55" t="s">
        <v>14</v>
      </c>
      <c r="C24" s="157">
        <f>計算!D20</f>
        <v>0</v>
      </c>
      <c r="D24" s="158">
        <f>計算!E20</f>
        <v>0</v>
      </c>
      <c r="E24" s="136">
        <f>計算!F20</f>
        <v>0</v>
      </c>
      <c r="F24" s="65">
        <f>計算!X20</f>
        <v>0</v>
      </c>
      <c r="G24" s="65">
        <f>計算!AB20</f>
        <v>0</v>
      </c>
      <c r="H24" s="157">
        <f>計算!J20</f>
        <v>0</v>
      </c>
      <c r="I24" s="158">
        <f>計算!K20</f>
        <v>0</v>
      </c>
      <c r="J24" s="136">
        <f>計算!L20</f>
        <v>0</v>
      </c>
      <c r="K24" s="65">
        <f>計算!Y20</f>
        <v>0</v>
      </c>
      <c r="L24" s="65">
        <f>計算!AC20</f>
        <v>0</v>
      </c>
      <c r="M24" s="157">
        <f>計算!R20</f>
        <v>0</v>
      </c>
      <c r="N24" s="158">
        <f>計算!S20</f>
        <v>0</v>
      </c>
      <c r="O24" s="136">
        <f>計算!T20</f>
        <v>0</v>
      </c>
      <c r="P24" s="65">
        <f>計算!Z20</f>
        <v>0</v>
      </c>
      <c r="Q24" s="65">
        <f>計算!AD20</f>
        <v>0</v>
      </c>
      <c r="R24" s="157">
        <f t="shared" si="0"/>
        <v>0</v>
      </c>
      <c r="S24" s="158">
        <f t="shared" si="1"/>
        <v>0</v>
      </c>
      <c r="T24" s="136">
        <f t="shared" si="2"/>
        <v>0</v>
      </c>
      <c r="U24" s="65">
        <f t="shared" si="3"/>
        <v>0</v>
      </c>
      <c r="V24" s="65">
        <f t="shared" si="4"/>
        <v>0</v>
      </c>
      <c r="W24" s="62">
        <f ca="1">計算!AL20</f>
        <v>0</v>
      </c>
      <c r="X24" s="65">
        <f ca="1">計算!AM20</f>
        <v>0</v>
      </c>
    </row>
    <row r="25" spans="1:24" ht="15" customHeight="1">
      <c r="A25" s="141">
        <v>34</v>
      </c>
      <c r="B25" s="54" t="s">
        <v>15</v>
      </c>
      <c r="C25" s="149">
        <f>計算!D21</f>
        <v>0</v>
      </c>
      <c r="D25" s="150">
        <f>計算!E21</f>
        <v>0</v>
      </c>
      <c r="E25" s="151">
        <f>計算!F21</f>
        <v>0</v>
      </c>
      <c r="F25" s="58">
        <f>計算!X21</f>
        <v>0</v>
      </c>
      <c r="G25" s="58">
        <f>計算!AB21</f>
        <v>0</v>
      </c>
      <c r="H25" s="149">
        <f>計算!J21</f>
        <v>0</v>
      </c>
      <c r="I25" s="150">
        <f>計算!K21</f>
        <v>0</v>
      </c>
      <c r="J25" s="151">
        <f>計算!L21</f>
        <v>0</v>
      </c>
      <c r="K25" s="58">
        <f>計算!Y21</f>
        <v>0</v>
      </c>
      <c r="L25" s="58">
        <f>計算!AC21</f>
        <v>0</v>
      </c>
      <c r="M25" s="149">
        <f>計算!R21</f>
        <v>0</v>
      </c>
      <c r="N25" s="150">
        <f>計算!S21</f>
        <v>0</v>
      </c>
      <c r="O25" s="151">
        <f>計算!T21</f>
        <v>0</v>
      </c>
      <c r="P25" s="58">
        <f>計算!Z21</f>
        <v>0</v>
      </c>
      <c r="Q25" s="58">
        <f>計算!AD21</f>
        <v>0</v>
      </c>
      <c r="R25" s="149">
        <f t="shared" si="0"/>
        <v>0</v>
      </c>
      <c r="S25" s="150">
        <f t="shared" si="1"/>
        <v>0</v>
      </c>
      <c r="T25" s="151">
        <f t="shared" si="2"/>
        <v>0</v>
      </c>
      <c r="U25" s="58">
        <f t="shared" si="3"/>
        <v>0</v>
      </c>
      <c r="V25" s="58">
        <f t="shared" si="4"/>
        <v>0</v>
      </c>
      <c r="W25" s="62">
        <f ca="1">計算!AL21</f>
        <v>0</v>
      </c>
      <c r="X25" s="58">
        <f ca="1">計算!AM21</f>
        <v>0</v>
      </c>
    </row>
    <row r="26" spans="1:24" ht="15" customHeight="1">
      <c r="A26" s="141">
        <v>35</v>
      </c>
      <c r="B26" s="54" t="s">
        <v>17</v>
      </c>
      <c r="C26" s="149">
        <f>計算!D22</f>
        <v>0</v>
      </c>
      <c r="D26" s="150">
        <f>計算!E22</f>
        <v>0</v>
      </c>
      <c r="E26" s="151">
        <f>計算!F22</f>
        <v>0</v>
      </c>
      <c r="F26" s="58">
        <f>計算!X22</f>
        <v>0</v>
      </c>
      <c r="G26" s="58">
        <f>計算!AB22</f>
        <v>0</v>
      </c>
      <c r="H26" s="149">
        <f>計算!J22</f>
        <v>0</v>
      </c>
      <c r="I26" s="150">
        <f>計算!K22</f>
        <v>0</v>
      </c>
      <c r="J26" s="151">
        <f>計算!L22</f>
        <v>0</v>
      </c>
      <c r="K26" s="58">
        <f>計算!Y22</f>
        <v>0</v>
      </c>
      <c r="L26" s="58">
        <f>計算!AC22</f>
        <v>0</v>
      </c>
      <c r="M26" s="149">
        <f>計算!R22</f>
        <v>0</v>
      </c>
      <c r="N26" s="150">
        <f>計算!S22</f>
        <v>0</v>
      </c>
      <c r="O26" s="151">
        <f>計算!T22</f>
        <v>0</v>
      </c>
      <c r="P26" s="58">
        <f>計算!Z22</f>
        <v>0</v>
      </c>
      <c r="Q26" s="58">
        <f>計算!AD22</f>
        <v>0</v>
      </c>
      <c r="R26" s="149">
        <f t="shared" si="0"/>
        <v>0</v>
      </c>
      <c r="S26" s="150">
        <f t="shared" si="1"/>
        <v>0</v>
      </c>
      <c r="T26" s="151">
        <f t="shared" si="2"/>
        <v>0</v>
      </c>
      <c r="U26" s="58">
        <f t="shared" si="3"/>
        <v>0</v>
      </c>
      <c r="V26" s="58">
        <f t="shared" si="4"/>
        <v>0</v>
      </c>
      <c r="W26" s="62">
        <f ca="1">計算!AL22</f>
        <v>0</v>
      </c>
      <c r="X26" s="58">
        <f ca="1">計算!AM22</f>
        <v>0</v>
      </c>
    </row>
    <row r="27" spans="1:24" ht="15" customHeight="1">
      <c r="A27" s="141">
        <v>39</v>
      </c>
      <c r="B27" s="54" t="s">
        <v>18</v>
      </c>
      <c r="C27" s="149">
        <f>計算!D23</f>
        <v>0</v>
      </c>
      <c r="D27" s="150">
        <f>計算!E23</f>
        <v>0</v>
      </c>
      <c r="E27" s="151">
        <f>計算!F23</f>
        <v>0</v>
      </c>
      <c r="F27" s="58">
        <f>計算!X23</f>
        <v>0</v>
      </c>
      <c r="G27" s="58">
        <f>計算!AB23</f>
        <v>0</v>
      </c>
      <c r="H27" s="149">
        <f>計算!J23</f>
        <v>0</v>
      </c>
      <c r="I27" s="150">
        <f>計算!K23</f>
        <v>0</v>
      </c>
      <c r="J27" s="151">
        <f>計算!L23</f>
        <v>0</v>
      </c>
      <c r="K27" s="58">
        <f>計算!Y23</f>
        <v>0</v>
      </c>
      <c r="L27" s="58">
        <f>計算!AC23</f>
        <v>0</v>
      </c>
      <c r="M27" s="149">
        <f>計算!R23</f>
        <v>0</v>
      </c>
      <c r="N27" s="150">
        <f>計算!S23</f>
        <v>0</v>
      </c>
      <c r="O27" s="151">
        <f>計算!T23</f>
        <v>0</v>
      </c>
      <c r="P27" s="58">
        <f>計算!Z23</f>
        <v>0</v>
      </c>
      <c r="Q27" s="58">
        <f>計算!AD23</f>
        <v>0</v>
      </c>
      <c r="R27" s="149">
        <f t="shared" si="0"/>
        <v>0</v>
      </c>
      <c r="S27" s="150">
        <f t="shared" si="1"/>
        <v>0</v>
      </c>
      <c r="T27" s="151">
        <f t="shared" si="2"/>
        <v>0</v>
      </c>
      <c r="U27" s="58">
        <f t="shared" si="3"/>
        <v>0</v>
      </c>
      <c r="V27" s="58">
        <f t="shared" si="4"/>
        <v>0</v>
      </c>
      <c r="W27" s="62">
        <f ca="1">計算!AL23</f>
        <v>0</v>
      </c>
      <c r="X27" s="58">
        <f ca="1">計算!AM23</f>
        <v>0</v>
      </c>
    </row>
    <row r="28" spans="1:24" ht="15" customHeight="1">
      <c r="A28" s="143">
        <v>41</v>
      </c>
      <c r="B28" s="56" t="s">
        <v>19</v>
      </c>
      <c r="C28" s="159">
        <f>計算!D24</f>
        <v>0</v>
      </c>
      <c r="D28" s="160">
        <f>計算!E24</f>
        <v>0</v>
      </c>
      <c r="E28" s="161">
        <f>計算!F24</f>
        <v>0</v>
      </c>
      <c r="F28" s="66">
        <f>計算!X24</f>
        <v>0</v>
      </c>
      <c r="G28" s="66">
        <f>計算!AB24</f>
        <v>0</v>
      </c>
      <c r="H28" s="159">
        <f>計算!J24</f>
        <v>0</v>
      </c>
      <c r="I28" s="160">
        <f>計算!K24</f>
        <v>0</v>
      </c>
      <c r="J28" s="161">
        <f>計算!L24</f>
        <v>0</v>
      </c>
      <c r="K28" s="66">
        <f>計算!Y24</f>
        <v>0</v>
      </c>
      <c r="L28" s="66">
        <f>計算!AC24</f>
        <v>0</v>
      </c>
      <c r="M28" s="159">
        <f>計算!R24</f>
        <v>0</v>
      </c>
      <c r="N28" s="160">
        <f>計算!S24</f>
        <v>0</v>
      </c>
      <c r="O28" s="161">
        <f>計算!T24</f>
        <v>0</v>
      </c>
      <c r="P28" s="66">
        <f>計算!Z24</f>
        <v>0</v>
      </c>
      <c r="Q28" s="66">
        <f>計算!AD24</f>
        <v>0</v>
      </c>
      <c r="R28" s="159">
        <f t="shared" si="0"/>
        <v>0</v>
      </c>
      <c r="S28" s="160">
        <f t="shared" si="1"/>
        <v>0</v>
      </c>
      <c r="T28" s="161">
        <f t="shared" si="2"/>
        <v>0</v>
      </c>
      <c r="U28" s="66">
        <f t="shared" si="3"/>
        <v>0</v>
      </c>
      <c r="V28" s="66">
        <f t="shared" si="4"/>
        <v>0</v>
      </c>
      <c r="W28" s="66">
        <f ca="1">計算!AL24</f>
        <v>0</v>
      </c>
      <c r="X28" s="58">
        <f ca="1">計算!AM24</f>
        <v>0</v>
      </c>
    </row>
    <row r="29" spans="1:24" ht="15" customHeight="1">
      <c r="A29" s="141">
        <v>46</v>
      </c>
      <c r="B29" s="54" t="s">
        <v>20</v>
      </c>
      <c r="C29" s="149">
        <f>計算!D25</f>
        <v>0</v>
      </c>
      <c r="D29" s="150">
        <f>計算!E25</f>
        <v>0</v>
      </c>
      <c r="E29" s="151">
        <f>計算!F25</f>
        <v>0</v>
      </c>
      <c r="F29" s="58">
        <f>計算!X25</f>
        <v>0</v>
      </c>
      <c r="G29" s="58">
        <f>計算!AB25</f>
        <v>0</v>
      </c>
      <c r="H29" s="149">
        <f>計算!J25</f>
        <v>0</v>
      </c>
      <c r="I29" s="150">
        <f>計算!K25</f>
        <v>0</v>
      </c>
      <c r="J29" s="151">
        <f>計算!L25</f>
        <v>0</v>
      </c>
      <c r="K29" s="58">
        <f>計算!Y25</f>
        <v>0</v>
      </c>
      <c r="L29" s="58">
        <f>計算!AC25</f>
        <v>0</v>
      </c>
      <c r="M29" s="149">
        <f>計算!R25</f>
        <v>0</v>
      </c>
      <c r="N29" s="150">
        <f>計算!S25</f>
        <v>0</v>
      </c>
      <c r="O29" s="151">
        <f>計算!T25</f>
        <v>0</v>
      </c>
      <c r="P29" s="58">
        <f>計算!Z25</f>
        <v>0</v>
      </c>
      <c r="Q29" s="58">
        <f>計算!AD25</f>
        <v>0</v>
      </c>
      <c r="R29" s="149">
        <f t="shared" si="0"/>
        <v>0</v>
      </c>
      <c r="S29" s="150">
        <f t="shared" si="1"/>
        <v>0</v>
      </c>
      <c r="T29" s="151">
        <f t="shared" si="2"/>
        <v>0</v>
      </c>
      <c r="U29" s="58">
        <f t="shared" si="3"/>
        <v>0</v>
      </c>
      <c r="V29" s="58">
        <f t="shared" si="4"/>
        <v>0</v>
      </c>
      <c r="W29" s="62">
        <f ca="1">計算!AL25</f>
        <v>0</v>
      </c>
      <c r="X29" s="65">
        <f ca="1">計算!AM25</f>
        <v>0</v>
      </c>
    </row>
    <row r="30" spans="1:24" ht="15" customHeight="1">
      <c r="A30" s="141">
        <v>47</v>
      </c>
      <c r="B30" s="54" t="s">
        <v>168</v>
      </c>
      <c r="C30" s="149">
        <f>計算!D26</f>
        <v>0</v>
      </c>
      <c r="D30" s="150">
        <f>計算!E26</f>
        <v>0</v>
      </c>
      <c r="E30" s="151">
        <f>計算!F26</f>
        <v>0</v>
      </c>
      <c r="F30" s="58">
        <f>計算!X26</f>
        <v>0</v>
      </c>
      <c r="G30" s="58">
        <f>計算!AB26</f>
        <v>0</v>
      </c>
      <c r="H30" s="149">
        <f>計算!J26</f>
        <v>0</v>
      </c>
      <c r="I30" s="150">
        <f>計算!K26</f>
        <v>0</v>
      </c>
      <c r="J30" s="151">
        <f>計算!L26</f>
        <v>0</v>
      </c>
      <c r="K30" s="58">
        <f>計算!Y26</f>
        <v>0</v>
      </c>
      <c r="L30" s="58">
        <f>計算!AC26</f>
        <v>0</v>
      </c>
      <c r="M30" s="149">
        <f>計算!R26</f>
        <v>0</v>
      </c>
      <c r="N30" s="150">
        <f>計算!S26</f>
        <v>0</v>
      </c>
      <c r="O30" s="151">
        <f>計算!T26</f>
        <v>0</v>
      </c>
      <c r="P30" s="58">
        <f>計算!Z26</f>
        <v>0</v>
      </c>
      <c r="Q30" s="58">
        <f>計算!AD26</f>
        <v>0</v>
      </c>
      <c r="R30" s="149">
        <f t="shared" si="0"/>
        <v>0</v>
      </c>
      <c r="S30" s="150">
        <f t="shared" si="1"/>
        <v>0</v>
      </c>
      <c r="T30" s="151">
        <f t="shared" si="2"/>
        <v>0</v>
      </c>
      <c r="U30" s="58">
        <f t="shared" si="3"/>
        <v>0</v>
      </c>
      <c r="V30" s="58">
        <f t="shared" si="4"/>
        <v>0</v>
      </c>
      <c r="W30" s="62">
        <f ca="1">計算!AL26</f>
        <v>0</v>
      </c>
      <c r="X30" s="58">
        <f ca="1">計算!AM26</f>
        <v>0</v>
      </c>
    </row>
    <row r="31" spans="1:24" ht="15" customHeight="1">
      <c r="A31" s="141">
        <v>48</v>
      </c>
      <c r="B31" s="54" t="s">
        <v>169</v>
      </c>
      <c r="C31" s="149">
        <f>計算!D27</f>
        <v>0</v>
      </c>
      <c r="D31" s="150">
        <f>計算!E27</f>
        <v>0</v>
      </c>
      <c r="E31" s="151">
        <f>計算!F27</f>
        <v>0</v>
      </c>
      <c r="F31" s="58">
        <f>計算!X27</f>
        <v>0</v>
      </c>
      <c r="G31" s="58">
        <f>計算!AB27</f>
        <v>0</v>
      </c>
      <c r="H31" s="149">
        <f>計算!J27</f>
        <v>0</v>
      </c>
      <c r="I31" s="150">
        <f>計算!K27</f>
        <v>0</v>
      </c>
      <c r="J31" s="151">
        <f>計算!L27</f>
        <v>0</v>
      </c>
      <c r="K31" s="58">
        <f>計算!Y27</f>
        <v>0</v>
      </c>
      <c r="L31" s="58">
        <f>計算!AC27</f>
        <v>0</v>
      </c>
      <c r="M31" s="149">
        <f>計算!R27</f>
        <v>0</v>
      </c>
      <c r="N31" s="150">
        <f>計算!S27</f>
        <v>0</v>
      </c>
      <c r="O31" s="151">
        <f>計算!T27</f>
        <v>0</v>
      </c>
      <c r="P31" s="58">
        <f>計算!Z27</f>
        <v>0</v>
      </c>
      <c r="Q31" s="58">
        <f>計算!AD27</f>
        <v>0</v>
      </c>
      <c r="R31" s="149">
        <f t="shared" si="0"/>
        <v>0</v>
      </c>
      <c r="S31" s="150">
        <f t="shared" si="1"/>
        <v>0</v>
      </c>
      <c r="T31" s="151">
        <f t="shared" si="2"/>
        <v>0</v>
      </c>
      <c r="U31" s="58">
        <f t="shared" si="3"/>
        <v>0</v>
      </c>
      <c r="V31" s="58">
        <f t="shared" si="4"/>
        <v>0</v>
      </c>
      <c r="W31" s="62">
        <f ca="1">計算!AL27</f>
        <v>0</v>
      </c>
      <c r="X31" s="58">
        <f ca="1">計算!AM27</f>
        <v>0</v>
      </c>
    </row>
    <row r="32" spans="1:24" ht="15" customHeight="1">
      <c r="A32" s="141">
        <v>51</v>
      </c>
      <c r="B32" s="54" t="s">
        <v>21</v>
      </c>
      <c r="C32" s="149">
        <f>計算!D28</f>
        <v>0</v>
      </c>
      <c r="D32" s="150">
        <f>計算!E28</f>
        <v>0</v>
      </c>
      <c r="E32" s="151">
        <f>計算!F28</f>
        <v>0</v>
      </c>
      <c r="F32" s="58">
        <f>計算!X28</f>
        <v>0</v>
      </c>
      <c r="G32" s="58">
        <f>計算!AB28</f>
        <v>0</v>
      </c>
      <c r="H32" s="149">
        <f>計算!J28</f>
        <v>0</v>
      </c>
      <c r="I32" s="150">
        <f>計算!K28</f>
        <v>0</v>
      </c>
      <c r="J32" s="151">
        <f>計算!L28</f>
        <v>0</v>
      </c>
      <c r="K32" s="58">
        <f>計算!Y28</f>
        <v>0</v>
      </c>
      <c r="L32" s="58">
        <f>計算!AC28</f>
        <v>0</v>
      </c>
      <c r="M32" s="149">
        <f>計算!R28</f>
        <v>0</v>
      </c>
      <c r="N32" s="150">
        <f>計算!S28</f>
        <v>0</v>
      </c>
      <c r="O32" s="151">
        <f>計算!T28</f>
        <v>0</v>
      </c>
      <c r="P32" s="58">
        <f>計算!Z28</f>
        <v>0</v>
      </c>
      <c r="Q32" s="58">
        <f>計算!AD28</f>
        <v>0</v>
      </c>
      <c r="R32" s="149">
        <f t="shared" si="0"/>
        <v>0</v>
      </c>
      <c r="S32" s="150">
        <f t="shared" si="1"/>
        <v>0</v>
      </c>
      <c r="T32" s="151">
        <f t="shared" si="2"/>
        <v>0</v>
      </c>
      <c r="U32" s="58">
        <f t="shared" si="3"/>
        <v>0</v>
      </c>
      <c r="V32" s="58">
        <f t="shared" si="4"/>
        <v>0</v>
      </c>
      <c r="W32" s="62">
        <f ca="1">計算!AL28</f>
        <v>0</v>
      </c>
      <c r="X32" s="58">
        <f ca="1">計算!AM28</f>
        <v>0</v>
      </c>
    </row>
    <row r="33" spans="1:24" ht="15" customHeight="1">
      <c r="A33" s="141">
        <v>53</v>
      </c>
      <c r="B33" s="54" t="s">
        <v>22</v>
      </c>
      <c r="C33" s="149">
        <f>計算!D29</f>
        <v>0</v>
      </c>
      <c r="D33" s="150">
        <f>計算!E29</f>
        <v>0</v>
      </c>
      <c r="E33" s="151">
        <f>計算!F29</f>
        <v>0</v>
      </c>
      <c r="F33" s="58">
        <f>計算!X29</f>
        <v>0</v>
      </c>
      <c r="G33" s="58">
        <f>計算!AB29</f>
        <v>0</v>
      </c>
      <c r="H33" s="149">
        <f>計算!J29</f>
        <v>0</v>
      </c>
      <c r="I33" s="150">
        <f>計算!K29</f>
        <v>0</v>
      </c>
      <c r="J33" s="151">
        <f>計算!L29</f>
        <v>0</v>
      </c>
      <c r="K33" s="58">
        <f>計算!Y29</f>
        <v>0</v>
      </c>
      <c r="L33" s="58">
        <f>計算!AC29</f>
        <v>0</v>
      </c>
      <c r="M33" s="149">
        <f>計算!R29</f>
        <v>0</v>
      </c>
      <c r="N33" s="150">
        <f>計算!S29</f>
        <v>0</v>
      </c>
      <c r="O33" s="151">
        <f>計算!T29</f>
        <v>0</v>
      </c>
      <c r="P33" s="58">
        <f>計算!Z29</f>
        <v>0</v>
      </c>
      <c r="Q33" s="58">
        <f>計算!AD29</f>
        <v>0</v>
      </c>
      <c r="R33" s="149">
        <f t="shared" si="0"/>
        <v>0</v>
      </c>
      <c r="S33" s="150">
        <f t="shared" si="1"/>
        <v>0</v>
      </c>
      <c r="T33" s="151">
        <f t="shared" si="2"/>
        <v>0</v>
      </c>
      <c r="U33" s="58">
        <f t="shared" si="3"/>
        <v>0</v>
      </c>
      <c r="V33" s="58">
        <f t="shared" si="4"/>
        <v>0</v>
      </c>
      <c r="W33" s="66">
        <f ca="1">計算!AL29</f>
        <v>0</v>
      </c>
      <c r="X33" s="58">
        <f ca="1">計算!AM29</f>
        <v>0</v>
      </c>
    </row>
    <row r="34" spans="1:24" ht="15" customHeight="1">
      <c r="A34" s="142">
        <v>55</v>
      </c>
      <c r="B34" s="55" t="s">
        <v>23</v>
      </c>
      <c r="C34" s="157">
        <f>計算!D30</f>
        <v>0</v>
      </c>
      <c r="D34" s="158">
        <f>計算!E30</f>
        <v>0</v>
      </c>
      <c r="E34" s="136">
        <f>計算!F30</f>
        <v>0</v>
      </c>
      <c r="F34" s="65">
        <f>計算!X30</f>
        <v>0</v>
      </c>
      <c r="G34" s="65">
        <f>計算!AB30</f>
        <v>0</v>
      </c>
      <c r="H34" s="157">
        <f>計算!J30</f>
        <v>0</v>
      </c>
      <c r="I34" s="158">
        <f>計算!K30</f>
        <v>0</v>
      </c>
      <c r="J34" s="136">
        <f>計算!L30</f>
        <v>0</v>
      </c>
      <c r="K34" s="65">
        <f>計算!Y30</f>
        <v>0</v>
      </c>
      <c r="L34" s="65">
        <f>計算!AC30</f>
        <v>0</v>
      </c>
      <c r="M34" s="157">
        <f>計算!R30</f>
        <v>0</v>
      </c>
      <c r="N34" s="158">
        <f>計算!S30</f>
        <v>0</v>
      </c>
      <c r="O34" s="136">
        <f>計算!T30</f>
        <v>0</v>
      </c>
      <c r="P34" s="65">
        <f>計算!Z30</f>
        <v>0</v>
      </c>
      <c r="Q34" s="65">
        <f>計算!AD30</f>
        <v>0</v>
      </c>
      <c r="R34" s="157">
        <f t="shared" si="0"/>
        <v>0</v>
      </c>
      <c r="S34" s="158">
        <f t="shared" si="1"/>
        <v>0</v>
      </c>
      <c r="T34" s="136">
        <f t="shared" si="2"/>
        <v>0</v>
      </c>
      <c r="U34" s="65">
        <f t="shared" si="3"/>
        <v>0</v>
      </c>
      <c r="V34" s="65">
        <f t="shared" si="4"/>
        <v>0</v>
      </c>
      <c r="W34" s="62">
        <f ca="1">計算!AL30</f>
        <v>0</v>
      </c>
      <c r="X34" s="65">
        <f ca="1">計算!AM30</f>
        <v>0</v>
      </c>
    </row>
    <row r="35" spans="1:24" ht="15" customHeight="1">
      <c r="A35" s="141">
        <v>57</v>
      </c>
      <c r="B35" s="54" t="s">
        <v>179</v>
      </c>
      <c r="C35" s="149">
        <f>計算!D31</f>
        <v>0</v>
      </c>
      <c r="D35" s="150">
        <f>計算!E31</f>
        <v>0</v>
      </c>
      <c r="E35" s="151">
        <f>計算!F31</f>
        <v>0</v>
      </c>
      <c r="F35" s="58">
        <f>計算!X31</f>
        <v>0</v>
      </c>
      <c r="G35" s="58">
        <f>計算!AB31</f>
        <v>0</v>
      </c>
      <c r="H35" s="149">
        <f>計算!J31</f>
        <v>0</v>
      </c>
      <c r="I35" s="150">
        <f>計算!K31</f>
        <v>0</v>
      </c>
      <c r="J35" s="151">
        <f>計算!L31</f>
        <v>0</v>
      </c>
      <c r="K35" s="58">
        <f>計算!Y31</f>
        <v>0</v>
      </c>
      <c r="L35" s="58">
        <f>計算!AC31</f>
        <v>0</v>
      </c>
      <c r="M35" s="149">
        <f>計算!R31</f>
        <v>0</v>
      </c>
      <c r="N35" s="150">
        <f>計算!S31</f>
        <v>0</v>
      </c>
      <c r="O35" s="151">
        <f>計算!T31</f>
        <v>0</v>
      </c>
      <c r="P35" s="58">
        <f>計算!Z31</f>
        <v>0</v>
      </c>
      <c r="Q35" s="58">
        <f>計算!AD31</f>
        <v>0</v>
      </c>
      <c r="R35" s="149">
        <f t="shared" si="0"/>
        <v>0</v>
      </c>
      <c r="S35" s="150">
        <f t="shared" si="1"/>
        <v>0</v>
      </c>
      <c r="T35" s="151">
        <f t="shared" si="2"/>
        <v>0</v>
      </c>
      <c r="U35" s="58">
        <f t="shared" si="3"/>
        <v>0</v>
      </c>
      <c r="V35" s="58">
        <f t="shared" si="4"/>
        <v>0</v>
      </c>
      <c r="W35" s="62">
        <f ca="1">計算!AL31</f>
        <v>0</v>
      </c>
      <c r="X35" s="58">
        <f ca="1">計算!AM31</f>
        <v>0</v>
      </c>
    </row>
    <row r="36" spans="1:24" ht="15" customHeight="1">
      <c r="A36" s="141">
        <v>59</v>
      </c>
      <c r="B36" s="54" t="s">
        <v>25</v>
      </c>
      <c r="C36" s="149">
        <f>計算!D32</f>
        <v>0</v>
      </c>
      <c r="D36" s="150">
        <f>計算!E32</f>
        <v>0</v>
      </c>
      <c r="E36" s="151">
        <f>計算!F32</f>
        <v>0</v>
      </c>
      <c r="F36" s="58">
        <f>計算!X32</f>
        <v>0</v>
      </c>
      <c r="G36" s="58">
        <f>計算!AB32</f>
        <v>0</v>
      </c>
      <c r="H36" s="149">
        <f>計算!J32</f>
        <v>0</v>
      </c>
      <c r="I36" s="150">
        <f>計算!K32</f>
        <v>0</v>
      </c>
      <c r="J36" s="151">
        <f>計算!L32</f>
        <v>0</v>
      </c>
      <c r="K36" s="58">
        <f>計算!Y32</f>
        <v>0</v>
      </c>
      <c r="L36" s="58">
        <f>計算!AC32</f>
        <v>0</v>
      </c>
      <c r="M36" s="149">
        <f>計算!R32</f>
        <v>0</v>
      </c>
      <c r="N36" s="150">
        <f>計算!S32</f>
        <v>0</v>
      </c>
      <c r="O36" s="151">
        <f>計算!T32</f>
        <v>0</v>
      </c>
      <c r="P36" s="58">
        <f>計算!Z32</f>
        <v>0</v>
      </c>
      <c r="Q36" s="58">
        <f>計算!AD32</f>
        <v>0</v>
      </c>
      <c r="R36" s="149">
        <f t="shared" si="0"/>
        <v>0</v>
      </c>
      <c r="S36" s="150">
        <f t="shared" si="1"/>
        <v>0</v>
      </c>
      <c r="T36" s="151">
        <f t="shared" si="2"/>
        <v>0</v>
      </c>
      <c r="U36" s="58">
        <f t="shared" si="3"/>
        <v>0</v>
      </c>
      <c r="V36" s="58">
        <f t="shared" si="4"/>
        <v>0</v>
      </c>
      <c r="W36" s="62">
        <f ca="1">計算!AL32</f>
        <v>0</v>
      </c>
      <c r="X36" s="58">
        <f ca="1">計算!AM32</f>
        <v>0</v>
      </c>
    </row>
    <row r="37" spans="1:24" ht="15" customHeight="1">
      <c r="A37" s="141">
        <v>61</v>
      </c>
      <c r="B37" s="54" t="s">
        <v>26</v>
      </c>
      <c r="C37" s="149">
        <f>計算!D33</f>
        <v>0</v>
      </c>
      <c r="D37" s="150">
        <f>計算!E33</f>
        <v>0</v>
      </c>
      <c r="E37" s="151">
        <f>計算!F33</f>
        <v>0</v>
      </c>
      <c r="F37" s="58">
        <f>計算!X33</f>
        <v>0</v>
      </c>
      <c r="G37" s="58">
        <f>計算!AB33</f>
        <v>0</v>
      </c>
      <c r="H37" s="149">
        <f>計算!J33</f>
        <v>0</v>
      </c>
      <c r="I37" s="150">
        <f>計算!K33</f>
        <v>0</v>
      </c>
      <c r="J37" s="151">
        <f>計算!L33</f>
        <v>0</v>
      </c>
      <c r="K37" s="58">
        <f>計算!Y33</f>
        <v>0</v>
      </c>
      <c r="L37" s="58">
        <f>計算!AC33</f>
        <v>0</v>
      </c>
      <c r="M37" s="149">
        <f>計算!R33</f>
        <v>0</v>
      </c>
      <c r="N37" s="150">
        <f>計算!S33</f>
        <v>0</v>
      </c>
      <c r="O37" s="151">
        <f>計算!T33</f>
        <v>0</v>
      </c>
      <c r="P37" s="58">
        <f>計算!Z33</f>
        <v>0</v>
      </c>
      <c r="Q37" s="58">
        <f>計算!AD33</f>
        <v>0</v>
      </c>
      <c r="R37" s="149">
        <f t="shared" si="0"/>
        <v>0</v>
      </c>
      <c r="S37" s="150">
        <f t="shared" si="1"/>
        <v>0</v>
      </c>
      <c r="T37" s="151">
        <f t="shared" si="2"/>
        <v>0</v>
      </c>
      <c r="U37" s="58">
        <f t="shared" si="3"/>
        <v>0</v>
      </c>
      <c r="V37" s="58">
        <f t="shared" si="4"/>
        <v>0</v>
      </c>
      <c r="W37" s="62">
        <f ca="1">計算!AL33</f>
        <v>0</v>
      </c>
      <c r="X37" s="58">
        <f ca="1">計算!AM33</f>
        <v>0</v>
      </c>
    </row>
    <row r="38" spans="1:24" ht="15" customHeight="1">
      <c r="A38" s="143">
        <v>63</v>
      </c>
      <c r="B38" s="56" t="s">
        <v>27</v>
      </c>
      <c r="C38" s="159">
        <f>計算!D34</f>
        <v>0</v>
      </c>
      <c r="D38" s="160">
        <f>計算!E34</f>
        <v>0</v>
      </c>
      <c r="E38" s="161">
        <f>計算!F34</f>
        <v>0</v>
      </c>
      <c r="F38" s="66">
        <f>計算!X34</f>
        <v>0</v>
      </c>
      <c r="G38" s="66">
        <f>計算!AB34</f>
        <v>0</v>
      </c>
      <c r="H38" s="159">
        <f>計算!J34</f>
        <v>0</v>
      </c>
      <c r="I38" s="160">
        <f>計算!K34</f>
        <v>0</v>
      </c>
      <c r="J38" s="161">
        <f>計算!L34</f>
        <v>0</v>
      </c>
      <c r="K38" s="66">
        <f>計算!Y34</f>
        <v>0</v>
      </c>
      <c r="L38" s="66">
        <f>計算!AC34</f>
        <v>0</v>
      </c>
      <c r="M38" s="159">
        <f>計算!R34</f>
        <v>0</v>
      </c>
      <c r="N38" s="160">
        <f>計算!S34</f>
        <v>0</v>
      </c>
      <c r="O38" s="161">
        <f>計算!T34</f>
        <v>0</v>
      </c>
      <c r="P38" s="66">
        <f>計算!Z34</f>
        <v>0</v>
      </c>
      <c r="Q38" s="66">
        <f>計算!AD34</f>
        <v>0</v>
      </c>
      <c r="R38" s="159">
        <f t="shared" si="0"/>
        <v>0</v>
      </c>
      <c r="S38" s="160">
        <f t="shared" si="1"/>
        <v>0</v>
      </c>
      <c r="T38" s="161">
        <f t="shared" si="2"/>
        <v>0</v>
      </c>
      <c r="U38" s="66">
        <f t="shared" si="3"/>
        <v>0</v>
      </c>
      <c r="V38" s="66">
        <f t="shared" si="4"/>
        <v>0</v>
      </c>
      <c r="W38" s="66">
        <f ca="1">計算!AL34</f>
        <v>0</v>
      </c>
      <c r="X38" s="66">
        <f ca="1">計算!AM34</f>
        <v>0</v>
      </c>
    </row>
    <row r="39" spans="1:24" ht="15" customHeight="1">
      <c r="A39" s="142">
        <v>64</v>
      </c>
      <c r="B39" s="55" t="s">
        <v>172</v>
      </c>
      <c r="C39" s="157">
        <f>計算!D35</f>
        <v>0</v>
      </c>
      <c r="D39" s="158">
        <f>計算!E35</f>
        <v>0</v>
      </c>
      <c r="E39" s="136">
        <f>計算!F35</f>
        <v>0</v>
      </c>
      <c r="F39" s="65">
        <f>計算!X35</f>
        <v>0</v>
      </c>
      <c r="G39" s="65">
        <f>計算!AB35</f>
        <v>0</v>
      </c>
      <c r="H39" s="157">
        <f>計算!J35</f>
        <v>0</v>
      </c>
      <c r="I39" s="158">
        <f>計算!K35</f>
        <v>0</v>
      </c>
      <c r="J39" s="136">
        <f>計算!L35</f>
        <v>0</v>
      </c>
      <c r="K39" s="65">
        <f>計算!Y35</f>
        <v>0</v>
      </c>
      <c r="L39" s="65">
        <f>計算!AC35</f>
        <v>0</v>
      </c>
      <c r="M39" s="157">
        <f>計算!R35</f>
        <v>0</v>
      </c>
      <c r="N39" s="158">
        <f>計算!S35</f>
        <v>0</v>
      </c>
      <c r="O39" s="136">
        <f>計算!T35</f>
        <v>0</v>
      </c>
      <c r="P39" s="65">
        <f>計算!Z35</f>
        <v>0</v>
      </c>
      <c r="Q39" s="65">
        <f>計算!AD35</f>
        <v>0</v>
      </c>
      <c r="R39" s="157">
        <f t="shared" si="0"/>
        <v>0</v>
      </c>
      <c r="S39" s="158">
        <f t="shared" si="1"/>
        <v>0</v>
      </c>
      <c r="T39" s="136">
        <f t="shared" si="2"/>
        <v>0</v>
      </c>
      <c r="U39" s="65">
        <f t="shared" si="3"/>
        <v>0</v>
      </c>
      <c r="V39" s="65">
        <f t="shared" si="4"/>
        <v>0</v>
      </c>
      <c r="W39" s="62">
        <f ca="1">計算!AL35</f>
        <v>0</v>
      </c>
      <c r="X39" s="58">
        <f ca="1">計算!AM35</f>
        <v>0</v>
      </c>
    </row>
    <row r="40" spans="1:24" ht="15" customHeight="1">
      <c r="A40" s="141">
        <v>65</v>
      </c>
      <c r="B40" s="54" t="s">
        <v>173</v>
      </c>
      <c r="C40" s="149">
        <f>計算!D36</f>
        <v>0</v>
      </c>
      <c r="D40" s="150">
        <f>計算!E36</f>
        <v>0</v>
      </c>
      <c r="E40" s="151">
        <f>計算!F36</f>
        <v>0</v>
      </c>
      <c r="F40" s="58">
        <f>計算!X36</f>
        <v>0</v>
      </c>
      <c r="G40" s="58">
        <f>計算!AB36</f>
        <v>0</v>
      </c>
      <c r="H40" s="149">
        <f>計算!J36</f>
        <v>0</v>
      </c>
      <c r="I40" s="150">
        <f>計算!K36</f>
        <v>0</v>
      </c>
      <c r="J40" s="151">
        <f>計算!L36</f>
        <v>0</v>
      </c>
      <c r="K40" s="58">
        <f>計算!Y36</f>
        <v>0</v>
      </c>
      <c r="L40" s="58">
        <f>計算!AC36</f>
        <v>0</v>
      </c>
      <c r="M40" s="149">
        <f>計算!R36</f>
        <v>0</v>
      </c>
      <c r="N40" s="150">
        <f>計算!S36</f>
        <v>0</v>
      </c>
      <c r="O40" s="151">
        <f>計算!T36</f>
        <v>0</v>
      </c>
      <c r="P40" s="58">
        <f>計算!Z36</f>
        <v>0</v>
      </c>
      <c r="Q40" s="58">
        <f>計算!AD36</f>
        <v>0</v>
      </c>
      <c r="R40" s="149">
        <f t="shared" si="0"/>
        <v>0</v>
      </c>
      <c r="S40" s="150">
        <f t="shared" si="1"/>
        <v>0</v>
      </c>
      <c r="T40" s="151">
        <f t="shared" si="2"/>
        <v>0</v>
      </c>
      <c r="U40" s="58">
        <f t="shared" si="3"/>
        <v>0</v>
      </c>
      <c r="V40" s="58">
        <f t="shared" si="4"/>
        <v>0</v>
      </c>
      <c r="W40" s="62">
        <f ca="1">計算!AL36</f>
        <v>0</v>
      </c>
      <c r="X40" s="58">
        <f ca="1">計算!AM36</f>
        <v>0</v>
      </c>
    </row>
    <row r="41" spans="1:24" ht="15" customHeight="1">
      <c r="A41" s="141">
        <v>66</v>
      </c>
      <c r="B41" s="54" t="s">
        <v>28</v>
      </c>
      <c r="C41" s="149">
        <f>計算!D37</f>
        <v>0</v>
      </c>
      <c r="D41" s="150">
        <f>計算!E37</f>
        <v>0</v>
      </c>
      <c r="E41" s="151">
        <f>計算!F37</f>
        <v>0</v>
      </c>
      <c r="F41" s="58">
        <f>計算!X37</f>
        <v>0</v>
      </c>
      <c r="G41" s="58">
        <f>計算!AB37</f>
        <v>0</v>
      </c>
      <c r="H41" s="149">
        <f>計算!J37</f>
        <v>0</v>
      </c>
      <c r="I41" s="150">
        <f>計算!K37</f>
        <v>0</v>
      </c>
      <c r="J41" s="151">
        <f>計算!L37</f>
        <v>0</v>
      </c>
      <c r="K41" s="58">
        <f>計算!Y37</f>
        <v>0</v>
      </c>
      <c r="L41" s="58">
        <f>計算!AC37</f>
        <v>0</v>
      </c>
      <c r="M41" s="149">
        <f>計算!R37</f>
        <v>0</v>
      </c>
      <c r="N41" s="150">
        <f>計算!S37</f>
        <v>0</v>
      </c>
      <c r="O41" s="151">
        <f>計算!T37</f>
        <v>0</v>
      </c>
      <c r="P41" s="58">
        <f>計算!Z37</f>
        <v>0</v>
      </c>
      <c r="Q41" s="58">
        <f>計算!AD37</f>
        <v>0</v>
      </c>
      <c r="R41" s="149">
        <f t="shared" si="0"/>
        <v>0</v>
      </c>
      <c r="S41" s="150">
        <f t="shared" si="1"/>
        <v>0</v>
      </c>
      <c r="T41" s="151">
        <f t="shared" si="2"/>
        <v>0</v>
      </c>
      <c r="U41" s="58">
        <f t="shared" si="3"/>
        <v>0</v>
      </c>
      <c r="V41" s="58">
        <f t="shared" si="4"/>
        <v>0</v>
      </c>
      <c r="W41" s="62">
        <f ca="1">計算!AL37</f>
        <v>0</v>
      </c>
      <c r="X41" s="58">
        <f ca="1">計算!AM37</f>
        <v>0</v>
      </c>
    </row>
    <row r="42" spans="1:24" ht="15" customHeight="1">
      <c r="A42" s="141">
        <v>67</v>
      </c>
      <c r="B42" s="54" t="s">
        <v>29</v>
      </c>
      <c r="C42" s="149">
        <f>計算!D38</f>
        <v>0</v>
      </c>
      <c r="D42" s="150">
        <f>計算!E38</f>
        <v>0</v>
      </c>
      <c r="E42" s="151">
        <f>計算!F38</f>
        <v>0</v>
      </c>
      <c r="F42" s="58">
        <f>計算!X38</f>
        <v>0</v>
      </c>
      <c r="G42" s="58">
        <f>計算!AB38</f>
        <v>0</v>
      </c>
      <c r="H42" s="149">
        <f>計算!J38</f>
        <v>0</v>
      </c>
      <c r="I42" s="150">
        <f>計算!K38</f>
        <v>0</v>
      </c>
      <c r="J42" s="151">
        <f>計算!L38</f>
        <v>0</v>
      </c>
      <c r="K42" s="58">
        <f>計算!Y38</f>
        <v>0</v>
      </c>
      <c r="L42" s="58">
        <f>計算!AC38</f>
        <v>0</v>
      </c>
      <c r="M42" s="149">
        <f>計算!R38</f>
        <v>0</v>
      </c>
      <c r="N42" s="150">
        <f>計算!S38</f>
        <v>0</v>
      </c>
      <c r="O42" s="151">
        <f>計算!T38</f>
        <v>0</v>
      </c>
      <c r="P42" s="58">
        <f>計算!Z38</f>
        <v>0</v>
      </c>
      <c r="Q42" s="58">
        <f>計算!AD38</f>
        <v>0</v>
      </c>
      <c r="R42" s="149">
        <f t="shared" si="0"/>
        <v>0</v>
      </c>
      <c r="S42" s="150">
        <f t="shared" si="1"/>
        <v>0</v>
      </c>
      <c r="T42" s="151">
        <f t="shared" si="2"/>
        <v>0</v>
      </c>
      <c r="U42" s="58">
        <f t="shared" si="3"/>
        <v>0</v>
      </c>
      <c r="V42" s="58">
        <f t="shared" si="4"/>
        <v>0</v>
      </c>
      <c r="W42" s="62">
        <f ca="1">計算!AL38</f>
        <v>0</v>
      </c>
      <c r="X42" s="58">
        <f ca="1">計算!AM38</f>
        <v>0</v>
      </c>
    </row>
    <row r="43" spans="1:24" ht="15" customHeight="1">
      <c r="A43" s="143">
        <v>68</v>
      </c>
      <c r="B43" s="56" t="s">
        <v>30</v>
      </c>
      <c r="C43" s="159">
        <f>計算!D39</f>
        <v>0</v>
      </c>
      <c r="D43" s="160">
        <f>計算!E39</f>
        <v>0</v>
      </c>
      <c r="E43" s="161">
        <f>計算!F39</f>
        <v>0</v>
      </c>
      <c r="F43" s="66">
        <f>計算!X39</f>
        <v>0</v>
      </c>
      <c r="G43" s="66">
        <f>計算!AB39</f>
        <v>0</v>
      </c>
      <c r="H43" s="159">
        <f>計算!J39</f>
        <v>0</v>
      </c>
      <c r="I43" s="160">
        <f>計算!K39</f>
        <v>0</v>
      </c>
      <c r="J43" s="161">
        <f>計算!L39</f>
        <v>0</v>
      </c>
      <c r="K43" s="66">
        <f>計算!Y39</f>
        <v>0</v>
      </c>
      <c r="L43" s="66">
        <f>計算!AC39</f>
        <v>0</v>
      </c>
      <c r="M43" s="159">
        <f>計算!R39</f>
        <v>0</v>
      </c>
      <c r="N43" s="160">
        <f>計算!S39</f>
        <v>0</v>
      </c>
      <c r="O43" s="161">
        <f>計算!T39</f>
        <v>0</v>
      </c>
      <c r="P43" s="66">
        <f>計算!Z39</f>
        <v>0</v>
      </c>
      <c r="Q43" s="66">
        <f>計算!AD39</f>
        <v>0</v>
      </c>
      <c r="R43" s="159">
        <f t="shared" si="0"/>
        <v>0</v>
      </c>
      <c r="S43" s="160">
        <f t="shared" si="1"/>
        <v>0</v>
      </c>
      <c r="T43" s="161">
        <f t="shared" si="2"/>
        <v>0</v>
      </c>
      <c r="U43" s="66">
        <f t="shared" si="3"/>
        <v>0</v>
      </c>
      <c r="V43" s="66">
        <f t="shared" si="4"/>
        <v>0</v>
      </c>
      <c r="W43" s="66">
        <f ca="1">計算!AL39</f>
        <v>0</v>
      </c>
      <c r="X43" s="58">
        <f ca="1">計算!AM39</f>
        <v>0</v>
      </c>
    </row>
    <row r="44" spans="1:24" ht="15" customHeight="1">
      <c r="A44" s="144">
        <v>69</v>
      </c>
      <c r="B44" s="54" t="s">
        <v>31</v>
      </c>
      <c r="C44" s="152">
        <f>計算!D40</f>
        <v>0</v>
      </c>
      <c r="D44" s="153">
        <f>計算!E40</f>
        <v>0</v>
      </c>
      <c r="E44" s="140">
        <f>計算!F40</f>
        <v>0</v>
      </c>
      <c r="F44" s="58">
        <f>計算!X40</f>
        <v>0</v>
      </c>
      <c r="G44" s="58">
        <f>計算!AB40</f>
        <v>0</v>
      </c>
      <c r="H44" s="152">
        <f>計算!J40</f>
        <v>0</v>
      </c>
      <c r="I44" s="153">
        <f>計算!K40</f>
        <v>0</v>
      </c>
      <c r="J44" s="140">
        <f>計算!L40</f>
        <v>0</v>
      </c>
      <c r="K44" s="58">
        <f>計算!Y40</f>
        <v>0</v>
      </c>
      <c r="L44" s="58">
        <f>計算!AC40</f>
        <v>0</v>
      </c>
      <c r="M44" s="152">
        <f>計算!R40</f>
        <v>0</v>
      </c>
      <c r="N44" s="153">
        <f>計算!S40</f>
        <v>0</v>
      </c>
      <c r="O44" s="140">
        <f>計算!T40</f>
        <v>0</v>
      </c>
      <c r="P44" s="58">
        <f>計算!Z40</f>
        <v>0</v>
      </c>
      <c r="Q44" s="58">
        <f>計算!AD40</f>
        <v>0</v>
      </c>
      <c r="R44" s="152">
        <f t="shared" si="0"/>
        <v>0</v>
      </c>
      <c r="S44" s="153">
        <f t="shared" si="1"/>
        <v>0</v>
      </c>
      <c r="T44" s="140">
        <f t="shared" si="2"/>
        <v>0</v>
      </c>
      <c r="U44" s="58">
        <f t="shared" si="3"/>
        <v>0</v>
      </c>
      <c r="V44" s="58">
        <f t="shared" si="4"/>
        <v>0</v>
      </c>
      <c r="W44" s="62">
        <f ca="1">計算!AL40</f>
        <v>0</v>
      </c>
      <c r="X44" s="451">
        <f ca="1">計算!AM40</f>
        <v>0</v>
      </c>
    </row>
    <row r="45" spans="1:24" ht="15" customHeight="1">
      <c r="A45" s="145"/>
      <c r="B45" s="60" t="s">
        <v>73</v>
      </c>
      <c r="C45" s="154">
        <f t="shared" ref="C45:M45" si="5">SUM(C9:C44)</f>
        <v>0</v>
      </c>
      <c r="D45" s="155">
        <f t="shared" si="5"/>
        <v>0</v>
      </c>
      <c r="E45" s="156">
        <f t="shared" si="5"/>
        <v>0</v>
      </c>
      <c r="F45" s="64">
        <f t="shared" si="5"/>
        <v>0</v>
      </c>
      <c r="G45" s="64">
        <f t="shared" si="5"/>
        <v>0</v>
      </c>
      <c r="H45" s="154">
        <f t="shared" si="5"/>
        <v>0</v>
      </c>
      <c r="I45" s="155">
        <f t="shared" si="5"/>
        <v>0</v>
      </c>
      <c r="J45" s="156">
        <f t="shared" si="5"/>
        <v>0</v>
      </c>
      <c r="K45" s="64">
        <f t="shared" si="5"/>
        <v>0</v>
      </c>
      <c r="L45" s="64">
        <f t="shared" si="5"/>
        <v>0</v>
      </c>
      <c r="M45" s="154">
        <f t="shared" si="5"/>
        <v>0</v>
      </c>
      <c r="N45" s="155">
        <f t="shared" ref="N45:U45" si="6">SUM(N9:N44)</f>
        <v>0</v>
      </c>
      <c r="O45" s="156">
        <f t="shared" si="6"/>
        <v>0</v>
      </c>
      <c r="P45" s="64">
        <f t="shared" si="6"/>
        <v>0</v>
      </c>
      <c r="Q45" s="64">
        <f t="shared" si="6"/>
        <v>0</v>
      </c>
      <c r="R45" s="154">
        <f t="shared" si="6"/>
        <v>0</v>
      </c>
      <c r="S45" s="155">
        <f t="shared" si="6"/>
        <v>0</v>
      </c>
      <c r="T45" s="156">
        <f t="shared" si="6"/>
        <v>0</v>
      </c>
      <c r="U45" s="64">
        <f t="shared" si="6"/>
        <v>0</v>
      </c>
      <c r="V45" s="64">
        <f>SUM(V9:V44)</f>
        <v>0</v>
      </c>
      <c r="W45" s="53">
        <f t="shared" ref="W45:X45" ca="1" si="7">SUM(W9:W44)</f>
        <v>0</v>
      </c>
      <c r="X45" s="64">
        <f t="shared" ca="1" si="7"/>
        <v>0</v>
      </c>
    </row>
    <row r="46" spans="1:24" ht="15" customHeight="1">
      <c r="A46" s="162" t="s">
        <v>151</v>
      </c>
    </row>
  </sheetData>
  <mergeCells count="2">
    <mergeCell ref="W3:W7"/>
    <mergeCell ref="X3:X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heetViews>
  <sheetFormatPr defaultRowHeight="11.25"/>
  <cols>
    <col min="1" max="2" width="4" style="196" customWidth="1"/>
    <col min="3" max="7" width="8.33203125" style="196" customWidth="1"/>
    <col min="8" max="9" width="4.1640625" style="196" customWidth="1"/>
    <col min="10" max="10" width="8.33203125" style="196" customWidth="1"/>
    <col min="11" max="11" width="8" style="196" customWidth="1"/>
    <col min="12" max="12" width="4.1640625" style="196" customWidth="1"/>
    <col min="13" max="13" width="13.6640625" style="196" bestFit="1" customWidth="1"/>
    <col min="14" max="14" width="14.5" style="196" bestFit="1" customWidth="1"/>
    <col min="15" max="15" width="8.33203125" style="196" customWidth="1"/>
    <col min="16" max="256" width="9.33203125" style="196"/>
    <col min="257" max="258" width="4" style="196" customWidth="1"/>
    <col min="259" max="263" width="8.33203125" style="196" customWidth="1"/>
    <col min="264" max="265" width="4.1640625" style="196" customWidth="1"/>
    <col min="266" max="266" width="8.33203125" style="196" customWidth="1"/>
    <col min="267" max="267" width="8" style="196" customWidth="1"/>
    <col min="268" max="268" width="4.1640625" style="196" customWidth="1"/>
    <col min="269" max="269" width="13.6640625" style="196" bestFit="1" customWidth="1"/>
    <col min="270" max="270" width="14.5" style="196" bestFit="1" customWidth="1"/>
    <col min="271" max="271" width="8.33203125" style="196" customWidth="1"/>
    <col min="272" max="512" width="9.33203125" style="196"/>
    <col min="513" max="514" width="4" style="196" customWidth="1"/>
    <col min="515" max="519" width="8.33203125" style="196" customWidth="1"/>
    <col min="520" max="521" width="4.1640625" style="196" customWidth="1"/>
    <col min="522" max="522" width="8.33203125" style="196" customWidth="1"/>
    <col min="523" max="523" width="8" style="196" customWidth="1"/>
    <col min="524" max="524" width="4.1640625" style="196" customWidth="1"/>
    <col min="525" max="525" width="13.6640625" style="196" bestFit="1" customWidth="1"/>
    <col min="526" max="526" width="14.5" style="196" bestFit="1" customWidth="1"/>
    <col min="527" max="527" width="8.33203125" style="196" customWidth="1"/>
    <col min="528" max="768" width="9.33203125" style="196"/>
    <col min="769" max="770" width="4" style="196" customWidth="1"/>
    <col min="771" max="775" width="8.33203125" style="196" customWidth="1"/>
    <col min="776" max="777" width="4.1640625" style="196" customWidth="1"/>
    <col min="778" max="778" width="8.33203125" style="196" customWidth="1"/>
    <col min="779" max="779" width="8" style="196" customWidth="1"/>
    <col min="780" max="780" width="4.1640625" style="196" customWidth="1"/>
    <col min="781" max="781" width="13.6640625" style="196" bestFit="1" customWidth="1"/>
    <col min="782" max="782" width="14.5" style="196" bestFit="1" customWidth="1"/>
    <col min="783" max="783" width="8.33203125" style="196" customWidth="1"/>
    <col min="784" max="1024" width="9.33203125" style="196"/>
    <col min="1025" max="1026" width="4" style="196" customWidth="1"/>
    <col min="1027" max="1031" width="8.33203125" style="196" customWidth="1"/>
    <col min="1032" max="1033" width="4.1640625" style="196" customWidth="1"/>
    <col min="1034" max="1034" width="8.33203125" style="196" customWidth="1"/>
    <col min="1035" max="1035" width="8" style="196" customWidth="1"/>
    <col min="1036" max="1036" width="4.1640625" style="196" customWidth="1"/>
    <col min="1037" max="1037" width="13.6640625" style="196" bestFit="1" customWidth="1"/>
    <col min="1038" max="1038" width="14.5" style="196" bestFit="1" customWidth="1"/>
    <col min="1039" max="1039" width="8.33203125" style="196" customWidth="1"/>
    <col min="1040" max="1280" width="9.33203125" style="196"/>
    <col min="1281" max="1282" width="4" style="196" customWidth="1"/>
    <col min="1283" max="1287" width="8.33203125" style="196" customWidth="1"/>
    <col min="1288" max="1289" width="4.1640625" style="196" customWidth="1"/>
    <col min="1290" max="1290" width="8.33203125" style="196" customWidth="1"/>
    <col min="1291" max="1291" width="8" style="196" customWidth="1"/>
    <col min="1292" max="1292" width="4.1640625" style="196" customWidth="1"/>
    <col min="1293" max="1293" width="13.6640625" style="196" bestFit="1" customWidth="1"/>
    <col min="1294" max="1294" width="14.5" style="196" bestFit="1" customWidth="1"/>
    <col min="1295" max="1295" width="8.33203125" style="196" customWidth="1"/>
    <col min="1296" max="1536" width="9.33203125" style="196"/>
    <col min="1537" max="1538" width="4" style="196" customWidth="1"/>
    <col min="1539" max="1543" width="8.33203125" style="196" customWidth="1"/>
    <col min="1544" max="1545" width="4.1640625" style="196" customWidth="1"/>
    <col min="1546" max="1546" width="8.33203125" style="196" customWidth="1"/>
    <col min="1547" max="1547" width="8" style="196" customWidth="1"/>
    <col min="1548" max="1548" width="4.1640625" style="196" customWidth="1"/>
    <col min="1549" max="1549" width="13.6640625" style="196" bestFit="1" customWidth="1"/>
    <col min="1550" max="1550" width="14.5" style="196" bestFit="1" customWidth="1"/>
    <col min="1551" max="1551" width="8.33203125" style="196" customWidth="1"/>
    <col min="1552" max="1792" width="9.33203125" style="196"/>
    <col min="1793" max="1794" width="4" style="196" customWidth="1"/>
    <col min="1795" max="1799" width="8.33203125" style="196" customWidth="1"/>
    <col min="1800" max="1801" width="4.1640625" style="196" customWidth="1"/>
    <col min="1802" max="1802" width="8.33203125" style="196" customWidth="1"/>
    <col min="1803" max="1803" width="8" style="196" customWidth="1"/>
    <col min="1804" max="1804" width="4.1640625" style="196" customWidth="1"/>
    <col min="1805" max="1805" width="13.6640625" style="196" bestFit="1" customWidth="1"/>
    <col min="1806" max="1806" width="14.5" style="196" bestFit="1" customWidth="1"/>
    <col min="1807" max="1807" width="8.33203125" style="196" customWidth="1"/>
    <col min="1808" max="2048" width="9.33203125" style="196"/>
    <col min="2049" max="2050" width="4" style="196" customWidth="1"/>
    <col min="2051" max="2055" width="8.33203125" style="196" customWidth="1"/>
    <col min="2056" max="2057" width="4.1640625" style="196" customWidth="1"/>
    <col min="2058" max="2058" width="8.33203125" style="196" customWidth="1"/>
    <col min="2059" max="2059" width="8" style="196" customWidth="1"/>
    <col min="2060" max="2060" width="4.1640625" style="196" customWidth="1"/>
    <col min="2061" max="2061" width="13.6640625" style="196" bestFit="1" customWidth="1"/>
    <col min="2062" max="2062" width="14.5" style="196" bestFit="1" customWidth="1"/>
    <col min="2063" max="2063" width="8.33203125" style="196" customWidth="1"/>
    <col min="2064" max="2304" width="9.33203125" style="196"/>
    <col min="2305" max="2306" width="4" style="196" customWidth="1"/>
    <col min="2307" max="2311" width="8.33203125" style="196" customWidth="1"/>
    <col min="2312" max="2313" width="4.1640625" style="196" customWidth="1"/>
    <col min="2314" max="2314" width="8.33203125" style="196" customWidth="1"/>
    <col min="2315" max="2315" width="8" style="196" customWidth="1"/>
    <col min="2316" max="2316" width="4.1640625" style="196" customWidth="1"/>
    <col min="2317" max="2317" width="13.6640625" style="196" bestFit="1" customWidth="1"/>
    <col min="2318" max="2318" width="14.5" style="196" bestFit="1" customWidth="1"/>
    <col min="2319" max="2319" width="8.33203125" style="196" customWidth="1"/>
    <col min="2320" max="2560" width="9.33203125" style="196"/>
    <col min="2561" max="2562" width="4" style="196" customWidth="1"/>
    <col min="2563" max="2567" width="8.33203125" style="196" customWidth="1"/>
    <col min="2568" max="2569" width="4.1640625" style="196" customWidth="1"/>
    <col min="2570" max="2570" width="8.33203125" style="196" customWidth="1"/>
    <col min="2571" max="2571" width="8" style="196" customWidth="1"/>
    <col min="2572" max="2572" width="4.1640625" style="196" customWidth="1"/>
    <col min="2573" max="2573" width="13.6640625" style="196" bestFit="1" customWidth="1"/>
    <col min="2574" max="2574" width="14.5" style="196" bestFit="1" customWidth="1"/>
    <col min="2575" max="2575" width="8.33203125" style="196" customWidth="1"/>
    <col min="2576" max="2816" width="9.33203125" style="196"/>
    <col min="2817" max="2818" width="4" style="196" customWidth="1"/>
    <col min="2819" max="2823" width="8.33203125" style="196" customWidth="1"/>
    <col min="2824" max="2825" width="4.1640625" style="196" customWidth="1"/>
    <col min="2826" max="2826" width="8.33203125" style="196" customWidth="1"/>
    <col min="2827" max="2827" width="8" style="196" customWidth="1"/>
    <col min="2828" max="2828" width="4.1640625" style="196" customWidth="1"/>
    <col min="2829" max="2829" width="13.6640625" style="196" bestFit="1" customWidth="1"/>
    <col min="2830" max="2830" width="14.5" style="196" bestFit="1" customWidth="1"/>
    <col min="2831" max="2831" width="8.33203125" style="196" customWidth="1"/>
    <col min="2832" max="3072" width="9.33203125" style="196"/>
    <col min="3073" max="3074" width="4" style="196" customWidth="1"/>
    <col min="3075" max="3079" width="8.33203125" style="196" customWidth="1"/>
    <col min="3080" max="3081" width="4.1640625" style="196" customWidth="1"/>
    <col min="3082" max="3082" width="8.33203125" style="196" customWidth="1"/>
    <col min="3083" max="3083" width="8" style="196" customWidth="1"/>
    <col min="3084" max="3084" width="4.1640625" style="196" customWidth="1"/>
    <col min="3085" max="3085" width="13.6640625" style="196" bestFit="1" customWidth="1"/>
    <col min="3086" max="3086" width="14.5" style="196" bestFit="1" customWidth="1"/>
    <col min="3087" max="3087" width="8.33203125" style="196" customWidth="1"/>
    <col min="3088" max="3328" width="9.33203125" style="196"/>
    <col min="3329" max="3330" width="4" style="196" customWidth="1"/>
    <col min="3331" max="3335" width="8.33203125" style="196" customWidth="1"/>
    <col min="3336" max="3337" width="4.1640625" style="196" customWidth="1"/>
    <col min="3338" max="3338" width="8.33203125" style="196" customWidth="1"/>
    <col min="3339" max="3339" width="8" style="196" customWidth="1"/>
    <col min="3340" max="3340" width="4.1640625" style="196" customWidth="1"/>
    <col min="3341" max="3341" width="13.6640625" style="196" bestFit="1" customWidth="1"/>
    <col min="3342" max="3342" width="14.5" style="196" bestFit="1" customWidth="1"/>
    <col min="3343" max="3343" width="8.33203125" style="196" customWidth="1"/>
    <col min="3344" max="3584" width="9.33203125" style="196"/>
    <col min="3585" max="3586" width="4" style="196" customWidth="1"/>
    <col min="3587" max="3591" width="8.33203125" style="196" customWidth="1"/>
    <col min="3592" max="3593" width="4.1640625" style="196" customWidth="1"/>
    <col min="3594" max="3594" width="8.33203125" style="196" customWidth="1"/>
    <col min="3595" max="3595" width="8" style="196" customWidth="1"/>
    <col min="3596" max="3596" width="4.1640625" style="196" customWidth="1"/>
    <col min="3597" max="3597" width="13.6640625" style="196" bestFit="1" customWidth="1"/>
    <col min="3598" max="3598" width="14.5" style="196" bestFit="1" customWidth="1"/>
    <col min="3599" max="3599" width="8.33203125" style="196" customWidth="1"/>
    <col min="3600" max="3840" width="9.33203125" style="196"/>
    <col min="3841" max="3842" width="4" style="196" customWidth="1"/>
    <col min="3843" max="3847" width="8.33203125" style="196" customWidth="1"/>
    <col min="3848" max="3849" width="4.1640625" style="196" customWidth="1"/>
    <col min="3850" max="3850" width="8.33203125" style="196" customWidth="1"/>
    <col min="3851" max="3851" width="8" style="196" customWidth="1"/>
    <col min="3852" max="3852" width="4.1640625" style="196" customWidth="1"/>
    <col min="3853" max="3853" width="13.6640625" style="196" bestFit="1" customWidth="1"/>
    <col min="3854" max="3854" width="14.5" style="196" bestFit="1" customWidth="1"/>
    <col min="3855" max="3855" width="8.33203125" style="196" customWidth="1"/>
    <col min="3856" max="4096" width="9.33203125" style="196"/>
    <col min="4097" max="4098" width="4" style="196" customWidth="1"/>
    <col min="4099" max="4103" width="8.33203125" style="196" customWidth="1"/>
    <col min="4104" max="4105" width="4.1640625" style="196" customWidth="1"/>
    <col min="4106" max="4106" width="8.33203125" style="196" customWidth="1"/>
    <col min="4107" max="4107" width="8" style="196" customWidth="1"/>
    <col min="4108" max="4108" width="4.1640625" style="196" customWidth="1"/>
    <col min="4109" max="4109" width="13.6640625" style="196" bestFit="1" customWidth="1"/>
    <col min="4110" max="4110" width="14.5" style="196" bestFit="1" customWidth="1"/>
    <col min="4111" max="4111" width="8.33203125" style="196" customWidth="1"/>
    <col min="4112" max="4352" width="9.33203125" style="196"/>
    <col min="4353" max="4354" width="4" style="196" customWidth="1"/>
    <col min="4355" max="4359" width="8.33203125" style="196" customWidth="1"/>
    <col min="4360" max="4361" width="4.1640625" style="196" customWidth="1"/>
    <col min="4362" max="4362" width="8.33203125" style="196" customWidth="1"/>
    <col min="4363" max="4363" width="8" style="196" customWidth="1"/>
    <col min="4364" max="4364" width="4.1640625" style="196" customWidth="1"/>
    <col min="4365" max="4365" width="13.6640625" style="196" bestFit="1" customWidth="1"/>
    <col min="4366" max="4366" width="14.5" style="196" bestFit="1" customWidth="1"/>
    <col min="4367" max="4367" width="8.33203125" style="196" customWidth="1"/>
    <col min="4368" max="4608" width="9.33203125" style="196"/>
    <col min="4609" max="4610" width="4" style="196" customWidth="1"/>
    <col min="4611" max="4615" width="8.33203125" style="196" customWidth="1"/>
    <col min="4616" max="4617" width="4.1640625" style="196" customWidth="1"/>
    <col min="4618" max="4618" width="8.33203125" style="196" customWidth="1"/>
    <col min="4619" max="4619" width="8" style="196" customWidth="1"/>
    <col min="4620" max="4620" width="4.1640625" style="196" customWidth="1"/>
    <col min="4621" max="4621" width="13.6640625" style="196" bestFit="1" customWidth="1"/>
    <col min="4622" max="4622" width="14.5" style="196" bestFit="1" customWidth="1"/>
    <col min="4623" max="4623" width="8.33203125" style="196" customWidth="1"/>
    <col min="4624" max="4864" width="9.33203125" style="196"/>
    <col min="4865" max="4866" width="4" style="196" customWidth="1"/>
    <col min="4867" max="4871" width="8.33203125" style="196" customWidth="1"/>
    <col min="4872" max="4873" width="4.1640625" style="196" customWidth="1"/>
    <col min="4874" max="4874" width="8.33203125" style="196" customWidth="1"/>
    <col min="4875" max="4875" width="8" style="196" customWidth="1"/>
    <col min="4876" max="4876" width="4.1640625" style="196" customWidth="1"/>
    <col min="4877" max="4877" width="13.6640625" style="196" bestFit="1" customWidth="1"/>
    <col min="4878" max="4878" width="14.5" style="196" bestFit="1" customWidth="1"/>
    <col min="4879" max="4879" width="8.33203125" style="196" customWidth="1"/>
    <col min="4880" max="5120" width="9.33203125" style="196"/>
    <col min="5121" max="5122" width="4" style="196" customWidth="1"/>
    <col min="5123" max="5127" width="8.33203125" style="196" customWidth="1"/>
    <col min="5128" max="5129" width="4.1640625" style="196" customWidth="1"/>
    <col min="5130" max="5130" width="8.33203125" style="196" customWidth="1"/>
    <col min="5131" max="5131" width="8" style="196" customWidth="1"/>
    <col min="5132" max="5132" width="4.1640625" style="196" customWidth="1"/>
    <col min="5133" max="5133" width="13.6640625" style="196" bestFit="1" customWidth="1"/>
    <col min="5134" max="5134" width="14.5" style="196" bestFit="1" customWidth="1"/>
    <col min="5135" max="5135" width="8.33203125" style="196" customWidth="1"/>
    <col min="5136" max="5376" width="9.33203125" style="196"/>
    <col min="5377" max="5378" width="4" style="196" customWidth="1"/>
    <col min="5379" max="5383" width="8.33203125" style="196" customWidth="1"/>
    <col min="5384" max="5385" width="4.1640625" style="196" customWidth="1"/>
    <col min="5386" max="5386" width="8.33203125" style="196" customWidth="1"/>
    <col min="5387" max="5387" width="8" style="196" customWidth="1"/>
    <col min="5388" max="5388" width="4.1640625" style="196" customWidth="1"/>
    <col min="5389" max="5389" width="13.6640625" style="196" bestFit="1" customWidth="1"/>
    <col min="5390" max="5390" width="14.5" style="196" bestFit="1" customWidth="1"/>
    <col min="5391" max="5391" width="8.33203125" style="196" customWidth="1"/>
    <col min="5392" max="5632" width="9.33203125" style="196"/>
    <col min="5633" max="5634" width="4" style="196" customWidth="1"/>
    <col min="5635" max="5639" width="8.33203125" style="196" customWidth="1"/>
    <col min="5640" max="5641" width="4.1640625" style="196" customWidth="1"/>
    <col min="5642" max="5642" width="8.33203125" style="196" customWidth="1"/>
    <col min="5643" max="5643" width="8" style="196" customWidth="1"/>
    <col min="5644" max="5644" width="4.1640625" style="196" customWidth="1"/>
    <col min="5645" max="5645" width="13.6640625" style="196" bestFit="1" customWidth="1"/>
    <col min="5646" max="5646" width="14.5" style="196" bestFit="1" customWidth="1"/>
    <col min="5647" max="5647" width="8.33203125" style="196" customWidth="1"/>
    <col min="5648" max="5888" width="9.33203125" style="196"/>
    <col min="5889" max="5890" width="4" style="196" customWidth="1"/>
    <col min="5891" max="5895" width="8.33203125" style="196" customWidth="1"/>
    <col min="5896" max="5897" width="4.1640625" style="196" customWidth="1"/>
    <col min="5898" max="5898" width="8.33203125" style="196" customWidth="1"/>
    <col min="5899" max="5899" width="8" style="196" customWidth="1"/>
    <col min="5900" max="5900" width="4.1640625" style="196" customWidth="1"/>
    <col min="5901" max="5901" width="13.6640625" style="196" bestFit="1" customWidth="1"/>
    <col min="5902" max="5902" width="14.5" style="196" bestFit="1" customWidth="1"/>
    <col min="5903" max="5903" width="8.33203125" style="196" customWidth="1"/>
    <col min="5904" max="6144" width="9.33203125" style="196"/>
    <col min="6145" max="6146" width="4" style="196" customWidth="1"/>
    <col min="6147" max="6151" width="8.33203125" style="196" customWidth="1"/>
    <col min="6152" max="6153" width="4.1640625" style="196" customWidth="1"/>
    <col min="6154" max="6154" width="8.33203125" style="196" customWidth="1"/>
    <col min="6155" max="6155" width="8" style="196" customWidth="1"/>
    <col min="6156" max="6156" width="4.1640625" style="196" customWidth="1"/>
    <col min="6157" max="6157" width="13.6640625" style="196" bestFit="1" customWidth="1"/>
    <col min="6158" max="6158" width="14.5" style="196" bestFit="1" customWidth="1"/>
    <col min="6159" max="6159" width="8.33203125" style="196" customWidth="1"/>
    <col min="6160" max="6400" width="9.33203125" style="196"/>
    <col min="6401" max="6402" width="4" style="196" customWidth="1"/>
    <col min="6403" max="6407" width="8.33203125" style="196" customWidth="1"/>
    <col min="6408" max="6409" width="4.1640625" style="196" customWidth="1"/>
    <col min="6410" max="6410" width="8.33203125" style="196" customWidth="1"/>
    <col min="6411" max="6411" width="8" style="196" customWidth="1"/>
    <col min="6412" max="6412" width="4.1640625" style="196" customWidth="1"/>
    <col min="6413" max="6413" width="13.6640625" style="196" bestFit="1" customWidth="1"/>
    <col min="6414" max="6414" width="14.5" style="196" bestFit="1" customWidth="1"/>
    <col min="6415" max="6415" width="8.33203125" style="196" customWidth="1"/>
    <col min="6416" max="6656" width="9.33203125" style="196"/>
    <col min="6657" max="6658" width="4" style="196" customWidth="1"/>
    <col min="6659" max="6663" width="8.33203125" style="196" customWidth="1"/>
    <col min="6664" max="6665" width="4.1640625" style="196" customWidth="1"/>
    <col min="6666" max="6666" width="8.33203125" style="196" customWidth="1"/>
    <col min="6667" max="6667" width="8" style="196" customWidth="1"/>
    <col min="6668" max="6668" width="4.1640625" style="196" customWidth="1"/>
    <col min="6669" max="6669" width="13.6640625" style="196" bestFit="1" customWidth="1"/>
    <col min="6670" max="6670" width="14.5" style="196" bestFit="1" customWidth="1"/>
    <col min="6671" max="6671" width="8.33203125" style="196" customWidth="1"/>
    <col min="6672" max="6912" width="9.33203125" style="196"/>
    <col min="6913" max="6914" width="4" style="196" customWidth="1"/>
    <col min="6915" max="6919" width="8.33203125" style="196" customWidth="1"/>
    <col min="6920" max="6921" width="4.1640625" style="196" customWidth="1"/>
    <col min="6922" max="6922" width="8.33203125" style="196" customWidth="1"/>
    <col min="6923" max="6923" width="8" style="196" customWidth="1"/>
    <col min="6924" max="6924" width="4.1640625" style="196" customWidth="1"/>
    <col min="6925" max="6925" width="13.6640625" style="196" bestFit="1" customWidth="1"/>
    <col min="6926" max="6926" width="14.5" style="196" bestFit="1" customWidth="1"/>
    <col min="6927" max="6927" width="8.33203125" style="196" customWidth="1"/>
    <col min="6928" max="7168" width="9.33203125" style="196"/>
    <col min="7169" max="7170" width="4" style="196" customWidth="1"/>
    <col min="7171" max="7175" width="8.33203125" style="196" customWidth="1"/>
    <col min="7176" max="7177" width="4.1640625" style="196" customWidth="1"/>
    <col min="7178" max="7178" width="8.33203125" style="196" customWidth="1"/>
    <col min="7179" max="7179" width="8" style="196" customWidth="1"/>
    <col min="7180" max="7180" width="4.1640625" style="196" customWidth="1"/>
    <col min="7181" max="7181" width="13.6640625" style="196" bestFit="1" customWidth="1"/>
    <col min="7182" max="7182" width="14.5" style="196" bestFit="1" customWidth="1"/>
    <col min="7183" max="7183" width="8.33203125" style="196" customWidth="1"/>
    <col min="7184" max="7424" width="9.33203125" style="196"/>
    <col min="7425" max="7426" width="4" style="196" customWidth="1"/>
    <col min="7427" max="7431" width="8.33203125" style="196" customWidth="1"/>
    <col min="7432" max="7433" width="4.1640625" style="196" customWidth="1"/>
    <col min="7434" max="7434" width="8.33203125" style="196" customWidth="1"/>
    <col min="7435" max="7435" width="8" style="196" customWidth="1"/>
    <col min="7436" max="7436" width="4.1640625" style="196" customWidth="1"/>
    <col min="7437" max="7437" width="13.6640625" style="196" bestFit="1" customWidth="1"/>
    <col min="7438" max="7438" width="14.5" style="196" bestFit="1" customWidth="1"/>
    <col min="7439" max="7439" width="8.33203125" style="196" customWidth="1"/>
    <col min="7440" max="7680" width="9.33203125" style="196"/>
    <col min="7681" max="7682" width="4" style="196" customWidth="1"/>
    <col min="7683" max="7687" width="8.33203125" style="196" customWidth="1"/>
    <col min="7688" max="7689" width="4.1640625" style="196" customWidth="1"/>
    <col min="7690" max="7690" width="8.33203125" style="196" customWidth="1"/>
    <col min="7691" max="7691" width="8" style="196" customWidth="1"/>
    <col min="7692" max="7692" width="4.1640625" style="196" customWidth="1"/>
    <col min="7693" max="7693" width="13.6640625" style="196" bestFit="1" customWidth="1"/>
    <col min="7694" max="7694" width="14.5" style="196" bestFit="1" customWidth="1"/>
    <col min="7695" max="7695" width="8.33203125" style="196" customWidth="1"/>
    <col min="7696" max="7936" width="9.33203125" style="196"/>
    <col min="7937" max="7938" width="4" style="196" customWidth="1"/>
    <col min="7939" max="7943" width="8.33203125" style="196" customWidth="1"/>
    <col min="7944" max="7945" width="4.1640625" style="196" customWidth="1"/>
    <col min="7946" max="7946" width="8.33203125" style="196" customWidth="1"/>
    <col min="7947" max="7947" width="8" style="196" customWidth="1"/>
    <col min="7948" max="7948" width="4.1640625" style="196" customWidth="1"/>
    <col min="7949" max="7949" width="13.6640625" style="196" bestFit="1" customWidth="1"/>
    <col min="7950" max="7950" width="14.5" style="196" bestFit="1" customWidth="1"/>
    <col min="7951" max="7951" width="8.33203125" style="196" customWidth="1"/>
    <col min="7952" max="8192" width="9.33203125" style="196"/>
    <col min="8193" max="8194" width="4" style="196" customWidth="1"/>
    <col min="8195" max="8199" width="8.33203125" style="196" customWidth="1"/>
    <col min="8200" max="8201" width="4.1640625" style="196" customWidth="1"/>
    <col min="8202" max="8202" width="8.33203125" style="196" customWidth="1"/>
    <col min="8203" max="8203" width="8" style="196" customWidth="1"/>
    <col min="8204" max="8204" width="4.1640625" style="196" customWidth="1"/>
    <col min="8205" max="8205" width="13.6640625" style="196" bestFit="1" customWidth="1"/>
    <col min="8206" max="8206" width="14.5" style="196" bestFit="1" customWidth="1"/>
    <col min="8207" max="8207" width="8.33203125" style="196" customWidth="1"/>
    <col min="8208" max="8448" width="9.33203125" style="196"/>
    <col min="8449" max="8450" width="4" style="196" customWidth="1"/>
    <col min="8451" max="8455" width="8.33203125" style="196" customWidth="1"/>
    <col min="8456" max="8457" width="4.1640625" style="196" customWidth="1"/>
    <col min="8458" max="8458" width="8.33203125" style="196" customWidth="1"/>
    <col min="8459" max="8459" width="8" style="196" customWidth="1"/>
    <col min="8460" max="8460" width="4.1640625" style="196" customWidth="1"/>
    <col min="8461" max="8461" width="13.6640625" style="196" bestFit="1" customWidth="1"/>
    <col min="8462" max="8462" width="14.5" style="196" bestFit="1" customWidth="1"/>
    <col min="8463" max="8463" width="8.33203125" style="196" customWidth="1"/>
    <col min="8464" max="8704" width="9.33203125" style="196"/>
    <col min="8705" max="8706" width="4" style="196" customWidth="1"/>
    <col min="8707" max="8711" width="8.33203125" style="196" customWidth="1"/>
    <col min="8712" max="8713" width="4.1640625" style="196" customWidth="1"/>
    <col min="8714" max="8714" width="8.33203125" style="196" customWidth="1"/>
    <col min="8715" max="8715" width="8" style="196" customWidth="1"/>
    <col min="8716" max="8716" width="4.1640625" style="196" customWidth="1"/>
    <col min="8717" max="8717" width="13.6640625" style="196" bestFit="1" customWidth="1"/>
    <col min="8718" max="8718" width="14.5" style="196" bestFit="1" customWidth="1"/>
    <col min="8719" max="8719" width="8.33203125" style="196" customWidth="1"/>
    <col min="8720" max="8960" width="9.33203125" style="196"/>
    <col min="8961" max="8962" width="4" style="196" customWidth="1"/>
    <col min="8963" max="8967" width="8.33203125" style="196" customWidth="1"/>
    <col min="8968" max="8969" width="4.1640625" style="196" customWidth="1"/>
    <col min="8970" max="8970" width="8.33203125" style="196" customWidth="1"/>
    <col min="8971" max="8971" width="8" style="196" customWidth="1"/>
    <col min="8972" max="8972" width="4.1640625" style="196" customWidth="1"/>
    <col min="8973" max="8973" width="13.6640625" style="196" bestFit="1" customWidth="1"/>
    <col min="8974" max="8974" width="14.5" style="196" bestFit="1" customWidth="1"/>
    <col min="8975" max="8975" width="8.33203125" style="196" customWidth="1"/>
    <col min="8976" max="9216" width="9.33203125" style="196"/>
    <col min="9217" max="9218" width="4" style="196" customWidth="1"/>
    <col min="9219" max="9223" width="8.33203125" style="196" customWidth="1"/>
    <col min="9224" max="9225" width="4.1640625" style="196" customWidth="1"/>
    <col min="9226" max="9226" width="8.33203125" style="196" customWidth="1"/>
    <col min="9227" max="9227" width="8" style="196" customWidth="1"/>
    <col min="9228" max="9228" width="4.1640625" style="196" customWidth="1"/>
    <col min="9229" max="9229" width="13.6640625" style="196" bestFit="1" customWidth="1"/>
    <col min="9230" max="9230" width="14.5" style="196" bestFit="1" customWidth="1"/>
    <col min="9231" max="9231" width="8.33203125" style="196" customWidth="1"/>
    <col min="9232" max="9472" width="9.33203125" style="196"/>
    <col min="9473" max="9474" width="4" style="196" customWidth="1"/>
    <col min="9475" max="9479" width="8.33203125" style="196" customWidth="1"/>
    <col min="9480" max="9481" width="4.1640625" style="196" customWidth="1"/>
    <col min="9482" max="9482" width="8.33203125" style="196" customWidth="1"/>
    <col min="9483" max="9483" width="8" style="196" customWidth="1"/>
    <col min="9484" max="9484" width="4.1640625" style="196" customWidth="1"/>
    <col min="9485" max="9485" width="13.6640625" style="196" bestFit="1" customWidth="1"/>
    <col min="9486" max="9486" width="14.5" style="196" bestFit="1" customWidth="1"/>
    <col min="9487" max="9487" width="8.33203125" style="196" customWidth="1"/>
    <col min="9488" max="9728" width="9.33203125" style="196"/>
    <col min="9729" max="9730" width="4" style="196" customWidth="1"/>
    <col min="9731" max="9735" width="8.33203125" style="196" customWidth="1"/>
    <col min="9736" max="9737" width="4.1640625" style="196" customWidth="1"/>
    <col min="9738" max="9738" width="8.33203125" style="196" customWidth="1"/>
    <col min="9739" max="9739" width="8" style="196" customWidth="1"/>
    <col min="9740" max="9740" width="4.1640625" style="196" customWidth="1"/>
    <col min="9741" max="9741" width="13.6640625" style="196" bestFit="1" customWidth="1"/>
    <col min="9742" max="9742" width="14.5" style="196" bestFit="1" customWidth="1"/>
    <col min="9743" max="9743" width="8.33203125" style="196" customWidth="1"/>
    <col min="9744" max="9984" width="9.33203125" style="196"/>
    <col min="9985" max="9986" width="4" style="196" customWidth="1"/>
    <col min="9987" max="9991" width="8.33203125" style="196" customWidth="1"/>
    <col min="9992" max="9993" width="4.1640625" style="196" customWidth="1"/>
    <col min="9994" max="9994" width="8.33203125" style="196" customWidth="1"/>
    <col min="9995" max="9995" width="8" style="196" customWidth="1"/>
    <col min="9996" max="9996" width="4.1640625" style="196" customWidth="1"/>
    <col min="9997" max="9997" width="13.6640625" style="196" bestFit="1" customWidth="1"/>
    <col min="9998" max="9998" width="14.5" style="196" bestFit="1" customWidth="1"/>
    <col min="9999" max="9999" width="8.33203125" style="196" customWidth="1"/>
    <col min="10000" max="10240" width="9.33203125" style="196"/>
    <col min="10241" max="10242" width="4" style="196" customWidth="1"/>
    <col min="10243" max="10247" width="8.33203125" style="196" customWidth="1"/>
    <col min="10248" max="10249" width="4.1640625" style="196" customWidth="1"/>
    <col min="10250" max="10250" width="8.33203125" style="196" customWidth="1"/>
    <col min="10251" max="10251" width="8" style="196" customWidth="1"/>
    <col min="10252" max="10252" width="4.1640625" style="196" customWidth="1"/>
    <col min="10253" max="10253" width="13.6640625" style="196" bestFit="1" customWidth="1"/>
    <col min="10254" max="10254" width="14.5" style="196" bestFit="1" customWidth="1"/>
    <col min="10255" max="10255" width="8.33203125" style="196" customWidth="1"/>
    <col min="10256" max="10496" width="9.33203125" style="196"/>
    <col min="10497" max="10498" width="4" style="196" customWidth="1"/>
    <col min="10499" max="10503" width="8.33203125" style="196" customWidth="1"/>
    <col min="10504" max="10505" width="4.1640625" style="196" customWidth="1"/>
    <col min="10506" max="10506" width="8.33203125" style="196" customWidth="1"/>
    <col min="10507" max="10507" width="8" style="196" customWidth="1"/>
    <col min="10508" max="10508" width="4.1640625" style="196" customWidth="1"/>
    <col min="10509" max="10509" width="13.6640625" style="196" bestFit="1" customWidth="1"/>
    <col min="10510" max="10510" width="14.5" style="196" bestFit="1" customWidth="1"/>
    <col min="10511" max="10511" width="8.33203125" style="196" customWidth="1"/>
    <col min="10512" max="10752" width="9.33203125" style="196"/>
    <col min="10753" max="10754" width="4" style="196" customWidth="1"/>
    <col min="10755" max="10759" width="8.33203125" style="196" customWidth="1"/>
    <col min="10760" max="10761" width="4.1640625" style="196" customWidth="1"/>
    <col min="10762" max="10762" width="8.33203125" style="196" customWidth="1"/>
    <col min="10763" max="10763" width="8" style="196" customWidth="1"/>
    <col min="10764" max="10764" width="4.1640625" style="196" customWidth="1"/>
    <col min="10765" max="10765" width="13.6640625" style="196" bestFit="1" customWidth="1"/>
    <col min="10766" max="10766" width="14.5" style="196" bestFit="1" customWidth="1"/>
    <col min="10767" max="10767" width="8.33203125" style="196" customWidth="1"/>
    <col min="10768" max="11008" width="9.33203125" style="196"/>
    <col min="11009" max="11010" width="4" style="196" customWidth="1"/>
    <col min="11011" max="11015" width="8.33203125" style="196" customWidth="1"/>
    <col min="11016" max="11017" width="4.1640625" style="196" customWidth="1"/>
    <col min="11018" max="11018" width="8.33203125" style="196" customWidth="1"/>
    <col min="11019" max="11019" width="8" style="196" customWidth="1"/>
    <col min="11020" max="11020" width="4.1640625" style="196" customWidth="1"/>
    <col min="11021" max="11021" width="13.6640625" style="196" bestFit="1" customWidth="1"/>
    <col min="11022" max="11022" width="14.5" style="196" bestFit="1" customWidth="1"/>
    <col min="11023" max="11023" width="8.33203125" style="196" customWidth="1"/>
    <col min="11024" max="11264" width="9.33203125" style="196"/>
    <col min="11265" max="11266" width="4" style="196" customWidth="1"/>
    <col min="11267" max="11271" width="8.33203125" style="196" customWidth="1"/>
    <col min="11272" max="11273" width="4.1640625" style="196" customWidth="1"/>
    <col min="11274" max="11274" width="8.33203125" style="196" customWidth="1"/>
    <col min="11275" max="11275" width="8" style="196" customWidth="1"/>
    <col min="11276" max="11276" width="4.1640625" style="196" customWidth="1"/>
    <col min="11277" max="11277" width="13.6640625" style="196" bestFit="1" customWidth="1"/>
    <col min="11278" max="11278" width="14.5" style="196" bestFit="1" customWidth="1"/>
    <col min="11279" max="11279" width="8.33203125" style="196" customWidth="1"/>
    <col min="11280" max="11520" width="9.33203125" style="196"/>
    <col min="11521" max="11522" width="4" style="196" customWidth="1"/>
    <col min="11523" max="11527" width="8.33203125" style="196" customWidth="1"/>
    <col min="11528" max="11529" width="4.1640625" style="196" customWidth="1"/>
    <col min="11530" max="11530" width="8.33203125" style="196" customWidth="1"/>
    <col min="11531" max="11531" width="8" style="196" customWidth="1"/>
    <col min="11532" max="11532" width="4.1640625" style="196" customWidth="1"/>
    <col min="11533" max="11533" width="13.6640625" style="196" bestFit="1" customWidth="1"/>
    <col min="11534" max="11534" width="14.5" style="196" bestFit="1" customWidth="1"/>
    <col min="11535" max="11535" width="8.33203125" style="196" customWidth="1"/>
    <col min="11536" max="11776" width="9.33203125" style="196"/>
    <col min="11777" max="11778" width="4" style="196" customWidth="1"/>
    <col min="11779" max="11783" width="8.33203125" style="196" customWidth="1"/>
    <col min="11784" max="11785" width="4.1640625" style="196" customWidth="1"/>
    <col min="11786" max="11786" width="8.33203125" style="196" customWidth="1"/>
    <col min="11787" max="11787" width="8" style="196" customWidth="1"/>
    <col min="11788" max="11788" width="4.1640625" style="196" customWidth="1"/>
    <col min="11789" max="11789" width="13.6640625" style="196" bestFit="1" customWidth="1"/>
    <col min="11790" max="11790" width="14.5" style="196" bestFit="1" customWidth="1"/>
    <col min="11791" max="11791" width="8.33203125" style="196" customWidth="1"/>
    <col min="11792" max="12032" width="9.33203125" style="196"/>
    <col min="12033" max="12034" width="4" style="196" customWidth="1"/>
    <col min="12035" max="12039" width="8.33203125" style="196" customWidth="1"/>
    <col min="12040" max="12041" width="4.1640625" style="196" customWidth="1"/>
    <col min="12042" max="12042" width="8.33203125" style="196" customWidth="1"/>
    <col min="12043" max="12043" width="8" style="196" customWidth="1"/>
    <col min="12044" max="12044" width="4.1640625" style="196" customWidth="1"/>
    <col min="12045" max="12045" width="13.6640625" style="196" bestFit="1" customWidth="1"/>
    <col min="12046" max="12046" width="14.5" style="196" bestFit="1" customWidth="1"/>
    <col min="12047" max="12047" width="8.33203125" style="196" customWidth="1"/>
    <col min="12048" max="12288" width="9.33203125" style="196"/>
    <col min="12289" max="12290" width="4" style="196" customWidth="1"/>
    <col min="12291" max="12295" width="8.33203125" style="196" customWidth="1"/>
    <col min="12296" max="12297" width="4.1640625" style="196" customWidth="1"/>
    <col min="12298" max="12298" width="8.33203125" style="196" customWidth="1"/>
    <col min="12299" max="12299" width="8" style="196" customWidth="1"/>
    <col min="12300" max="12300" width="4.1640625" style="196" customWidth="1"/>
    <col min="12301" max="12301" width="13.6640625" style="196" bestFit="1" customWidth="1"/>
    <col min="12302" max="12302" width="14.5" style="196" bestFit="1" customWidth="1"/>
    <col min="12303" max="12303" width="8.33203125" style="196" customWidth="1"/>
    <col min="12304" max="12544" width="9.33203125" style="196"/>
    <col min="12545" max="12546" width="4" style="196" customWidth="1"/>
    <col min="12547" max="12551" width="8.33203125" style="196" customWidth="1"/>
    <col min="12552" max="12553" width="4.1640625" style="196" customWidth="1"/>
    <col min="12554" max="12554" width="8.33203125" style="196" customWidth="1"/>
    <col min="12555" max="12555" width="8" style="196" customWidth="1"/>
    <col min="12556" max="12556" width="4.1640625" style="196" customWidth="1"/>
    <col min="12557" max="12557" width="13.6640625" style="196" bestFit="1" customWidth="1"/>
    <col min="12558" max="12558" width="14.5" style="196" bestFit="1" customWidth="1"/>
    <col min="12559" max="12559" width="8.33203125" style="196" customWidth="1"/>
    <col min="12560" max="12800" width="9.33203125" style="196"/>
    <col min="12801" max="12802" width="4" style="196" customWidth="1"/>
    <col min="12803" max="12807" width="8.33203125" style="196" customWidth="1"/>
    <col min="12808" max="12809" width="4.1640625" style="196" customWidth="1"/>
    <col min="12810" max="12810" width="8.33203125" style="196" customWidth="1"/>
    <col min="12811" max="12811" width="8" style="196" customWidth="1"/>
    <col min="12812" max="12812" width="4.1640625" style="196" customWidth="1"/>
    <col min="12813" max="12813" width="13.6640625" style="196" bestFit="1" customWidth="1"/>
    <col min="12814" max="12814" width="14.5" style="196" bestFit="1" customWidth="1"/>
    <col min="12815" max="12815" width="8.33203125" style="196" customWidth="1"/>
    <col min="12816" max="13056" width="9.33203125" style="196"/>
    <col min="13057" max="13058" width="4" style="196" customWidth="1"/>
    <col min="13059" max="13063" width="8.33203125" style="196" customWidth="1"/>
    <col min="13064" max="13065" width="4.1640625" style="196" customWidth="1"/>
    <col min="13066" max="13066" width="8.33203125" style="196" customWidth="1"/>
    <col min="13067" max="13067" width="8" style="196" customWidth="1"/>
    <col min="13068" max="13068" width="4.1640625" style="196" customWidth="1"/>
    <col min="13069" max="13069" width="13.6640625" style="196" bestFit="1" customWidth="1"/>
    <col min="13070" max="13070" width="14.5" style="196" bestFit="1" customWidth="1"/>
    <col min="13071" max="13071" width="8.33203125" style="196" customWidth="1"/>
    <col min="13072" max="13312" width="9.33203125" style="196"/>
    <col min="13313" max="13314" width="4" style="196" customWidth="1"/>
    <col min="13315" max="13319" width="8.33203125" style="196" customWidth="1"/>
    <col min="13320" max="13321" width="4.1640625" style="196" customWidth="1"/>
    <col min="13322" max="13322" width="8.33203125" style="196" customWidth="1"/>
    <col min="13323" max="13323" width="8" style="196" customWidth="1"/>
    <col min="13324" max="13324" width="4.1640625" style="196" customWidth="1"/>
    <col min="13325" max="13325" width="13.6640625" style="196" bestFit="1" customWidth="1"/>
    <col min="13326" max="13326" width="14.5" style="196" bestFit="1" customWidth="1"/>
    <col min="13327" max="13327" width="8.33203125" style="196" customWidth="1"/>
    <col min="13328" max="13568" width="9.33203125" style="196"/>
    <col min="13569" max="13570" width="4" style="196" customWidth="1"/>
    <col min="13571" max="13575" width="8.33203125" style="196" customWidth="1"/>
    <col min="13576" max="13577" width="4.1640625" style="196" customWidth="1"/>
    <col min="13578" max="13578" width="8.33203125" style="196" customWidth="1"/>
    <col min="13579" max="13579" width="8" style="196" customWidth="1"/>
    <col min="13580" max="13580" width="4.1640625" style="196" customWidth="1"/>
    <col min="13581" max="13581" width="13.6640625" style="196" bestFit="1" customWidth="1"/>
    <col min="13582" max="13582" width="14.5" style="196" bestFit="1" customWidth="1"/>
    <col min="13583" max="13583" width="8.33203125" style="196" customWidth="1"/>
    <col min="13584" max="13824" width="9.33203125" style="196"/>
    <col min="13825" max="13826" width="4" style="196" customWidth="1"/>
    <col min="13827" max="13831" width="8.33203125" style="196" customWidth="1"/>
    <col min="13832" max="13833" width="4.1640625" style="196" customWidth="1"/>
    <col min="13834" max="13834" width="8.33203125" style="196" customWidth="1"/>
    <col min="13835" max="13835" width="8" style="196" customWidth="1"/>
    <col min="13836" max="13836" width="4.1640625" style="196" customWidth="1"/>
    <col min="13837" max="13837" width="13.6640625" style="196" bestFit="1" customWidth="1"/>
    <col min="13838" max="13838" width="14.5" style="196" bestFit="1" customWidth="1"/>
    <col min="13839" max="13839" width="8.33203125" style="196" customWidth="1"/>
    <col min="13840" max="14080" width="9.33203125" style="196"/>
    <col min="14081" max="14082" width="4" style="196" customWidth="1"/>
    <col min="14083" max="14087" width="8.33203125" style="196" customWidth="1"/>
    <col min="14088" max="14089" width="4.1640625" style="196" customWidth="1"/>
    <col min="14090" max="14090" width="8.33203125" style="196" customWidth="1"/>
    <col min="14091" max="14091" width="8" style="196" customWidth="1"/>
    <col min="14092" max="14092" width="4.1640625" style="196" customWidth="1"/>
    <col min="14093" max="14093" width="13.6640625" style="196" bestFit="1" customWidth="1"/>
    <col min="14094" max="14094" width="14.5" style="196" bestFit="1" customWidth="1"/>
    <col min="14095" max="14095" width="8.33203125" style="196" customWidth="1"/>
    <col min="14096" max="14336" width="9.33203125" style="196"/>
    <col min="14337" max="14338" width="4" style="196" customWidth="1"/>
    <col min="14339" max="14343" width="8.33203125" style="196" customWidth="1"/>
    <col min="14344" max="14345" width="4.1640625" style="196" customWidth="1"/>
    <col min="14346" max="14346" width="8.33203125" style="196" customWidth="1"/>
    <col min="14347" max="14347" width="8" style="196" customWidth="1"/>
    <col min="14348" max="14348" width="4.1640625" style="196" customWidth="1"/>
    <col min="14349" max="14349" width="13.6640625" style="196" bestFit="1" customWidth="1"/>
    <col min="14350" max="14350" width="14.5" style="196" bestFit="1" customWidth="1"/>
    <col min="14351" max="14351" width="8.33203125" style="196" customWidth="1"/>
    <col min="14352" max="14592" width="9.33203125" style="196"/>
    <col min="14593" max="14594" width="4" style="196" customWidth="1"/>
    <col min="14595" max="14599" width="8.33203125" style="196" customWidth="1"/>
    <col min="14600" max="14601" width="4.1640625" style="196" customWidth="1"/>
    <col min="14602" max="14602" width="8.33203125" style="196" customWidth="1"/>
    <col min="14603" max="14603" width="8" style="196" customWidth="1"/>
    <col min="14604" max="14604" width="4.1640625" style="196" customWidth="1"/>
    <col min="14605" max="14605" width="13.6640625" style="196" bestFit="1" customWidth="1"/>
    <col min="14606" max="14606" width="14.5" style="196" bestFit="1" customWidth="1"/>
    <col min="14607" max="14607" width="8.33203125" style="196" customWidth="1"/>
    <col min="14608" max="14848" width="9.33203125" style="196"/>
    <col min="14849" max="14850" width="4" style="196" customWidth="1"/>
    <col min="14851" max="14855" width="8.33203125" style="196" customWidth="1"/>
    <col min="14856" max="14857" width="4.1640625" style="196" customWidth="1"/>
    <col min="14858" max="14858" width="8.33203125" style="196" customWidth="1"/>
    <col min="14859" max="14859" width="8" style="196" customWidth="1"/>
    <col min="14860" max="14860" width="4.1640625" style="196" customWidth="1"/>
    <col min="14861" max="14861" width="13.6640625" style="196" bestFit="1" customWidth="1"/>
    <col min="14862" max="14862" width="14.5" style="196" bestFit="1" customWidth="1"/>
    <col min="14863" max="14863" width="8.33203125" style="196" customWidth="1"/>
    <col min="14864" max="15104" width="9.33203125" style="196"/>
    <col min="15105" max="15106" width="4" style="196" customWidth="1"/>
    <col min="15107" max="15111" width="8.33203125" style="196" customWidth="1"/>
    <col min="15112" max="15113" width="4.1640625" style="196" customWidth="1"/>
    <col min="15114" max="15114" width="8.33203125" style="196" customWidth="1"/>
    <col min="15115" max="15115" width="8" style="196" customWidth="1"/>
    <col min="15116" max="15116" width="4.1640625" style="196" customWidth="1"/>
    <col min="15117" max="15117" width="13.6640625" style="196" bestFit="1" customWidth="1"/>
    <col min="15118" max="15118" width="14.5" style="196" bestFit="1" customWidth="1"/>
    <col min="15119" max="15119" width="8.33203125" style="196" customWidth="1"/>
    <col min="15120" max="15360" width="9.33203125" style="196"/>
    <col min="15361" max="15362" width="4" style="196" customWidth="1"/>
    <col min="15363" max="15367" width="8.33203125" style="196" customWidth="1"/>
    <col min="15368" max="15369" width="4.1640625" style="196" customWidth="1"/>
    <col min="15370" max="15370" width="8.33203125" style="196" customWidth="1"/>
    <col min="15371" max="15371" width="8" style="196" customWidth="1"/>
    <col min="15372" max="15372" width="4.1640625" style="196" customWidth="1"/>
    <col min="15373" max="15373" width="13.6640625" style="196" bestFit="1" customWidth="1"/>
    <col min="15374" max="15374" width="14.5" style="196" bestFit="1" customWidth="1"/>
    <col min="15375" max="15375" width="8.33203125" style="196" customWidth="1"/>
    <col min="15376" max="15616" width="9.33203125" style="196"/>
    <col min="15617" max="15618" width="4" style="196" customWidth="1"/>
    <col min="15619" max="15623" width="8.33203125" style="196" customWidth="1"/>
    <col min="15624" max="15625" width="4.1640625" style="196" customWidth="1"/>
    <col min="15626" max="15626" width="8.33203125" style="196" customWidth="1"/>
    <col min="15627" max="15627" width="8" style="196" customWidth="1"/>
    <col min="15628" max="15628" width="4.1640625" style="196" customWidth="1"/>
    <col min="15629" max="15629" width="13.6640625" style="196" bestFit="1" customWidth="1"/>
    <col min="15630" max="15630" width="14.5" style="196" bestFit="1" customWidth="1"/>
    <col min="15631" max="15631" width="8.33203125" style="196" customWidth="1"/>
    <col min="15632" max="15872" width="9.33203125" style="196"/>
    <col min="15873" max="15874" width="4" style="196" customWidth="1"/>
    <col min="15875" max="15879" width="8.33203125" style="196" customWidth="1"/>
    <col min="15880" max="15881" width="4.1640625" style="196" customWidth="1"/>
    <col min="15882" max="15882" width="8.33203125" style="196" customWidth="1"/>
    <col min="15883" max="15883" width="8" style="196" customWidth="1"/>
    <col min="15884" max="15884" width="4.1640625" style="196" customWidth="1"/>
    <col min="15885" max="15885" width="13.6640625" style="196" bestFit="1" customWidth="1"/>
    <col min="15886" max="15886" width="14.5" style="196" bestFit="1" customWidth="1"/>
    <col min="15887" max="15887" width="8.33203125" style="196" customWidth="1"/>
    <col min="15888" max="16128" width="9.33203125" style="196"/>
    <col min="16129" max="16130" width="4" style="196" customWidth="1"/>
    <col min="16131" max="16135" width="8.33203125" style="196" customWidth="1"/>
    <col min="16136" max="16137" width="4.1640625" style="196" customWidth="1"/>
    <col min="16138" max="16138" width="8.33203125" style="196" customWidth="1"/>
    <col min="16139" max="16139" width="8" style="196" customWidth="1"/>
    <col min="16140" max="16140" width="4.1640625" style="196" customWidth="1"/>
    <col min="16141" max="16141" width="13.6640625" style="196" bestFit="1" customWidth="1"/>
    <col min="16142" max="16142" width="14.5" style="196" bestFit="1" customWidth="1"/>
    <col min="16143" max="16143" width="8.33203125" style="196" customWidth="1"/>
    <col min="16144" max="16384" width="9.33203125" style="196"/>
  </cols>
  <sheetData>
    <row r="1" spans="1:15" ht="18.75" customHeight="1">
      <c r="A1" s="473" t="s">
        <v>132</v>
      </c>
    </row>
    <row r="2" spans="1:15" ht="13.5" customHeight="1">
      <c r="O2" s="209" t="s">
        <v>1230</v>
      </c>
    </row>
    <row r="3" spans="1:15" ht="13.5" customHeight="1">
      <c r="A3" s="196" t="s">
        <v>133</v>
      </c>
      <c r="D3" s="196" t="str">
        <f>データ入力表!D5</f>
        <v>（例）一般機械部門の県内需要が100億円増加した場合、本県経済に与える経済波及効果と環境効果</v>
      </c>
      <c r="O3" s="209"/>
    </row>
    <row r="4" spans="1:15" ht="11.25" customHeight="1">
      <c r="O4" s="209"/>
    </row>
    <row r="5" spans="1:15" ht="13.5" customHeight="1">
      <c r="C5" s="130" t="s">
        <v>333</v>
      </c>
      <c r="D5" s="197"/>
      <c r="E5" s="197"/>
      <c r="F5" s="198"/>
      <c r="G5" s="198"/>
      <c r="H5" s="198"/>
      <c r="I5" s="198"/>
      <c r="J5" s="198"/>
      <c r="K5" s="131"/>
      <c r="L5" s="206"/>
      <c r="M5" s="206"/>
    </row>
    <row r="6" spans="1:15" ht="13.5" customHeight="1">
      <c r="C6" s="199"/>
      <c r="D6" s="200"/>
      <c r="E6" s="200"/>
      <c r="F6" s="201"/>
      <c r="G6" s="200">
        <f>計算!C41</f>
        <v>0</v>
      </c>
      <c r="H6" s="201"/>
      <c r="I6" s="201"/>
      <c r="J6" s="201"/>
      <c r="K6" s="138"/>
      <c r="L6" s="206"/>
      <c r="M6" s="206"/>
    </row>
    <row r="7" spans="1:15" ht="13.5" customHeight="1">
      <c r="C7" s="202"/>
      <c r="D7" s="202"/>
      <c r="E7" s="202"/>
      <c r="F7" s="202"/>
    </row>
    <row r="8" spans="1:15" ht="13.5" customHeight="1" thickBot="1">
      <c r="C8" s="202"/>
      <c r="D8" s="202"/>
      <c r="E8" s="202" t="s">
        <v>125</v>
      </c>
      <c r="F8" s="202"/>
    </row>
    <row r="9" spans="1:15" ht="13.5" customHeight="1" thickTop="1">
      <c r="A9" s="520" t="s">
        <v>97</v>
      </c>
      <c r="B9" s="245"/>
      <c r="C9" s="246"/>
      <c r="D9" s="246"/>
      <c r="E9" s="246"/>
      <c r="F9" s="246"/>
      <c r="G9" s="247"/>
      <c r="H9" s="247"/>
      <c r="I9" s="247"/>
      <c r="J9" s="247"/>
      <c r="K9" s="247"/>
      <c r="L9" s="248"/>
    </row>
    <row r="10" spans="1:15" ht="13.5" customHeight="1">
      <c r="A10" s="521"/>
      <c r="B10" s="249"/>
      <c r="C10" s="210" t="s">
        <v>402</v>
      </c>
      <c r="D10" s="211"/>
      <c r="E10" s="211"/>
      <c r="F10" s="212"/>
      <c r="G10" s="212"/>
      <c r="H10" s="212"/>
      <c r="I10" s="212"/>
      <c r="J10" s="212"/>
      <c r="K10" s="213"/>
      <c r="L10" s="250"/>
      <c r="M10" s="206" t="s">
        <v>334</v>
      </c>
      <c r="N10" s="204" t="s">
        <v>335</v>
      </c>
      <c r="O10" s="205">
        <f>計算!X41</f>
        <v>0</v>
      </c>
    </row>
    <row r="11" spans="1:15" ht="13.5" customHeight="1">
      <c r="A11" s="521"/>
      <c r="B11" s="249"/>
      <c r="C11" s="214"/>
      <c r="D11" s="215"/>
      <c r="E11" s="215"/>
      <c r="F11" s="216"/>
      <c r="G11" s="215">
        <f>計算!D41</f>
        <v>0</v>
      </c>
      <c r="H11" s="216"/>
      <c r="I11" s="216"/>
      <c r="J11" s="216"/>
      <c r="K11" s="217"/>
      <c r="L11" s="250"/>
      <c r="M11" s="206" t="s">
        <v>131</v>
      </c>
      <c r="N11" s="204" t="s">
        <v>120</v>
      </c>
      <c r="O11" s="205">
        <f>計算!AB41</f>
        <v>0</v>
      </c>
    </row>
    <row r="12" spans="1:15" ht="13.5" customHeight="1">
      <c r="A12" s="521"/>
      <c r="B12" s="249"/>
      <c r="C12" s="218"/>
      <c r="D12" s="218"/>
      <c r="E12" s="218"/>
      <c r="F12" s="218"/>
      <c r="G12" s="219"/>
      <c r="H12" s="219"/>
      <c r="I12" s="219"/>
      <c r="J12" s="219"/>
      <c r="K12" s="219"/>
      <c r="L12" s="250"/>
    </row>
    <row r="13" spans="1:15" ht="13.5" customHeight="1">
      <c r="A13" s="521"/>
      <c r="B13" s="249"/>
      <c r="C13" s="218"/>
      <c r="D13" s="218"/>
      <c r="E13" s="218" t="s">
        <v>336</v>
      </c>
      <c r="F13" s="218"/>
      <c r="G13" s="219"/>
      <c r="H13" s="219"/>
      <c r="I13" s="219" t="s">
        <v>124</v>
      </c>
      <c r="J13" s="219"/>
      <c r="K13" s="219"/>
      <c r="L13" s="250"/>
    </row>
    <row r="14" spans="1:15" ht="13.5" customHeight="1">
      <c r="A14" s="521"/>
      <c r="B14" s="249"/>
      <c r="C14" s="218"/>
      <c r="D14" s="218"/>
      <c r="E14" s="218"/>
      <c r="F14" s="218"/>
      <c r="G14" s="219"/>
      <c r="H14" s="219"/>
      <c r="I14" s="219" t="s">
        <v>123</v>
      </c>
      <c r="J14" s="219"/>
      <c r="K14" s="219"/>
      <c r="L14" s="250"/>
      <c r="O14" s="209" t="s">
        <v>344</v>
      </c>
    </row>
    <row r="15" spans="1:15" ht="13.5" customHeight="1">
      <c r="A15" s="521"/>
      <c r="B15" s="249"/>
      <c r="C15" s="210" t="s">
        <v>337</v>
      </c>
      <c r="D15" s="212"/>
      <c r="E15" s="211"/>
      <c r="F15" s="457"/>
      <c r="G15" s="220" t="s">
        <v>93</v>
      </c>
      <c r="H15" s="212"/>
      <c r="I15" s="212"/>
      <c r="J15" s="212"/>
      <c r="K15" s="213">
        <f>計算!E41</f>
        <v>0</v>
      </c>
      <c r="L15" s="250"/>
      <c r="M15" s="206" t="s">
        <v>345</v>
      </c>
      <c r="N15" s="459" t="s">
        <v>342</v>
      </c>
      <c r="O15" s="205">
        <f ca="1">計算!AF41</f>
        <v>0</v>
      </c>
    </row>
    <row r="16" spans="1:15" ht="13.5" customHeight="1">
      <c r="A16" s="521"/>
      <c r="B16" s="249"/>
      <c r="C16" s="214"/>
      <c r="D16" s="215"/>
      <c r="E16" s="215">
        <f>計算!G41</f>
        <v>0</v>
      </c>
      <c r="F16" s="458"/>
      <c r="G16" s="221"/>
      <c r="H16" s="222" t="s">
        <v>117</v>
      </c>
      <c r="I16" s="223"/>
      <c r="J16" s="223"/>
      <c r="K16" s="224">
        <f>計算!F41</f>
        <v>0</v>
      </c>
      <c r="L16" s="250"/>
      <c r="M16" s="206" t="s">
        <v>346</v>
      </c>
      <c r="N16" s="459" t="s">
        <v>343</v>
      </c>
      <c r="O16" s="205">
        <f ca="1">計算!AG41</f>
        <v>0</v>
      </c>
    </row>
    <row r="17" spans="1:15" ht="13.5" customHeight="1" thickBot="1">
      <c r="A17" s="522"/>
      <c r="B17" s="251"/>
      <c r="C17" s="252"/>
      <c r="D17" s="252"/>
      <c r="E17" s="252"/>
      <c r="F17" s="252"/>
      <c r="G17" s="253"/>
      <c r="H17" s="253"/>
      <c r="I17" s="253"/>
      <c r="J17" s="253"/>
      <c r="K17" s="253"/>
      <c r="L17" s="254"/>
      <c r="M17" s="206"/>
    </row>
    <row r="18" spans="1:15" ht="13.5" customHeight="1" thickTop="1">
      <c r="D18" s="202"/>
      <c r="E18" s="202"/>
    </row>
    <row r="19" spans="1:15" ht="13.5" customHeight="1">
      <c r="D19" s="202" t="s">
        <v>125</v>
      </c>
      <c r="F19" s="196" t="s">
        <v>126</v>
      </c>
    </row>
    <row r="20" spans="1:15" ht="13.5" customHeight="1">
      <c r="D20" s="202"/>
      <c r="E20" s="202"/>
    </row>
    <row r="21" spans="1:15" ht="13.5" customHeight="1">
      <c r="C21" s="203" t="s">
        <v>118</v>
      </c>
      <c r="D21" s="131"/>
      <c r="E21" s="203" t="s">
        <v>119</v>
      </c>
      <c r="F21" s="131"/>
    </row>
    <row r="22" spans="1:15" ht="13.5" customHeight="1">
      <c r="C22" s="137"/>
      <c r="D22" s="138">
        <f>計算!H41</f>
        <v>0</v>
      </c>
      <c r="E22" s="137"/>
      <c r="F22" s="138">
        <f>計算!I41</f>
        <v>0</v>
      </c>
    </row>
    <row r="23" spans="1:15" ht="13.5" customHeight="1"/>
    <row r="24" spans="1:15" ht="13.5" customHeight="1" thickBot="1">
      <c r="D24" s="196" t="s">
        <v>127</v>
      </c>
    </row>
    <row r="25" spans="1:15" ht="13.5" customHeight="1" thickTop="1">
      <c r="A25" s="523" t="s">
        <v>130</v>
      </c>
      <c r="B25" s="255"/>
      <c r="C25" s="256"/>
      <c r="D25" s="256"/>
      <c r="E25" s="256"/>
      <c r="F25" s="256"/>
      <c r="G25" s="256"/>
      <c r="H25" s="257"/>
    </row>
    <row r="26" spans="1:15" ht="13.5" customHeight="1">
      <c r="A26" s="524"/>
      <c r="B26" s="258"/>
      <c r="C26" s="225" t="s">
        <v>338</v>
      </c>
      <c r="D26" s="226"/>
      <c r="E26" s="226"/>
      <c r="F26" s="226"/>
      <c r="G26" s="227"/>
      <c r="H26" s="259"/>
      <c r="M26" s="206" t="s">
        <v>334</v>
      </c>
      <c r="N26" s="204" t="s">
        <v>335</v>
      </c>
      <c r="O26" s="205">
        <f>計算!Y41</f>
        <v>0</v>
      </c>
    </row>
    <row r="27" spans="1:15" ht="13.5" customHeight="1">
      <c r="A27" s="524"/>
      <c r="B27" s="258"/>
      <c r="C27" s="228" t="s">
        <v>339</v>
      </c>
      <c r="D27" s="229"/>
      <c r="E27" s="229"/>
      <c r="F27" s="229"/>
      <c r="G27" s="230">
        <f>計算!J41</f>
        <v>0</v>
      </c>
      <c r="H27" s="259"/>
      <c r="M27" s="206" t="s">
        <v>131</v>
      </c>
      <c r="N27" s="204" t="s">
        <v>120</v>
      </c>
      <c r="O27" s="205">
        <f>計算!AC41</f>
        <v>0</v>
      </c>
    </row>
    <row r="28" spans="1:15" ht="13.5" customHeight="1">
      <c r="A28" s="524"/>
      <c r="B28" s="258"/>
      <c r="C28" s="231"/>
      <c r="D28" s="231"/>
      <c r="E28" s="231"/>
      <c r="F28" s="231"/>
      <c r="G28" s="231"/>
      <c r="H28" s="259"/>
    </row>
    <row r="29" spans="1:15" ht="13.5" customHeight="1">
      <c r="A29" s="524"/>
      <c r="B29" s="258"/>
      <c r="C29" s="231"/>
      <c r="D29" s="231" t="s">
        <v>124</v>
      </c>
      <c r="E29" s="231"/>
      <c r="F29" s="231"/>
      <c r="G29" s="231"/>
      <c r="H29" s="259"/>
    </row>
    <row r="30" spans="1:15" ht="13.5" customHeight="1">
      <c r="A30" s="524"/>
      <c r="B30" s="258"/>
      <c r="C30" s="231"/>
      <c r="D30" s="231" t="s">
        <v>123</v>
      </c>
      <c r="E30" s="231"/>
      <c r="F30" s="231"/>
      <c r="G30" s="231"/>
      <c r="H30" s="259"/>
    </row>
    <row r="31" spans="1:15" ht="13.5" customHeight="1">
      <c r="A31" s="524"/>
      <c r="B31" s="258"/>
      <c r="C31" s="231"/>
      <c r="D31" s="231"/>
      <c r="E31" s="231"/>
      <c r="F31" s="231"/>
      <c r="G31" s="231"/>
      <c r="H31" s="259"/>
      <c r="O31" s="209" t="s">
        <v>344</v>
      </c>
    </row>
    <row r="32" spans="1:15" ht="13.5" customHeight="1">
      <c r="A32" s="524"/>
      <c r="B32" s="258"/>
      <c r="C32" s="225" t="s">
        <v>93</v>
      </c>
      <c r="D32" s="226"/>
      <c r="E32" s="226"/>
      <c r="F32" s="227">
        <f>計算!K41</f>
        <v>0</v>
      </c>
      <c r="G32" s="231"/>
      <c r="H32" s="259"/>
      <c r="M32" s="206" t="s">
        <v>345</v>
      </c>
      <c r="N32" s="459" t="s">
        <v>342</v>
      </c>
      <c r="O32" s="205">
        <f ca="1">計算!AH41</f>
        <v>0</v>
      </c>
    </row>
    <row r="33" spans="1:15" ht="13.5" customHeight="1">
      <c r="A33" s="524"/>
      <c r="B33" s="258"/>
      <c r="C33" s="228"/>
      <c r="D33" s="232" t="s">
        <v>117</v>
      </c>
      <c r="E33" s="233"/>
      <c r="F33" s="234">
        <f>計算!L41</f>
        <v>0</v>
      </c>
      <c r="G33" s="231"/>
      <c r="H33" s="259"/>
      <c r="M33" s="206" t="s">
        <v>346</v>
      </c>
      <c r="N33" s="459" t="s">
        <v>343</v>
      </c>
      <c r="O33" s="205">
        <f ca="1">計算!AI41</f>
        <v>0</v>
      </c>
    </row>
    <row r="34" spans="1:15" ht="13.5" customHeight="1" thickBot="1">
      <c r="A34" s="525"/>
      <c r="B34" s="260"/>
      <c r="C34" s="261"/>
      <c r="D34" s="261"/>
      <c r="E34" s="261"/>
      <c r="F34" s="261"/>
      <c r="G34" s="261"/>
      <c r="H34" s="262"/>
    </row>
    <row r="35" spans="1:15" ht="13.5" customHeight="1" thickTop="1">
      <c r="A35" s="208"/>
    </row>
    <row r="36" spans="1:15" ht="13.5" customHeight="1"/>
    <row r="37" spans="1:15" ht="13.5" customHeight="1">
      <c r="C37" s="203" t="s">
        <v>117</v>
      </c>
      <c r="D37" s="198"/>
      <c r="E37" s="198"/>
      <c r="F37" s="198"/>
      <c r="G37" s="131"/>
    </row>
    <row r="38" spans="1:15" ht="13.5" customHeight="1">
      <c r="C38" s="137" t="s">
        <v>121</v>
      </c>
      <c r="D38" s="201"/>
      <c r="E38" s="201"/>
      <c r="F38" s="201"/>
      <c r="G38" s="138">
        <f>+K16+F33</f>
        <v>0</v>
      </c>
    </row>
    <row r="39" spans="1:15" ht="13.5" customHeight="1"/>
    <row r="40" spans="1:15" ht="13.5" customHeight="1">
      <c r="E40" s="196" t="s">
        <v>212</v>
      </c>
      <c r="J40" s="207"/>
    </row>
    <row r="41" spans="1:15" ht="13.5" customHeight="1"/>
    <row r="42" spans="1:15" ht="13.5" customHeight="1">
      <c r="C42" s="203" t="s">
        <v>122</v>
      </c>
      <c r="D42" s="198"/>
      <c r="E42" s="198"/>
      <c r="F42" s="131"/>
    </row>
    <row r="43" spans="1:15" ht="13.5" customHeight="1">
      <c r="C43" s="137"/>
      <c r="D43" s="201"/>
      <c r="E43" s="201"/>
      <c r="F43" s="138">
        <f>計算!O41</f>
        <v>0</v>
      </c>
    </row>
    <row r="44" spans="1:15" ht="13.5" customHeight="1">
      <c r="D44" s="202" t="s">
        <v>128</v>
      </c>
      <c r="E44" s="202"/>
    </row>
    <row r="45" spans="1:15" ht="13.5" customHeight="1"/>
    <row r="46" spans="1:15" ht="13.5" customHeight="1">
      <c r="D46" s="202" t="s">
        <v>125</v>
      </c>
      <c r="E46" s="202"/>
      <c r="F46" s="196" t="s">
        <v>126</v>
      </c>
    </row>
    <row r="47" spans="1:15" ht="13.5" customHeight="1">
      <c r="C47" s="203" t="s">
        <v>118</v>
      </c>
      <c r="D47" s="131"/>
      <c r="E47" s="203" t="s">
        <v>119</v>
      </c>
      <c r="F47" s="131"/>
    </row>
    <row r="48" spans="1:15" ht="13.5" customHeight="1">
      <c r="C48" s="137"/>
      <c r="D48" s="138">
        <f>計算!P41</f>
        <v>0</v>
      </c>
      <c r="E48" s="137"/>
      <c r="F48" s="138">
        <f>計算!Q41</f>
        <v>0</v>
      </c>
    </row>
    <row r="49" spans="1:15" ht="13.5" customHeight="1">
      <c r="E49" s="206"/>
      <c r="F49" s="206"/>
    </row>
    <row r="50" spans="1:15" ht="13.5" customHeight="1" thickBot="1">
      <c r="D50" s="196" t="s">
        <v>127</v>
      </c>
    </row>
    <row r="51" spans="1:15" ht="13.5" customHeight="1" thickTop="1">
      <c r="A51" s="526" t="s">
        <v>129</v>
      </c>
      <c r="B51" s="263"/>
      <c r="C51" s="264"/>
      <c r="D51" s="264"/>
      <c r="E51" s="264"/>
      <c r="F51" s="264"/>
      <c r="G51" s="264"/>
      <c r="H51" s="265"/>
    </row>
    <row r="52" spans="1:15" ht="13.5" customHeight="1">
      <c r="A52" s="527"/>
      <c r="B52" s="266"/>
      <c r="C52" s="235" t="s">
        <v>340</v>
      </c>
      <c r="D52" s="236"/>
      <c r="E52" s="236"/>
      <c r="F52" s="236"/>
      <c r="G52" s="237"/>
      <c r="H52" s="267"/>
      <c r="M52" s="206" t="s">
        <v>334</v>
      </c>
      <c r="N52" s="204" t="s">
        <v>335</v>
      </c>
      <c r="O52" s="205">
        <f>計算!Z41</f>
        <v>0</v>
      </c>
    </row>
    <row r="53" spans="1:15" ht="13.5" customHeight="1">
      <c r="A53" s="527"/>
      <c r="B53" s="266"/>
      <c r="C53" s="238" t="s">
        <v>341</v>
      </c>
      <c r="D53" s="239"/>
      <c r="E53" s="239"/>
      <c r="F53" s="239"/>
      <c r="G53" s="240">
        <f>計算!R41</f>
        <v>0</v>
      </c>
      <c r="H53" s="267"/>
      <c r="M53" s="206" t="s">
        <v>131</v>
      </c>
      <c r="N53" s="204" t="s">
        <v>120</v>
      </c>
      <c r="O53" s="205">
        <f>計算!AD41</f>
        <v>0</v>
      </c>
    </row>
    <row r="54" spans="1:15" ht="13.5" customHeight="1">
      <c r="A54" s="527"/>
      <c r="B54" s="266"/>
      <c r="C54" s="241"/>
      <c r="D54" s="241"/>
      <c r="E54" s="241"/>
      <c r="F54" s="241"/>
      <c r="G54" s="241"/>
      <c r="H54" s="267"/>
    </row>
    <row r="55" spans="1:15" ht="13.5" customHeight="1">
      <c r="A55" s="527"/>
      <c r="B55" s="266"/>
      <c r="C55" s="241"/>
      <c r="D55" s="241" t="s">
        <v>124</v>
      </c>
      <c r="E55" s="241"/>
      <c r="F55" s="241"/>
      <c r="G55" s="241"/>
      <c r="H55" s="267"/>
    </row>
    <row r="56" spans="1:15" ht="13.5" customHeight="1">
      <c r="A56" s="527"/>
      <c r="B56" s="266"/>
      <c r="C56" s="241"/>
      <c r="D56" s="241" t="s">
        <v>123</v>
      </c>
      <c r="E56" s="241"/>
      <c r="F56" s="241"/>
      <c r="G56" s="241"/>
      <c r="H56" s="267"/>
    </row>
    <row r="57" spans="1:15" ht="13.5" customHeight="1">
      <c r="A57" s="527"/>
      <c r="B57" s="266"/>
      <c r="C57" s="241"/>
      <c r="D57" s="241"/>
      <c r="E57" s="241"/>
      <c r="F57" s="241"/>
      <c r="G57" s="241"/>
      <c r="H57" s="267"/>
      <c r="O57" s="209" t="s">
        <v>344</v>
      </c>
    </row>
    <row r="58" spans="1:15" ht="13.5" customHeight="1">
      <c r="A58" s="527"/>
      <c r="B58" s="266"/>
      <c r="C58" s="235" t="s">
        <v>93</v>
      </c>
      <c r="D58" s="236"/>
      <c r="E58" s="236"/>
      <c r="F58" s="237">
        <f>計算!S41</f>
        <v>0</v>
      </c>
      <c r="G58" s="241"/>
      <c r="H58" s="267"/>
      <c r="M58" s="206" t="s">
        <v>345</v>
      </c>
      <c r="N58" s="459" t="s">
        <v>342</v>
      </c>
      <c r="O58" s="205">
        <f ca="1">計算!AJ41</f>
        <v>0</v>
      </c>
    </row>
    <row r="59" spans="1:15" ht="13.5" customHeight="1">
      <c r="A59" s="527"/>
      <c r="B59" s="266"/>
      <c r="C59" s="238"/>
      <c r="D59" s="242" t="s">
        <v>117</v>
      </c>
      <c r="E59" s="243"/>
      <c r="F59" s="244">
        <f>計算!T41</f>
        <v>0</v>
      </c>
      <c r="G59" s="241"/>
      <c r="H59" s="267"/>
      <c r="M59" s="206" t="s">
        <v>346</v>
      </c>
      <c r="N59" s="459" t="s">
        <v>343</v>
      </c>
      <c r="O59" s="205">
        <f ca="1">計算!AK41</f>
        <v>0</v>
      </c>
    </row>
    <row r="60" spans="1:15" ht="12" thickBot="1">
      <c r="A60" s="528"/>
      <c r="B60" s="268"/>
      <c r="C60" s="269"/>
      <c r="D60" s="269"/>
      <c r="E60" s="269"/>
      <c r="F60" s="269"/>
      <c r="G60" s="269"/>
      <c r="H60" s="270"/>
    </row>
    <row r="61" spans="1:15" ht="12" thickTop="1"/>
  </sheetData>
  <mergeCells count="3">
    <mergeCell ref="A9:A17"/>
    <mergeCell ref="A25:A34"/>
    <mergeCell ref="A51:A60"/>
  </mergeCells>
  <phoneticPr fontId="37"/>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24">
      <c r="A1" s="474" t="s">
        <v>353</v>
      </c>
    </row>
    <row r="3" spans="1:11" ht="30" customHeight="1">
      <c r="A3" t="s">
        <v>150</v>
      </c>
      <c r="C3" s="529" t="str">
        <f>+データ入力表!D5</f>
        <v>（例）一般機械部門の県内需要が100億円増加した場合、本県経済に与える経済波及効果と環境効果</v>
      </c>
      <c r="D3" s="529"/>
      <c r="E3" s="529"/>
      <c r="F3" s="529"/>
      <c r="G3" s="529"/>
      <c r="H3" s="529"/>
      <c r="I3" s="529"/>
      <c r="J3" s="529"/>
      <c r="K3" s="529"/>
    </row>
    <row r="4" spans="1:11" ht="15" customHeight="1">
      <c r="K4" s="114" t="str">
        <f>+"（単位："&amp;データ入力表!E9&amp;"）"</f>
        <v>（単位：円）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24">
      <c r="A1" s="474" t="s">
        <v>354</v>
      </c>
    </row>
    <row r="2" spans="1:11" ht="6.75" customHeight="1"/>
    <row r="3" spans="1:11" ht="24.75" customHeight="1">
      <c r="A3" t="s">
        <v>150</v>
      </c>
      <c r="C3" s="529" t="str">
        <f>+データ入力表!D5</f>
        <v>（例）一般機械部門の県内需要が100億円増加した場合、本県経済に与える経済波及効果と環境効果</v>
      </c>
      <c r="D3" s="529"/>
      <c r="E3" s="529"/>
      <c r="F3" s="529"/>
      <c r="G3" s="529"/>
      <c r="H3" s="529"/>
      <c r="I3" s="529"/>
      <c r="J3" s="529"/>
      <c r="K3" s="529"/>
    </row>
    <row r="4" spans="1:11" ht="15" customHeight="1">
      <c r="K4" s="114" t="s">
        <v>355</v>
      </c>
    </row>
    <row r="5" spans="1:11" ht="11.25" customHeight="1"/>
  </sheetData>
  <mergeCells count="1">
    <mergeCell ref="C3:K3"/>
  </mergeCells>
  <phoneticPr fontId="37"/>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54"/>
  <sheetViews>
    <sheetView workbookViewId="0">
      <pane xSplit="2" ySplit="6" topLeftCell="C7" activePane="bottomRight" state="frozen"/>
      <selection pane="topRight" activeCell="C1" sqref="C1"/>
      <selection pane="bottomLeft" activeCell="A7" sqref="A7"/>
      <selection pane="bottomRight"/>
    </sheetView>
  </sheetViews>
  <sheetFormatPr defaultRowHeight="13.5"/>
  <cols>
    <col min="1" max="1" width="5.1640625" style="385" customWidth="1"/>
    <col min="2" max="2" width="27.33203125" style="385" customWidth="1"/>
    <col min="3" max="3" width="24.83203125" style="413" customWidth="1"/>
    <col min="4" max="5" width="24.83203125" style="385" customWidth="1"/>
    <col min="6" max="7" width="20.83203125" style="385" customWidth="1"/>
    <col min="8" max="10" width="9.33203125" style="385"/>
    <col min="11" max="11" width="12" style="385" bestFit="1" customWidth="1"/>
    <col min="12" max="256" width="9.33203125" style="385"/>
    <col min="257" max="257" width="4.6640625" style="385" customWidth="1"/>
    <col min="258" max="258" width="27.33203125" style="385" customWidth="1"/>
    <col min="259" max="259" width="17.1640625" style="385" customWidth="1"/>
    <col min="260" max="261" width="18.5" style="385" customWidth="1"/>
    <col min="262" max="262" width="19.6640625" style="385" customWidth="1"/>
    <col min="263" max="263" width="17.5" style="385" customWidth="1"/>
    <col min="264" max="512" width="9.33203125" style="385"/>
    <col min="513" max="513" width="4.6640625" style="385" customWidth="1"/>
    <col min="514" max="514" width="27.33203125" style="385" customWidth="1"/>
    <col min="515" max="515" width="17.1640625" style="385" customWidth="1"/>
    <col min="516" max="517" width="18.5" style="385" customWidth="1"/>
    <col min="518" max="518" width="19.6640625" style="385" customWidth="1"/>
    <col min="519" max="519" width="17.5" style="385" customWidth="1"/>
    <col min="520" max="768" width="9.33203125" style="385"/>
    <col min="769" max="769" width="4.6640625" style="385" customWidth="1"/>
    <col min="770" max="770" width="27.33203125" style="385" customWidth="1"/>
    <col min="771" max="771" width="17.1640625" style="385" customWidth="1"/>
    <col min="772" max="773" width="18.5" style="385" customWidth="1"/>
    <col min="774" max="774" width="19.6640625" style="385" customWidth="1"/>
    <col min="775" max="775" width="17.5" style="385" customWidth="1"/>
    <col min="776" max="1024" width="9.33203125" style="385"/>
    <col min="1025" max="1025" width="4.6640625" style="385" customWidth="1"/>
    <col min="1026" max="1026" width="27.33203125" style="385" customWidth="1"/>
    <col min="1027" max="1027" width="17.1640625" style="385" customWidth="1"/>
    <col min="1028" max="1029" width="18.5" style="385" customWidth="1"/>
    <col min="1030" max="1030" width="19.6640625" style="385" customWidth="1"/>
    <col min="1031" max="1031" width="17.5" style="385" customWidth="1"/>
    <col min="1032" max="1280" width="9.33203125" style="385"/>
    <col min="1281" max="1281" width="4.6640625" style="385" customWidth="1"/>
    <col min="1282" max="1282" width="27.33203125" style="385" customWidth="1"/>
    <col min="1283" max="1283" width="17.1640625" style="385" customWidth="1"/>
    <col min="1284" max="1285" width="18.5" style="385" customWidth="1"/>
    <col min="1286" max="1286" width="19.6640625" style="385" customWidth="1"/>
    <col min="1287" max="1287" width="17.5" style="385" customWidth="1"/>
    <col min="1288" max="1536" width="9.33203125" style="385"/>
    <col min="1537" max="1537" width="4.6640625" style="385" customWidth="1"/>
    <col min="1538" max="1538" width="27.33203125" style="385" customWidth="1"/>
    <col min="1539" max="1539" width="17.1640625" style="385" customWidth="1"/>
    <col min="1540" max="1541" width="18.5" style="385" customWidth="1"/>
    <col min="1542" max="1542" width="19.6640625" style="385" customWidth="1"/>
    <col min="1543" max="1543" width="17.5" style="385" customWidth="1"/>
    <col min="1544" max="1792" width="9.33203125" style="385"/>
    <col min="1793" max="1793" width="4.6640625" style="385" customWidth="1"/>
    <col min="1794" max="1794" width="27.33203125" style="385" customWidth="1"/>
    <col min="1795" max="1795" width="17.1640625" style="385" customWidth="1"/>
    <col min="1796" max="1797" width="18.5" style="385" customWidth="1"/>
    <col min="1798" max="1798" width="19.6640625" style="385" customWidth="1"/>
    <col min="1799" max="1799" width="17.5" style="385" customWidth="1"/>
    <col min="1800" max="2048" width="9.33203125" style="385"/>
    <col min="2049" max="2049" width="4.6640625" style="385" customWidth="1"/>
    <col min="2050" max="2050" width="27.33203125" style="385" customWidth="1"/>
    <col min="2051" max="2051" width="17.1640625" style="385" customWidth="1"/>
    <col min="2052" max="2053" width="18.5" style="385" customWidth="1"/>
    <col min="2054" max="2054" width="19.6640625" style="385" customWidth="1"/>
    <col min="2055" max="2055" width="17.5" style="385" customWidth="1"/>
    <col min="2056" max="2304" width="9.33203125" style="385"/>
    <col min="2305" max="2305" width="4.6640625" style="385" customWidth="1"/>
    <col min="2306" max="2306" width="27.33203125" style="385" customWidth="1"/>
    <col min="2307" max="2307" width="17.1640625" style="385" customWidth="1"/>
    <col min="2308" max="2309" width="18.5" style="385" customWidth="1"/>
    <col min="2310" max="2310" width="19.6640625" style="385" customWidth="1"/>
    <col min="2311" max="2311" width="17.5" style="385" customWidth="1"/>
    <col min="2312" max="2560" width="9.33203125" style="385"/>
    <col min="2561" max="2561" width="4.6640625" style="385" customWidth="1"/>
    <col min="2562" max="2562" width="27.33203125" style="385" customWidth="1"/>
    <col min="2563" max="2563" width="17.1640625" style="385" customWidth="1"/>
    <col min="2564" max="2565" width="18.5" style="385" customWidth="1"/>
    <col min="2566" max="2566" width="19.6640625" style="385" customWidth="1"/>
    <col min="2567" max="2567" width="17.5" style="385" customWidth="1"/>
    <col min="2568" max="2816" width="9.33203125" style="385"/>
    <col min="2817" max="2817" width="4.6640625" style="385" customWidth="1"/>
    <col min="2818" max="2818" width="27.33203125" style="385" customWidth="1"/>
    <col min="2819" max="2819" width="17.1640625" style="385" customWidth="1"/>
    <col min="2820" max="2821" width="18.5" style="385" customWidth="1"/>
    <col min="2822" max="2822" width="19.6640625" style="385" customWidth="1"/>
    <col min="2823" max="2823" width="17.5" style="385" customWidth="1"/>
    <col min="2824" max="3072" width="9.33203125" style="385"/>
    <col min="3073" max="3073" width="4.6640625" style="385" customWidth="1"/>
    <col min="3074" max="3074" width="27.33203125" style="385" customWidth="1"/>
    <col min="3075" max="3075" width="17.1640625" style="385" customWidth="1"/>
    <col min="3076" max="3077" width="18.5" style="385" customWidth="1"/>
    <col min="3078" max="3078" width="19.6640625" style="385" customWidth="1"/>
    <col min="3079" max="3079" width="17.5" style="385" customWidth="1"/>
    <col min="3080" max="3328" width="9.33203125" style="385"/>
    <col min="3329" max="3329" width="4.6640625" style="385" customWidth="1"/>
    <col min="3330" max="3330" width="27.33203125" style="385" customWidth="1"/>
    <col min="3331" max="3331" width="17.1640625" style="385" customWidth="1"/>
    <col min="3332" max="3333" width="18.5" style="385" customWidth="1"/>
    <col min="3334" max="3334" width="19.6640625" style="385" customWidth="1"/>
    <col min="3335" max="3335" width="17.5" style="385" customWidth="1"/>
    <col min="3336" max="3584" width="9.33203125" style="385"/>
    <col min="3585" max="3585" width="4.6640625" style="385" customWidth="1"/>
    <col min="3586" max="3586" width="27.33203125" style="385" customWidth="1"/>
    <col min="3587" max="3587" width="17.1640625" style="385" customWidth="1"/>
    <col min="3588" max="3589" width="18.5" style="385" customWidth="1"/>
    <col min="3590" max="3590" width="19.6640625" style="385" customWidth="1"/>
    <col min="3591" max="3591" width="17.5" style="385" customWidth="1"/>
    <col min="3592" max="3840" width="9.33203125" style="385"/>
    <col min="3841" max="3841" width="4.6640625" style="385" customWidth="1"/>
    <col min="3842" max="3842" width="27.33203125" style="385" customWidth="1"/>
    <col min="3843" max="3843" width="17.1640625" style="385" customWidth="1"/>
    <col min="3844" max="3845" width="18.5" style="385" customWidth="1"/>
    <col min="3846" max="3846" width="19.6640625" style="385" customWidth="1"/>
    <col min="3847" max="3847" width="17.5" style="385" customWidth="1"/>
    <col min="3848" max="4096" width="9.33203125" style="385"/>
    <col min="4097" max="4097" width="4.6640625" style="385" customWidth="1"/>
    <col min="4098" max="4098" width="27.33203125" style="385" customWidth="1"/>
    <col min="4099" max="4099" width="17.1640625" style="385" customWidth="1"/>
    <col min="4100" max="4101" width="18.5" style="385" customWidth="1"/>
    <col min="4102" max="4102" width="19.6640625" style="385" customWidth="1"/>
    <col min="4103" max="4103" width="17.5" style="385" customWidth="1"/>
    <col min="4104" max="4352" width="9.33203125" style="385"/>
    <col min="4353" max="4353" width="4.6640625" style="385" customWidth="1"/>
    <col min="4354" max="4354" width="27.33203125" style="385" customWidth="1"/>
    <col min="4355" max="4355" width="17.1640625" style="385" customWidth="1"/>
    <col min="4356" max="4357" width="18.5" style="385" customWidth="1"/>
    <col min="4358" max="4358" width="19.6640625" style="385" customWidth="1"/>
    <col min="4359" max="4359" width="17.5" style="385" customWidth="1"/>
    <col min="4360" max="4608" width="9.33203125" style="385"/>
    <col min="4609" max="4609" width="4.6640625" style="385" customWidth="1"/>
    <col min="4610" max="4610" width="27.33203125" style="385" customWidth="1"/>
    <col min="4611" max="4611" width="17.1640625" style="385" customWidth="1"/>
    <col min="4612" max="4613" width="18.5" style="385" customWidth="1"/>
    <col min="4614" max="4614" width="19.6640625" style="385" customWidth="1"/>
    <col min="4615" max="4615" width="17.5" style="385" customWidth="1"/>
    <col min="4616" max="4864" width="9.33203125" style="385"/>
    <col min="4865" max="4865" width="4.6640625" style="385" customWidth="1"/>
    <col min="4866" max="4866" width="27.33203125" style="385" customWidth="1"/>
    <col min="4867" max="4867" width="17.1640625" style="385" customWidth="1"/>
    <col min="4868" max="4869" width="18.5" style="385" customWidth="1"/>
    <col min="4870" max="4870" width="19.6640625" style="385" customWidth="1"/>
    <col min="4871" max="4871" width="17.5" style="385" customWidth="1"/>
    <col min="4872" max="5120" width="9.33203125" style="385"/>
    <col min="5121" max="5121" width="4.6640625" style="385" customWidth="1"/>
    <col min="5122" max="5122" width="27.33203125" style="385" customWidth="1"/>
    <col min="5123" max="5123" width="17.1640625" style="385" customWidth="1"/>
    <col min="5124" max="5125" width="18.5" style="385" customWidth="1"/>
    <col min="5126" max="5126" width="19.6640625" style="385" customWidth="1"/>
    <col min="5127" max="5127" width="17.5" style="385" customWidth="1"/>
    <col min="5128" max="5376" width="9.33203125" style="385"/>
    <col min="5377" max="5377" width="4.6640625" style="385" customWidth="1"/>
    <col min="5378" max="5378" width="27.33203125" style="385" customWidth="1"/>
    <col min="5379" max="5379" width="17.1640625" style="385" customWidth="1"/>
    <col min="5380" max="5381" width="18.5" style="385" customWidth="1"/>
    <col min="5382" max="5382" width="19.6640625" style="385" customWidth="1"/>
    <col min="5383" max="5383" width="17.5" style="385" customWidth="1"/>
    <col min="5384" max="5632" width="9.33203125" style="385"/>
    <col min="5633" max="5633" width="4.6640625" style="385" customWidth="1"/>
    <col min="5634" max="5634" width="27.33203125" style="385" customWidth="1"/>
    <col min="5635" max="5635" width="17.1640625" style="385" customWidth="1"/>
    <col min="5636" max="5637" width="18.5" style="385" customWidth="1"/>
    <col min="5638" max="5638" width="19.6640625" style="385" customWidth="1"/>
    <col min="5639" max="5639" width="17.5" style="385" customWidth="1"/>
    <col min="5640" max="5888" width="9.33203125" style="385"/>
    <col min="5889" max="5889" width="4.6640625" style="385" customWidth="1"/>
    <col min="5890" max="5890" width="27.33203125" style="385" customWidth="1"/>
    <col min="5891" max="5891" width="17.1640625" style="385" customWidth="1"/>
    <col min="5892" max="5893" width="18.5" style="385" customWidth="1"/>
    <col min="5894" max="5894" width="19.6640625" style="385" customWidth="1"/>
    <col min="5895" max="5895" width="17.5" style="385" customWidth="1"/>
    <col min="5896" max="6144" width="9.33203125" style="385"/>
    <col min="6145" max="6145" width="4.6640625" style="385" customWidth="1"/>
    <col min="6146" max="6146" width="27.33203125" style="385" customWidth="1"/>
    <col min="6147" max="6147" width="17.1640625" style="385" customWidth="1"/>
    <col min="6148" max="6149" width="18.5" style="385" customWidth="1"/>
    <col min="6150" max="6150" width="19.6640625" style="385" customWidth="1"/>
    <col min="6151" max="6151" width="17.5" style="385" customWidth="1"/>
    <col min="6152" max="6400" width="9.33203125" style="385"/>
    <col min="6401" max="6401" width="4.6640625" style="385" customWidth="1"/>
    <col min="6402" max="6402" width="27.33203125" style="385" customWidth="1"/>
    <col min="6403" max="6403" width="17.1640625" style="385" customWidth="1"/>
    <col min="6404" max="6405" width="18.5" style="385" customWidth="1"/>
    <col min="6406" max="6406" width="19.6640625" style="385" customWidth="1"/>
    <col min="6407" max="6407" width="17.5" style="385" customWidth="1"/>
    <col min="6408" max="6656" width="9.33203125" style="385"/>
    <col min="6657" max="6657" width="4.6640625" style="385" customWidth="1"/>
    <col min="6658" max="6658" width="27.33203125" style="385" customWidth="1"/>
    <col min="6659" max="6659" width="17.1640625" style="385" customWidth="1"/>
    <col min="6660" max="6661" width="18.5" style="385" customWidth="1"/>
    <col min="6662" max="6662" width="19.6640625" style="385" customWidth="1"/>
    <col min="6663" max="6663" width="17.5" style="385" customWidth="1"/>
    <col min="6664" max="6912" width="9.33203125" style="385"/>
    <col min="6913" max="6913" width="4.6640625" style="385" customWidth="1"/>
    <col min="6914" max="6914" width="27.33203125" style="385" customWidth="1"/>
    <col min="6915" max="6915" width="17.1640625" style="385" customWidth="1"/>
    <col min="6916" max="6917" width="18.5" style="385" customWidth="1"/>
    <col min="6918" max="6918" width="19.6640625" style="385" customWidth="1"/>
    <col min="6919" max="6919" width="17.5" style="385" customWidth="1"/>
    <col min="6920" max="7168" width="9.33203125" style="385"/>
    <col min="7169" max="7169" width="4.6640625" style="385" customWidth="1"/>
    <col min="7170" max="7170" width="27.33203125" style="385" customWidth="1"/>
    <col min="7171" max="7171" width="17.1640625" style="385" customWidth="1"/>
    <col min="7172" max="7173" width="18.5" style="385" customWidth="1"/>
    <col min="7174" max="7174" width="19.6640625" style="385" customWidth="1"/>
    <col min="7175" max="7175" width="17.5" style="385" customWidth="1"/>
    <col min="7176" max="7424" width="9.33203125" style="385"/>
    <col min="7425" max="7425" width="4.6640625" style="385" customWidth="1"/>
    <col min="7426" max="7426" width="27.33203125" style="385" customWidth="1"/>
    <col min="7427" max="7427" width="17.1640625" style="385" customWidth="1"/>
    <col min="7428" max="7429" width="18.5" style="385" customWidth="1"/>
    <col min="7430" max="7430" width="19.6640625" style="385" customWidth="1"/>
    <col min="7431" max="7431" width="17.5" style="385" customWidth="1"/>
    <col min="7432" max="7680" width="9.33203125" style="385"/>
    <col min="7681" max="7681" width="4.6640625" style="385" customWidth="1"/>
    <col min="7682" max="7682" width="27.33203125" style="385" customWidth="1"/>
    <col min="7683" max="7683" width="17.1640625" style="385" customWidth="1"/>
    <col min="7684" max="7685" width="18.5" style="385" customWidth="1"/>
    <col min="7686" max="7686" width="19.6640625" style="385" customWidth="1"/>
    <col min="7687" max="7687" width="17.5" style="385" customWidth="1"/>
    <col min="7688" max="7936" width="9.33203125" style="385"/>
    <col min="7937" max="7937" width="4.6640625" style="385" customWidth="1"/>
    <col min="7938" max="7938" width="27.33203125" style="385" customWidth="1"/>
    <col min="7939" max="7939" width="17.1640625" style="385" customWidth="1"/>
    <col min="7940" max="7941" width="18.5" style="385" customWidth="1"/>
    <col min="7942" max="7942" width="19.6640625" style="385" customWidth="1"/>
    <col min="7943" max="7943" width="17.5" style="385" customWidth="1"/>
    <col min="7944" max="8192" width="9.33203125" style="385"/>
    <col min="8193" max="8193" width="4.6640625" style="385" customWidth="1"/>
    <col min="8194" max="8194" width="27.33203125" style="385" customWidth="1"/>
    <col min="8195" max="8195" width="17.1640625" style="385" customWidth="1"/>
    <col min="8196" max="8197" width="18.5" style="385" customWidth="1"/>
    <col min="8198" max="8198" width="19.6640625" style="385" customWidth="1"/>
    <col min="8199" max="8199" width="17.5" style="385" customWidth="1"/>
    <col min="8200" max="8448" width="9.33203125" style="385"/>
    <col min="8449" max="8449" width="4.6640625" style="385" customWidth="1"/>
    <col min="8450" max="8450" width="27.33203125" style="385" customWidth="1"/>
    <col min="8451" max="8451" width="17.1640625" style="385" customWidth="1"/>
    <col min="8452" max="8453" width="18.5" style="385" customWidth="1"/>
    <col min="8454" max="8454" width="19.6640625" style="385" customWidth="1"/>
    <col min="8455" max="8455" width="17.5" style="385" customWidth="1"/>
    <col min="8456" max="8704" width="9.33203125" style="385"/>
    <col min="8705" max="8705" width="4.6640625" style="385" customWidth="1"/>
    <col min="8706" max="8706" width="27.33203125" style="385" customWidth="1"/>
    <col min="8707" max="8707" width="17.1640625" style="385" customWidth="1"/>
    <col min="8708" max="8709" width="18.5" style="385" customWidth="1"/>
    <col min="8710" max="8710" width="19.6640625" style="385" customWidth="1"/>
    <col min="8711" max="8711" width="17.5" style="385" customWidth="1"/>
    <col min="8712" max="8960" width="9.33203125" style="385"/>
    <col min="8961" max="8961" width="4.6640625" style="385" customWidth="1"/>
    <col min="8962" max="8962" width="27.33203125" style="385" customWidth="1"/>
    <col min="8963" max="8963" width="17.1640625" style="385" customWidth="1"/>
    <col min="8964" max="8965" width="18.5" style="385" customWidth="1"/>
    <col min="8966" max="8966" width="19.6640625" style="385" customWidth="1"/>
    <col min="8967" max="8967" width="17.5" style="385" customWidth="1"/>
    <col min="8968" max="9216" width="9.33203125" style="385"/>
    <col min="9217" max="9217" width="4.6640625" style="385" customWidth="1"/>
    <col min="9218" max="9218" width="27.33203125" style="385" customWidth="1"/>
    <col min="9219" max="9219" width="17.1640625" style="385" customWidth="1"/>
    <col min="9220" max="9221" width="18.5" style="385" customWidth="1"/>
    <col min="9222" max="9222" width="19.6640625" style="385" customWidth="1"/>
    <col min="9223" max="9223" width="17.5" style="385" customWidth="1"/>
    <col min="9224" max="9472" width="9.33203125" style="385"/>
    <col min="9473" max="9473" width="4.6640625" style="385" customWidth="1"/>
    <col min="9474" max="9474" width="27.33203125" style="385" customWidth="1"/>
    <col min="9475" max="9475" width="17.1640625" style="385" customWidth="1"/>
    <col min="9476" max="9477" width="18.5" style="385" customWidth="1"/>
    <col min="9478" max="9478" width="19.6640625" style="385" customWidth="1"/>
    <col min="9479" max="9479" width="17.5" style="385" customWidth="1"/>
    <col min="9480" max="9728" width="9.33203125" style="385"/>
    <col min="9729" max="9729" width="4.6640625" style="385" customWidth="1"/>
    <col min="9730" max="9730" width="27.33203125" style="385" customWidth="1"/>
    <col min="9731" max="9731" width="17.1640625" style="385" customWidth="1"/>
    <col min="9732" max="9733" width="18.5" style="385" customWidth="1"/>
    <col min="9734" max="9734" width="19.6640625" style="385" customWidth="1"/>
    <col min="9735" max="9735" width="17.5" style="385" customWidth="1"/>
    <col min="9736" max="9984" width="9.33203125" style="385"/>
    <col min="9985" max="9985" width="4.6640625" style="385" customWidth="1"/>
    <col min="9986" max="9986" width="27.33203125" style="385" customWidth="1"/>
    <col min="9987" max="9987" width="17.1640625" style="385" customWidth="1"/>
    <col min="9988" max="9989" width="18.5" style="385" customWidth="1"/>
    <col min="9990" max="9990" width="19.6640625" style="385" customWidth="1"/>
    <col min="9991" max="9991" width="17.5" style="385" customWidth="1"/>
    <col min="9992" max="10240" width="9.33203125" style="385"/>
    <col min="10241" max="10241" width="4.6640625" style="385" customWidth="1"/>
    <col min="10242" max="10242" width="27.33203125" style="385" customWidth="1"/>
    <col min="10243" max="10243" width="17.1640625" style="385" customWidth="1"/>
    <col min="10244" max="10245" width="18.5" style="385" customWidth="1"/>
    <col min="10246" max="10246" width="19.6640625" style="385" customWidth="1"/>
    <col min="10247" max="10247" width="17.5" style="385" customWidth="1"/>
    <col min="10248" max="10496" width="9.33203125" style="385"/>
    <col min="10497" max="10497" width="4.6640625" style="385" customWidth="1"/>
    <col min="10498" max="10498" width="27.33203125" style="385" customWidth="1"/>
    <col min="10499" max="10499" width="17.1640625" style="385" customWidth="1"/>
    <col min="10500" max="10501" width="18.5" style="385" customWidth="1"/>
    <col min="10502" max="10502" width="19.6640625" style="385" customWidth="1"/>
    <col min="10503" max="10503" width="17.5" style="385" customWidth="1"/>
    <col min="10504" max="10752" width="9.33203125" style="385"/>
    <col min="10753" max="10753" width="4.6640625" style="385" customWidth="1"/>
    <col min="10754" max="10754" width="27.33203125" style="385" customWidth="1"/>
    <col min="10755" max="10755" width="17.1640625" style="385" customWidth="1"/>
    <col min="10756" max="10757" width="18.5" style="385" customWidth="1"/>
    <col min="10758" max="10758" width="19.6640625" style="385" customWidth="1"/>
    <col min="10759" max="10759" width="17.5" style="385" customWidth="1"/>
    <col min="10760" max="11008" width="9.33203125" style="385"/>
    <col min="11009" max="11009" width="4.6640625" style="385" customWidth="1"/>
    <col min="11010" max="11010" width="27.33203125" style="385" customWidth="1"/>
    <col min="11011" max="11011" width="17.1640625" style="385" customWidth="1"/>
    <col min="11012" max="11013" width="18.5" style="385" customWidth="1"/>
    <col min="11014" max="11014" width="19.6640625" style="385" customWidth="1"/>
    <col min="11015" max="11015" width="17.5" style="385" customWidth="1"/>
    <col min="11016" max="11264" width="9.33203125" style="385"/>
    <col min="11265" max="11265" width="4.6640625" style="385" customWidth="1"/>
    <col min="11266" max="11266" width="27.33203125" style="385" customWidth="1"/>
    <col min="11267" max="11267" width="17.1640625" style="385" customWidth="1"/>
    <col min="11268" max="11269" width="18.5" style="385" customWidth="1"/>
    <col min="11270" max="11270" width="19.6640625" style="385" customWidth="1"/>
    <col min="11271" max="11271" width="17.5" style="385" customWidth="1"/>
    <col min="11272" max="11520" width="9.33203125" style="385"/>
    <col min="11521" max="11521" width="4.6640625" style="385" customWidth="1"/>
    <col min="11522" max="11522" width="27.33203125" style="385" customWidth="1"/>
    <col min="11523" max="11523" width="17.1640625" style="385" customWidth="1"/>
    <col min="11524" max="11525" width="18.5" style="385" customWidth="1"/>
    <col min="11526" max="11526" width="19.6640625" style="385" customWidth="1"/>
    <col min="11527" max="11527" width="17.5" style="385" customWidth="1"/>
    <col min="11528" max="11776" width="9.33203125" style="385"/>
    <col min="11777" max="11777" width="4.6640625" style="385" customWidth="1"/>
    <col min="11778" max="11778" width="27.33203125" style="385" customWidth="1"/>
    <col min="11779" max="11779" width="17.1640625" style="385" customWidth="1"/>
    <col min="11780" max="11781" width="18.5" style="385" customWidth="1"/>
    <col min="11782" max="11782" width="19.6640625" style="385" customWidth="1"/>
    <col min="11783" max="11783" width="17.5" style="385" customWidth="1"/>
    <col min="11784" max="12032" width="9.33203125" style="385"/>
    <col min="12033" max="12033" width="4.6640625" style="385" customWidth="1"/>
    <col min="12034" max="12034" width="27.33203125" style="385" customWidth="1"/>
    <col min="12035" max="12035" width="17.1640625" style="385" customWidth="1"/>
    <col min="12036" max="12037" width="18.5" style="385" customWidth="1"/>
    <col min="12038" max="12038" width="19.6640625" style="385" customWidth="1"/>
    <col min="12039" max="12039" width="17.5" style="385" customWidth="1"/>
    <col min="12040" max="12288" width="9.33203125" style="385"/>
    <col min="12289" max="12289" width="4.6640625" style="385" customWidth="1"/>
    <col min="12290" max="12290" width="27.33203125" style="385" customWidth="1"/>
    <col min="12291" max="12291" width="17.1640625" style="385" customWidth="1"/>
    <col min="12292" max="12293" width="18.5" style="385" customWidth="1"/>
    <col min="12294" max="12294" width="19.6640625" style="385" customWidth="1"/>
    <col min="12295" max="12295" width="17.5" style="385" customWidth="1"/>
    <col min="12296" max="12544" width="9.33203125" style="385"/>
    <col min="12545" max="12545" width="4.6640625" style="385" customWidth="1"/>
    <col min="12546" max="12546" width="27.33203125" style="385" customWidth="1"/>
    <col min="12547" max="12547" width="17.1640625" style="385" customWidth="1"/>
    <col min="12548" max="12549" width="18.5" style="385" customWidth="1"/>
    <col min="12550" max="12550" width="19.6640625" style="385" customWidth="1"/>
    <col min="12551" max="12551" width="17.5" style="385" customWidth="1"/>
    <col min="12552" max="12800" width="9.33203125" style="385"/>
    <col min="12801" max="12801" width="4.6640625" style="385" customWidth="1"/>
    <col min="12802" max="12802" width="27.33203125" style="385" customWidth="1"/>
    <col min="12803" max="12803" width="17.1640625" style="385" customWidth="1"/>
    <col min="12804" max="12805" width="18.5" style="385" customWidth="1"/>
    <col min="12806" max="12806" width="19.6640625" style="385" customWidth="1"/>
    <col min="12807" max="12807" width="17.5" style="385" customWidth="1"/>
    <col min="12808" max="13056" width="9.33203125" style="385"/>
    <col min="13057" max="13057" width="4.6640625" style="385" customWidth="1"/>
    <col min="13058" max="13058" width="27.33203125" style="385" customWidth="1"/>
    <col min="13059" max="13059" width="17.1640625" style="385" customWidth="1"/>
    <col min="13060" max="13061" width="18.5" style="385" customWidth="1"/>
    <col min="13062" max="13062" width="19.6640625" style="385" customWidth="1"/>
    <col min="13063" max="13063" width="17.5" style="385" customWidth="1"/>
    <col min="13064" max="13312" width="9.33203125" style="385"/>
    <col min="13313" max="13313" width="4.6640625" style="385" customWidth="1"/>
    <col min="13314" max="13314" width="27.33203125" style="385" customWidth="1"/>
    <col min="13315" max="13315" width="17.1640625" style="385" customWidth="1"/>
    <col min="13316" max="13317" width="18.5" style="385" customWidth="1"/>
    <col min="13318" max="13318" width="19.6640625" style="385" customWidth="1"/>
    <col min="13319" max="13319" width="17.5" style="385" customWidth="1"/>
    <col min="13320" max="13568" width="9.33203125" style="385"/>
    <col min="13569" max="13569" width="4.6640625" style="385" customWidth="1"/>
    <col min="13570" max="13570" width="27.33203125" style="385" customWidth="1"/>
    <col min="13571" max="13571" width="17.1640625" style="385" customWidth="1"/>
    <col min="13572" max="13573" width="18.5" style="385" customWidth="1"/>
    <col min="13574" max="13574" width="19.6640625" style="385" customWidth="1"/>
    <col min="13575" max="13575" width="17.5" style="385" customWidth="1"/>
    <col min="13576" max="13824" width="9.33203125" style="385"/>
    <col min="13825" max="13825" width="4.6640625" style="385" customWidth="1"/>
    <col min="13826" max="13826" width="27.33203125" style="385" customWidth="1"/>
    <col min="13827" max="13827" width="17.1640625" style="385" customWidth="1"/>
    <col min="13828" max="13829" width="18.5" style="385" customWidth="1"/>
    <col min="13830" max="13830" width="19.6640625" style="385" customWidth="1"/>
    <col min="13831" max="13831" width="17.5" style="385" customWidth="1"/>
    <col min="13832" max="14080" width="9.33203125" style="385"/>
    <col min="14081" max="14081" width="4.6640625" style="385" customWidth="1"/>
    <col min="14082" max="14082" width="27.33203125" style="385" customWidth="1"/>
    <col min="14083" max="14083" width="17.1640625" style="385" customWidth="1"/>
    <col min="14084" max="14085" width="18.5" style="385" customWidth="1"/>
    <col min="14086" max="14086" width="19.6640625" style="385" customWidth="1"/>
    <col min="14087" max="14087" width="17.5" style="385" customWidth="1"/>
    <col min="14088" max="14336" width="9.33203125" style="385"/>
    <col min="14337" max="14337" width="4.6640625" style="385" customWidth="1"/>
    <col min="14338" max="14338" width="27.33203125" style="385" customWidth="1"/>
    <col min="14339" max="14339" width="17.1640625" style="385" customWidth="1"/>
    <col min="14340" max="14341" width="18.5" style="385" customWidth="1"/>
    <col min="14342" max="14342" width="19.6640625" style="385" customWidth="1"/>
    <col min="14343" max="14343" width="17.5" style="385" customWidth="1"/>
    <col min="14344" max="14592" width="9.33203125" style="385"/>
    <col min="14593" max="14593" width="4.6640625" style="385" customWidth="1"/>
    <col min="14594" max="14594" width="27.33203125" style="385" customWidth="1"/>
    <col min="14595" max="14595" width="17.1640625" style="385" customWidth="1"/>
    <col min="14596" max="14597" width="18.5" style="385" customWidth="1"/>
    <col min="14598" max="14598" width="19.6640625" style="385" customWidth="1"/>
    <col min="14599" max="14599" width="17.5" style="385" customWidth="1"/>
    <col min="14600" max="14848" width="9.33203125" style="385"/>
    <col min="14849" max="14849" width="4.6640625" style="385" customWidth="1"/>
    <col min="14850" max="14850" width="27.33203125" style="385" customWidth="1"/>
    <col min="14851" max="14851" width="17.1640625" style="385" customWidth="1"/>
    <col min="14852" max="14853" width="18.5" style="385" customWidth="1"/>
    <col min="14854" max="14854" width="19.6640625" style="385" customWidth="1"/>
    <col min="14855" max="14855" width="17.5" style="385" customWidth="1"/>
    <col min="14856" max="15104" width="9.33203125" style="385"/>
    <col min="15105" max="15105" width="4.6640625" style="385" customWidth="1"/>
    <col min="15106" max="15106" width="27.33203125" style="385" customWidth="1"/>
    <col min="15107" max="15107" width="17.1640625" style="385" customWidth="1"/>
    <col min="15108" max="15109" width="18.5" style="385" customWidth="1"/>
    <col min="15110" max="15110" width="19.6640625" style="385" customWidth="1"/>
    <col min="15111" max="15111" width="17.5" style="385" customWidth="1"/>
    <col min="15112" max="15360" width="9.33203125" style="385"/>
    <col min="15361" max="15361" width="4.6640625" style="385" customWidth="1"/>
    <col min="15362" max="15362" width="27.33203125" style="385" customWidth="1"/>
    <col min="15363" max="15363" width="17.1640625" style="385" customWidth="1"/>
    <col min="15364" max="15365" width="18.5" style="385" customWidth="1"/>
    <col min="15366" max="15366" width="19.6640625" style="385" customWidth="1"/>
    <col min="15367" max="15367" width="17.5" style="385" customWidth="1"/>
    <col min="15368" max="15616" width="9.33203125" style="385"/>
    <col min="15617" max="15617" width="4.6640625" style="385" customWidth="1"/>
    <col min="15618" max="15618" width="27.33203125" style="385" customWidth="1"/>
    <col min="15619" max="15619" width="17.1640625" style="385" customWidth="1"/>
    <col min="15620" max="15621" width="18.5" style="385" customWidth="1"/>
    <col min="15622" max="15622" width="19.6640625" style="385" customWidth="1"/>
    <col min="15623" max="15623" width="17.5" style="385" customWidth="1"/>
    <col min="15624" max="15872" width="9.33203125" style="385"/>
    <col min="15873" max="15873" width="4.6640625" style="385" customWidth="1"/>
    <col min="15874" max="15874" width="27.33203125" style="385" customWidth="1"/>
    <col min="15875" max="15875" width="17.1640625" style="385" customWidth="1"/>
    <col min="15876" max="15877" width="18.5" style="385" customWidth="1"/>
    <col min="15878" max="15878" width="19.6640625" style="385" customWidth="1"/>
    <col min="15879" max="15879" width="17.5" style="385" customWidth="1"/>
    <col min="15880" max="16128" width="9.33203125" style="385"/>
    <col min="16129" max="16129" width="4.6640625" style="385" customWidth="1"/>
    <col min="16130" max="16130" width="27.33203125" style="385" customWidth="1"/>
    <col min="16131" max="16131" width="17.1640625" style="385" customWidth="1"/>
    <col min="16132" max="16133" width="18.5" style="385" customWidth="1"/>
    <col min="16134" max="16134" width="19.6640625" style="385" customWidth="1"/>
    <col min="16135" max="16135" width="17.5" style="385" customWidth="1"/>
    <col min="16136" max="16384" width="9.33203125" style="385"/>
  </cols>
  <sheetData>
    <row r="1" spans="1:11" ht="18.75" customHeight="1">
      <c r="A1" s="415" t="s">
        <v>290</v>
      </c>
      <c r="C1" s="386"/>
      <c r="D1" s="387"/>
      <c r="E1" s="414"/>
      <c r="F1" s="387"/>
    </row>
    <row r="2" spans="1:11" ht="13.5" customHeight="1">
      <c r="A2" s="388"/>
      <c r="B2" s="388"/>
      <c r="C2" s="389"/>
      <c r="D2" s="390"/>
      <c r="E2" s="390"/>
      <c r="F2" s="390"/>
    </row>
    <row r="3" spans="1:11" ht="33.75" customHeight="1">
      <c r="A3" s="391"/>
      <c r="B3" s="392"/>
      <c r="C3" s="416" t="s">
        <v>291</v>
      </c>
      <c r="D3" s="416" t="s">
        <v>292</v>
      </c>
      <c r="E3" s="417" t="s">
        <v>295</v>
      </c>
      <c r="F3" s="530" t="s">
        <v>359</v>
      </c>
      <c r="G3" s="530" t="s">
        <v>360</v>
      </c>
    </row>
    <row r="4" spans="1:11">
      <c r="A4" s="393"/>
      <c r="B4" s="394" t="s">
        <v>283</v>
      </c>
      <c r="C4" s="395" t="s">
        <v>276</v>
      </c>
      <c r="D4" s="396"/>
      <c r="E4" s="397"/>
      <c r="F4" s="531"/>
      <c r="G4" s="531"/>
    </row>
    <row r="5" spans="1:11">
      <c r="A5" s="398"/>
      <c r="B5" s="399"/>
      <c r="C5" s="400" t="s">
        <v>277</v>
      </c>
      <c r="D5" s="401" t="s">
        <v>285</v>
      </c>
      <c r="E5" s="402" t="s">
        <v>286</v>
      </c>
      <c r="F5" s="424" t="s">
        <v>293</v>
      </c>
      <c r="G5" s="425" t="s">
        <v>294</v>
      </c>
    </row>
    <row r="6" spans="1:11" ht="15" customHeight="1">
      <c r="A6" s="403"/>
      <c r="B6" s="404"/>
      <c r="C6" s="405" t="s">
        <v>278</v>
      </c>
      <c r="D6" s="406" t="s">
        <v>279</v>
      </c>
      <c r="E6" s="407" t="s">
        <v>280</v>
      </c>
      <c r="F6" s="426" t="s">
        <v>281</v>
      </c>
      <c r="G6" s="427" t="s">
        <v>282</v>
      </c>
    </row>
    <row r="7" spans="1:11" ht="15" customHeight="1">
      <c r="A7" s="408">
        <v>1</v>
      </c>
      <c r="B7" s="409" t="s">
        <v>0</v>
      </c>
      <c r="C7" s="410">
        <f ca="1">SUMIF('3EID'!$D$3:$G$405,環境係数!$A7,'3EID'!E$3:E$405)</f>
        <v>10489890</v>
      </c>
      <c r="D7" s="410">
        <f ca="1">SUMIF('3EID'!$D$3:$G$405,環境係数!$A7,'3EID'!F$3:F$405)</f>
        <v>149193258.43328628</v>
      </c>
      <c r="E7" s="410">
        <f ca="1">SUMIF('3EID'!$D$3:$G$405,環境係数!$A7,'3EID'!G$3:G$405)</f>
        <v>10403646.392679535</v>
      </c>
      <c r="F7" s="428">
        <f ca="1">D7/C7</f>
        <v>14.222576064504612</v>
      </c>
      <c r="G7" s="429">
        <f t="shared" ref="G7:G43" ca="1" si="0">E7/C7</f>
        <v>0.99177840689268759</v>
      </c>
      <c r="K7" s="448"/>
    </row>
    <row r="8" spans="1:11" ht="15" customHeight="1">
      <c r="A8" s="408">
        <v>2</v>
      </c>
      <c r="B8" s="409" t="s">
        <v>1</v>
      </c>
      <c r="C8" s="410">
        <f ca="1">SUMIF('3EID'!$D$3:$G$405,環境係数!$A8,'3EID'!E$3:E$405)</f>
        <v>800154</v>
      </c>
      <c r="D8" s="410">
        <f ca="1">SUMIF('3EID'!$D$3:$G$405,環境係数!$A8,'3EID'!F$3:F$405)</f>
        <v>10491578.186900415</v>
      </c>
      <c r="E8" s="410">
        <f ca="1">SUMIF('3EID'!$D$3:$G$405,環境係数!$A8,'3EID'!G$3:G$405)</f>
        <v>719706.54843439383</v>
      </c>
      <c r="F8" s="428">
        <f t="shared" ref="F8:F42" ca="1" si="1">D8/C8</f>
        <v>13.111948683503943</v>
      </c>
      <c r="G8" s="429">
        <f t="shared" ca="1" si="0"/>
        <v>0.89946003948539133</v>
      </c>
      <c r="K8" s="448"/>
    </row>
    <row r="9" spans="1:11" ht="15" customHeight="1">
      <c r="A9" s="408">
        <v>3</v>
      </c>
      <c r="B9" s="409" t="s">
        <v>2</v>
      </c>
      <c r="C9" s="410">
        <f ca="1">SUMIF('3EID'!$D$3:$G$405,環境係数!$A9,'3EID'!E$3:E$405)</f>
        <v>1597578</v>
      </c>
      <c r="D9" s="410">
        <f ca="1">SUMIF('3EID'!$D$3:$G$405,環境係数!$A9,'3EID'!F$3:F$405)</f>
        <v>65351070.996638685</v>
      </c>
      <c r="E9" s="410">
        <f ca="1">SUMIF('3EID'!$D$3:$G$405,環境係数!$A9,'3EID'!G$3:G$405)</f>
        <v>4604614.8203273267</v>
      </c>
      <c r="F9" s="428">
        <f t="shared" ca="1" si="1"/>
        <v>40.906341347113369</v>
      </c>
      <c r="G9" s="429">
        <f t="shared" ca="1" si="0"/>
        <v>2.8822472645012178</v>
      </c>
      <c r="K9" s="448"/>
    </row>
    <row r="10" spans="1:11" ht="15" customHeight="1">
      <c r="A10" s="408">
        <v>6</v>
      </c>
      <c r="B10" s="409" t="s">
        <v>3</v>
      </c>
      <c r="C10" s="410">
        <f ca="1">SUMIF('3EID'!$D$3:$G$405,環境係数!$A10,'3EID'!E$3:E$405)</f>
        <v>847915</v>
      </c>
      <c r="D10" s="410">
        <f ca="1">SUMIF('3EID'!$D$3:$G$405,環境係数!$A10,'3EID'!F$3:F$405)</f>
        <v>14559061.307483325</v>
      </c>
      <c r="E10" s="410">
        <f ca="1">SUMIF('3EID'!$D$3:$G$405,環境係数!$A10,'3EID'!G$3:G$405)</f>
        <v>927118.85003748012</v>
      </c>
      <c r="F10" s="428">
        <f t="shared" ca="1" si="1"/>
        <v>17.170425464207291</v>
      </c>
      <c r="G10" s="429">
        <f t="shared" ca="1" si="0"/>
        <v>1.0934101295972829</v>
      </c>
      <c r="K10" s="448"/>
    </row>
    <row r="11" spans="1:11" ht="15" customHeight="1">
      <c r="A11" s="408">
        <v>11</v>
      </c>
      <c r="B11" s="409" t="s">
        <v>4</v>
      </c>
      <c r="C11" s="410">
        <f ca="1">SUMIF('3EID'!$D$3:$G$405,環境係数!$A11,'3EID'!E$3:E$405)</f>
        <v>38340649</v>
      </c>
      <c r="D11" s="410">
        <f ca="1">SUMIF('3EID'!$D$3:$G$405,環境係数!$A11,'3EID'!F$3:F$405)</f>
        <v>159851702.92810118</v>
      </c>
      <c r="E11" s="410">
        <f ca="1">SUMIF('3EID'!$D$3:$G$405,環境係数!$A11,'3EID'!G$3:G$405)</f>
        <v>9340413.0221727807</v>
      </c>
      <c r="F11" s="428">
        <f t="shared" ca="1" si="1"/>
        <v>4.169248750278097</v>
      </c>
      <c r="G11" s="429">
        <f t="shared" ca="1" si="0"/>
        <v>0.24361645579272226</v>
      </c>
      <c r="K11" s="448"/>
    </row>
    <row r="12" spans="1:11" ht="15" customHeight="1">
      <c r="A12" s="408">
        <v>15</v>
      </c>
      <c r="B12" s="409" t="s">
        <v>5</v>
      </c>
      <c r="C12" s="410">
        <f ca="1">SUMIF('3EID'!$D$3:$G$405,環境係数!$A12,'3EID'!E$3:E$405)</f>
        <v>3586000</v>
      </c>
      <c r="D12" s="410">
        <f ca="1">SUMIF('3EID'!$D$3:$G$405,環境係数!$A12,'3EID'!F$3:F$405)</f>
        <v>22614829.276136648</v>
      </c>
      <c r="E12" s="410">
        <f ca="1">SUMIF('3EID'!$D$3:$G$405,環境係数!$A12,'3EID'!G$3:G$405)</f>
        <v>1367839.5068714775</v>
      </c>
      <c r="F12" s="428">
        <f t="shared" ca="1" si="1"/>
        <v>6.3064219955763097</v>
      </c>
      <c r="G12" s="429">
        <f t="shared" ca="1" si="0"/>
        <v>0.38143879165406508</v>
      </c>
      <c r="K12" s="448"/>
    </row>
    <row r="13" spans="1:11" ht="15" customHeight="1">
      <c r="A13" s="408">
        <v>16</v>
      </c>
      <c r="B13" s="409" t="s">
        <v>6</v>
      </c>
      <c r="C13" s="410">
        <f ca="1">SUMIF('3EID'!$D$3:$G$405,環境係数!$A13,'3EID'!E$3:E$405)</f>
        <v>11953629</v>
      </c>
      <c r="D13" s="410">
        <f ca="1">SUMIF('3EID'!$D$3:$G$405,環境係数!$A13,'3EID'!F$3:F$405)</f>
        <v>260224149.9396244</v>
      </c>
      <c r="E13" s="410">
        <f ca="1">SUMIF('3EID'!$D$3:$G$405,環境係数!$A13,'3EID'!G$3:G$405)</f>
        <v>11339812.267442882</v>
      </c>
      <c r="F13" s="428">
        <f t="shared" ca="1" si="1"/>
        <v>21.769468496941339</v>
      </c>
      <c r="G13" s="429">
        <f t="shared" ca="1" si="0"/>
        <v>0.94865017706697119</v>
      </c>
      <c r="K13" s="448"/>
    </row>
    <row r="14" spans="1:11" ht="15" customHeight="1">
      <c r="A14" s="408">
        <v>20</v>
      </c>
      <c r="B14" s="409" t="s">
        <v>7</v>
      </c>
      <c r="C14" s="410">
        <f ca="1">SUMIF('3EID'!$D$3:$G$405,環境係数!$A14,'3EID'!E$3:E$405)</f>
        <v>28006932</v>
      </c>
      <c r="D14" s="410">
        <f ca="1">SUMIF('3EID'!$D$3:$G$405,環境係数!$A14,'3EID'!F$3:F$405)</f>
        <v>679290131.72993016</v>
      </c>
      <c r="E14" s="410">
        <f ca="1">SUMIF('3EID'!$D$3:$G$405,環境係数!$A14,'3EID'!G$3:G$405)</f>
        <v>43321112.930676028</v>
      </c>
      <c r="F14" s="428">
        <f t="shared" ca="1" si="1"/>
        <v>24.254357161645917</v>
      </c>
      <c r="G14" s="429">
        <f t="shared" ca="1" si="0"/>
        <v>1.5467996612651478</v>
      </c>
      <c r="K14" s="448"/>
    </row>
    <row r="15" spans="1:11" ht="15" customHeight="1">
      <c r="A15" s="408">
        <v>21</v>
      </c>
      <c r="B15" s="409" t="s">
        <v>8</v>
      </c>
      <c r="C15" s="410">
        <f ca="1">SUMIF('3EID'!$D$3:$G$405,環境係数!$A15,'3EID'!E$3:E$405)</f>
        <v>30832599</v>
      </c>
      <c r="D15" s="410">
        <f ca="1">SUMIF('3EID'!$D$3:$G$405,環境係数!$A15,'3EID'!F$3:F$405)</f>
        <v>671262262.75637436</v>
      </c>
      <c r="E15" s="410">
        <f ca="1">SUMIF('3EID'!$D$3:$G$405,環境係数!$A15,'3EID'!G$3:G$405)</f>
        <v>54598555.358792663</v>
      </c>
      <c r="F15" s="428">
        <f t="shared" ca="1" si="1"/>
        <v>21.771186488572514</v>
      </c>
      <c r="G15" s="429">
        <f t="shared" ca="1" si="0"/>
        <v>1.7708061314841692</v>
      </c>
      <c r="K15" s="448"/>
    </row>
    <row r="16" spans="1:11" ht="15" customHeight="1">
      <c r="A16" s="408">
        <v>25</v>
      </c>
      <c r="B16" s="409" t="s">
        <v>9</v>
      </c>
      <c r="C16" s="410">
        <f ca="1">SUMIF('3EID'!$D$3:$G$405,環境係数!$A16,'3EID'!E$3:E$405)</f>
        <v>6310618</v>
      </c>
      <c r="D16" s="410">
        <f ca="1">SUMIF('3EID'!$D$3:$G$405,環境係数!$A16,'3EID'!F$3:F$405)</f>
        <v>293561834.62505013</v>
      </c>
      <c r="E16" s="410">
        <f ca="1">SUMIF('3EID'!$D$3:$G$405,環境係数!$A16,'3EID'!G$3:G$405)</f>
        <v>22965334.116762795</v>
      </c>
      <c r="F16" s="428">
        <f t="shared" ca="1" si="1"/>
        <v>46.518714114061432</v>
      </c>
      <c r="G16" s="429">
        <f t="shared" ca="1" si="0"/>
        <v>3.6391577048020962</v>
      </c>
      <c r="K16" s="448"/>
    </row>
    <row r="17" spans="1:11" ht="15" customHeight="1">
      <c r="A17" s="408">
        <v>26</v>
      </c>
      <c r="B17" s="409" t="s">
        <v>10</v>
      </c>
      <c r="C17" s="410">
        <f ca="1">SUMIF('3EID'!$D$3:$G$405,環境係数!$A17,'3EID'!E$3:E$405)</f>
        <v>27342722</v>
      </c>
      <c r="D17" s="410">
        <f ca="1">SUMIF('3EID'!$D$3:$G$405,環境係数!$A17,'3EID'!F$3:F$405)</f>
        <v>1543453565.687634</v>
      </c>
      <c r="E17" s="410">
        <f ca="1">SUMIF('3EID'!$D$3:$G$405,環境係数!$A17,'3EID'!G$3:G$405)</f>
        <v>143588654.784123</v>
      </c>
      <c r="F17" s="428">
        <f t="shared" ca="1" si="1"/>
        <v>56.448424033555767</v>
      </c>
      <c r="G17" s="429">
        <f t="shared" ca="1" si="0"/>
        <v>5.2514396622297888</v>
      </c>
      <c r="K17" s="448"/>
    </row>
    <row r="18" spans="1:11" ht="15" customHeight="1">
      <c r="A18" s="408">
        <v>27</v>
      </c>
      <c r="B18" s="409" t="s">
        <v>11</v>
      </c>
      <c r="C18" s="410">
        <f ca="1">SUMIF('3EID'!$D$3:$G$405,環境係数!$A18,'3EID'!E$3:E$405)</f>
        <v>8806635</v>
      </c>
      <c r="D18" s="410">
        <f ca="1">SUMIF('3EID'!$D$3:$G$405,環境係数!$A18,'3EID'!F$3:F$405)</f>
        <v>50096154.76505243</v>
      </c>
      <c r="E18" s="410">
        <f ca="1">SUMIF('3EID'!$D$3:$G$405,環境係数!$A18,'3EID'!G$3:G$405)</f>
        <v>3544395.695565043</v>
      </c>
      <c r="F18" s="428">
        <f t="shared" ca="1" si="1"/>
        <v>5.6884558932046607</v>
      </c>
      <c r="G18" s="429">
        <f t="shared" ca="1" si="0"/>
        <v>0.40246878581490469</v>
      </c>
      <c r="K18" s="448"/>
    </row>
    <row r="19" spans="1:11" ht="15" customHeight="1">
      <c r="A19" s="408">
        <v>28</v>
      </c>
      <c r="B19" s="409" t="s">
        <v>12</v>
      </c>
      <c r="C19" s="410">
        <f ca="1">SUMIF('3EID'!$D$3:$G$405,環境係数!$A19,'3EID'!E$3:E$405)</f>
        <v>11736949</v>
      </c>
      <c r="D19" s="410">
        <f ca="1">SUMIF('3EID'!$D$3:$G$405,環境係数!$A19,'3EID'!F$3:F$405)</f>
        <v>33481671.569676943</v>
      </c>
      <c r="E19" s="410">
        <f ca="1">SUMIF('3EID'!$D$3:$G$405,環境係数!$A19,'3EID'!G$3:G$405)</f>
        <v>1945284.1655293996</v>
      </c>
      <c r="F19" s="428">
        <f t="shared" ca="1" si="1"/>
        <v>2.8526724934799446</v>
      </c>
      <c r="G19" s="429">
        <f t="shared" ca="1" si="0"/>
        <v>0.16574019070283083</v>
      </c>
      <c r="K19" s="448"/>
    </row>
    <row r="20" spans="1:11" ht="15" customHeight="1">
      <c r="A20" s="418">
        <v>29</v>
      </c>
      <c r="B20" s="419" t="s">
        <v>13</v>
      </c>
      <c r="C20" s="420">
        <f ca="1">SUMIF('3EID'!$D$3:$G$405,環境係数!$A20,'3EID'!E$3:E$405)</f>
        <v>34066781</v>
      </c>
      <c r="D20" s="420">
        <f ca="1">SUMIF('3EID'!$D$3:$G$405,環境係数!$A20,'3EID'!F$3:F$405)</f>
        <v>23496012.847247094</v>
      </c>
      <c r="E20" s="420">
        <f ca="1">SUMIF('3EID'!$D$3:$G$405,環境係数!$A20,'3EID'!G$3:G$405)</f>
        <v>1382388.3358304065</v>
      </c>
      <c r="F20" s="430">
        <f t="shared" ca="1" si="1"/>
        <v>0.68970452028464602</v>
      </c>
      <c r="G20" s="430">
        <f t="shared" ca="1" si="0"/>
        <v>4.0578777778575749E-2</v>
      </c>
      <c r="K20" s="448"/>
    </row>
    <row r="21" spans="1:11" ht="15" customHeight="1">
      <c r="A21" s="418">
        <v>32</v>
      </c>
      <c r="B21" s="419" t="s">
        <v>16</v>
      </c>
      <c r="C21" s="420">
        <f ca="1">SUMIF('3EID'!$D$3:$G$405,環境係数!$A21,'3EID'!E$3:E$405)</f>
        <v>13536084</v>
      </c>
      <c r="D21" s="420">
        <f ca="1">SUMIF('3EID'!$D$3:$G$405,環境係数!$A21,'3EID'!F$3:F$405)</f>
        <v>17582153.308061264</v>
      </c>
      <c r="E21" s="420">
        <f ca="1">SUMIF('3EID'!$D$3:$G$405,環境係数!$A21,'3EID'!G$3:G$405)</f>
        <v>999610.57722754637</v>
      </c>
      <c r="F21" s="430">
        <f t="shared" ca="1" si="1"/>
        <v>1.2989098847245086</v>
      </c>
      <c r="G21" s="430">
        <f t="shared" ca="1" si="0"/>
        <v>7.3847840869452813E-2</v>
      </c>
      <c r="K21" s="448"/>
    </row>
    <row r="22" spans="1:11" ht="15" customHeight="1">
      <c r="A22" s="418">
        <v>33</v>
      </c>
      <c r="B22" s="419" t="s">
        <v>14</v>
      </c>
      <c r="C22" s="420">
        <f ca="1">SUMIF('3EID'!$D$3:$G$405,環境係数!$A22,'3EID'!E$3:E$405)</f>
        <v>16062710</v>
      </c>
      <c r="D22" s="420">
        <f ca="1">SUMIF('3EID'!$D$3:$G$405,環境係数!$A22,'3EID'!F$3:F$405)</f>
        <v>10975046.757362992</v>
      </c>
      <c r="E22" s="420">
        <f ca="1">SUMIF('3EID'!$D$3:$G$405,環境係数!$A22,'3EID'!G$3:G$405)</f>
        <v>626560.05227676174</v>
      </c>
      <c r="F22" s="430">
        <f t="shared" ca="1" si="1"/>
        <v>0.68326246052895134</v>
      </c>
      <c r="G22" s="430">
        <f t="shared" ca="1" si="0"/>
        <v>3.900711973737693E-2</v>
      </c>
      <c r="K22" s="448"/>
    </row>
    <row r="23" spans="1:11" ht="15" customHeight="1">
      <c r="A23" s="418">
        <v>34</v>
      </c>
      <c r="B23" s="419" t="s">
        <v>15</v>
      </c>
      <c r="C23" s="420">
        <f ca="1">SUMIF('3EID'!$D$3:$G$405,環境係数!$A23,'3EID'!E$3:E$405)</f>
        <v>5456460</v>
      </c>
      <c r="D23" s="420">
        <f ca="1">SUMIF('3EID'!$D$3:$G$405,環境係数!$A23,'3EID'!F$3:F$405)</f>
        <v>2441275.9269804489</v>
      </c>
      <c r="E23" s="420">
        <f ca="1">SUMIF('3EID'!$D$3:$G$405,環境係数!$A23,'3EID'!G$3:G$405)</f>
        <v>140779.86337138593</v>
      </c>
      <c r="F23" s="430">
        <f t="shared" ca="1" si="1"/>
        <v>0.44741021229523331</v>
      </c>
      <c r="G23" s="430">
        <f t="shared" ca="1" si="0"/>
        <v>2.5800585612537421E-2</v>
      </c>
      <c r="K23" s="448"/>
    </row>
    <row r="24" spans="1:11" ht="15" customHeight="1">
      <c r="A24" s="418">
        <v>35</v>
      </c>
      <c r="B24" s="419" t="s">
        <v>17</v>
      </c>
      <c r="C24" s="420">
        <f ca="1">SUMIF('3EID'!$D$3:$G$405,環境係数!$A24,'3EID'!E$3:E$405)</f>
        <v>55377713</v>
      </c>
      <c r="D24" s="420">
        <f ca="1">SUMIF('3EID'!$D$3:$G$405,環境係数!$A24,'3EID'!F$3:F$405)</f>
        <v>68036336.662814796</v>
      </c>
      <c r="E24" s="420">
        <f ca="1">SUMIF('3EID'!$D$3:$G$405,環境係数!$A24,'3EID'!G$3:G$405)</f>
        <v>3983071.1739383731</v>
      </c>
      <c r="F24" s="430">
        <f t="shared" ca="1" si="1"/>
        <v>1.2285869707695367</v>
      </c>
      <c r="G24" s="430">
        <f t="shared" ca="1" si="0"/>
        <v>7.1925526681435425E-2</v>
      </c>
      <c r="K24" s="448"/>
    </row>
    <row r="25" spans="1:11" ht="15" customHeight="1">
      <c r="A25" s="418">
        <v>39</v>
      </c>
      <c r="B25" s="419" t="s">
        <v>18</v>
      </c>
      <c r="C25" s="420">
        <f ca="1">SUMIF('3EID'!$D$3:$G$405,環境係数!$A25,'3EID'!E$3:E$405)</f>
        <v>9929313</v>
      </c>
      <c r="D25" s="420">
        <f ca="1">SUMIF('3EID'!$D$3:$G$405,環境係数!$A25,'3EID'!F$3:F$405)</f>
        <v>15212440.855766101</v>
      </c>
      <c r="E25" s="420">
        <f ca="1">SUMIF('3EID'!$D$3:$G$405,環境係数!$A25,'3EID'!G$3:G$405)</f>
        <v>869716.7044940301</v>
      </c>
      <c r="F25" s="430">
        <f t="shared" ca="1" si="1"/>
        <v>1.53207385604282</v>
      </c>
      <c r="G25" s="430">
        <f t="shared" ca="1" si="0"/>
        <v>8.7590823704926019E-2</v>
      </c>
      <c r="K25" s="448"/>
    </row>
    <row r="26" spans="1:11" ht="15" customHeight="1">
      <c r="A26" s="418">
        <v>41</v>
      </c>
      <c r="B26" s="419" t="s">
        <v>19</v>
      </c>
      <c r="C26" s="420">
        <f ca="1">SUMIF('3EID'!$D$3:$G$405,環境係数!$A26,'3EID'!E$3:E$405)</f>
        <v>60836569</v>
      </c>
      <c r="D26" s="420">
        <f ca="1">SUMIF('3EID'!$D$3:$G$405,環境係数!$A26,'3EID'!F$3:F$405)</f>
        <v>74977641.259453639</v>
      </c>
      <c r="E26" s="420">
        <f ca="1">SUMIF('3EID'!$D$3:$G$405,環境係数!$A26,'3EID'!G$3:G$405)</f>
        <v>5098675.7604226246</v>
      </c>
      <c r="F26" s="430">
        <f t="shared" ca="1" si="1"/>
        <v>1.2324436188939853</v>
      </c>
      <c r="G26" s="430">
        <f t="shared" ca="1" si="0"/>
        <v>8.3809390375427395E-2</v>
      </c>
      <c r="K26" s="448"/>
    </row>
    <row r="27" spans="1:11" ht="15" customHeight="1">
      <c r="A27" s="418">
        <v>46</v>
      </c>
      <c r="B27" s="419" t="s">
        <v>20</v>
      </c>
      <c r="C27" s="420">
        <f ca="1">SUMIF('3EID'!$D$3:$G$405,環境係数!$A27,'3EID'!E$3:E$405)</f>
        <v>24633709</v>
      </c>
      <c r="D27" s="420">
        <f ca="1">SUMIF('3EID'!$D$3:$G$405,環境係数!$A27,'3EID'!F$3:F$405)</f>
        <v>7914660961.4230013</v>
      </c>
      <c r="E27" s="420">
        <f ca="1">SUMIF('3EID'!$D$3:$G$405,環境係数!$A27,'3EID'!G$3:G$405)</f>
        <v>514429884.25569975</v>
      </c>
      <c r="F27" s="430">
        <f t="shared" ca="1" si="1"/>
        <v>321.29392132638253</v>
      </c>
      <c r="G27" s="430">
        <f t="shared" ca="1" si="0"/>
        <v>20.883168030266972</v>
      </c>
      <c r="K27" s="448"/>
    </row>
    <row r="28" spans="1:11" ht="15" customHeight="1">
      <c r="A28" s="418">
        <v>47</v>
      </c>
      <c r="B28" s="419" t="s">
        <v>168</v>
      </c>
      <c r="C28" s="420">
        <f ca="1">SUMIF('3EID'!$D$3:$G$405,環境係数!$A28,'3EID'!E$3:E$405)</f>
        <v>4545590</v>
      </c>
      <c r="D28" s="420">
        <f ca="1">SUMIF('3EID'!$D$3:$G$405,環境係数!$A28,'3EID'!F$3:F$405)</f>
        <v>11512158.318362769</v>
      </c>
      <c r="E28" s="420">
        <f ca="1">SUMIF('3EID'!$D$3:$G$405,環境係数!$A28,'3EID'!G$3:G$405)</f>
        <v>388077.16812818451</v>
      </c>
      <c r="F28" s="430">
        <f t="shared" ca="1" si="1"/>
        <v>2.5325993585789233</v>
      </c>
      <c r="G28" s="430">
        <f t="shared" ca="1" si="0"/>
        <v>8.5374432830102251E-2</v>
      </c>
      <c r="K28" s="448"/>
    </row>
    <row r="29" spans="1:11" ht="15" customHeight="1">
      <c r="A29" s="418">
        <v>48</v>
      </c>
      <c r="B29" s="419" t="s">
        <v>169</v>
      </c>
      <c r="C29" s="420">
        <f ca="1">SUMIF('3EID'!$D$3:$G$405,環境係数!$A29,'3EID'!E$3:E$405)</f>
        <v>4901980</v>
      </c>
      <c r="D29" s="420">
        <f ca="1">SUMIF('3EID'!$D$3:$G$405,環境係数!$A29,'3EID'!F$3:F$405)</f>
        <v>144923308.18558127</v>
      </c>
      <c r="E29" s="420">
        <f ca="1">SUMIF('3EID'!$D$3:$G$405,環境係数!$A29,'3EID'!G$3:G$405)</f>
        <v>2971017.4917805716</v>
      </c>
      <c r="F29" s="430">
        <f t="shared" ca="1" si="1"/>
        <v>29.564238978041786</v>
      </c>
      <c r="G29" s="430">
        <f t="shared" ca="1" si="0"/>
        <v>0.60608519246928216</v>
      </c>
      <c r="K29" s="448"/>
    </row>
    <row r="30" spans="1:11" ht="15" customHeight="1">
      <c r="A30" s="418">
        <v>51</v>
      </c>
      <c r="B30" s="419" t="s">
        <v>21</v>
      </c>
      <c r="C30" s="420">
        <f ca="1">SUMIF('3EID'!$D$3:$G$405,環境係数!$A30,'3EID'!E$3:E$405)</f>
        <v>95478881</v>
      </c>
      <c r="D30" s="420">
        <f ca="1">SUMIF('3EID'!$D$3:$G$405,環境係数!$A30,'3EID'!F$3:F$405)</f>
        <v>808326352.15345335</v>
      </c>
      <c r="E30" s="420">
        <f ca="1">SUMIF('3EID'!$D$3:$G$405,環境係数!$A30,'3EID'!G$3:G$405)</f>
        <v>5538884.6685120892</v>
      </c>
      <c r="F30" s="430">
        <f t="shared" ca="1" si="1"/>
        <v>8.4660224720632549</v>
      </c>
      <c r="G30" s="430">
        <f t="shared" ca="1" si="0"/>
        <v>5.8011621109301532E-2</v>
      </c>
      <c r="K30" s="448"/>
    </row>
    <row r="31" spans="1:11" ht="15" customHeight="1">
      <c r="A31" s="418">
        <v>53</v>
      </c>
      <c r="B31" s="419" t="s">
        <v>22</v>
      </c>
      <c r="C31" s="420">
        <f ca="1">SUMIF('3EID'!$D$3:$G$405,環境係数!$A31,'3EID'!E$3:E$405)</f>
        <v>35448224</v>
      </c>
      <c r="D31" s="420">
        <f ca="1">SUMIF('3EID'!$D$3:$G$405,環境係数!$A31,'3EID'!F$3:F$405)</f>
        <v>4647693.1422257563</v>
      </c>
      <c r="E31" s="420">
        <f ca="1">SUMIF('3EID'!$D$3:$G$405,環境係数!$A31,'3EID'!G$3:G$405)</f>
        <v>262295.53903381317</v>
      </c>
      <c r="F31" s="430">
        <f t="shared" ca="1" si="1"/>
        <v>0.13111215789614047</v>
      </c>
      <c r="G31" s="430">
        <f t="shared" ca="1" si="0"/>
        <v>7.3993985998794514E-3</v>
      </c>
      <c r="K31" s="448"/>
    </row>
    <row r="32" spans="1:11" ht="15" customHeight="1">
      <c r="A32" s="418">
        <v>55</v>
      </c>
      <c r="B32" s="419" t="s">
        <v>23</v>
      </c>
      <c r="C32" s="420">
        <f ca="1">SUMIF('3EID'!$D$3:$G$405,環境係数!$A32,'3EID'!E$3:E$405)</f>
        <v>80718943</v>
      </c>
      <c r="D32" s="420">
        <f ca="1">SUMIF('3EID'!$D$3:$G$405,環境係数!$A32,'3EID'!F$3:F$405)</f>
        <v>15871559.491839882</v>
      </c>
      <c r="E32" s="420">
        <f ca="1">SUMIF('3EID'!$D$3:$G$405,環境係数!$A32,'3EID'!G$3:G$405)</f>
        <v>874379.11866418761</v>
      </c>
      <c r="F32" s="430">
        <f t="shared" ca="1" si="1"/>
        <v>0.19662744458682868</v>
      </c>
      <c r="G32" s="430">
        <f t="shared" ca="1" si="0"/>
        <v>1.0832390590944527E-2</v>
      </c>
      <c r="K32" s="448"/>
    </row>
    <row r="33" spans="1:11" ht="15" customHeight="1">
      <c r="A33" s="418">
        <v>57</v>
      </c>
      <c r="B33" s="419" t="s">
        <v>179</v>
      </c>
      <c r="C33" s="420">
        <f ca="1">SUMIF('3EID'!$D$3:$G$405,環境係数!$A33,'3EID'!E$3:E$405)</f>
        <v>55009418</v>
      </c>
      <c r="D33" s="420">
        <f ca="1">SUMIF('3EID'!$D$3:$G$405,環境係数!$A33,'3EID'!F$3:F$405)</f>
        <v>2137660690.6611996</v>
      </c>
      <c r="E33" s="420">
        <f ca="1">SUMIF('3EID'!$D$3:$G$405,環境係数!$A33,'3EID'!G$3:G$405)</f>
        <v>146571071.795522</v>
      </c>
      <c r="F33" s="430">
        <f t="shared" ca="1" si="1"/>
        <v>38.859903783406679</v>
      </c>
      <c r="G33" s="430">
        <f t="shared" ca="1" si="0"/>
        <v>2.664472323548706</v>
      </c>
      <c r="K33" s="448"/>
    </row>
    <row r="34" spans="1:11" ht="15" customHeight="1">
      <c r="A34" s="418">
        <v>59</v>
      </c>
      <c r="B34" s="419" t="s">
        <v>25</v>
      </c>
      <c r="C34" s="420">
        <f ca="1">SUMIF('3EID'!$D$3:$G$405,環境係数!$A34,'3EID'!E$3:E$405)</f>
        <v>49974511</v>
      </c>
      <c r="D34" s="420">
        <f ca="1">SUMIF('3EID'!$D$3:$G$405,環境係数!$A34,'3EID'!F$3:F$405)</f>
        <v>7582034.1400818713</v>
      </c>
      <c r="E34" s="420">
        <f ca="1">SUMIF('3EID'!$D$3:$G$405,環境係数!$A34,'3EID'!G$3:G$405)</f>
        <v>410738.12506646034</v>
      </c>
      <c r="F34" s="430">
        <f t="shared" ca="1" si="1"/>
        <v>0.15171802561673634</v>
      </c>
      <c r="G34" s="430">
        <f t="shared" ca="1" si="0"/>
        <v>8.2189523588627085E-3</v>
      </c>
      <c r="K34" s="448"/>
    </row>
    <row r="35" spans="1:11" ht="15" customHeight="1">
      <c r="A35" s="418">
        <v>61</v>
      </c>
      <c r="B35" s="419" t="s">
        <v>26</v>
      </c>
      <c r="C35" s="420">
        <f ca="1">SUMIF('3EID'!$D$3:$G$405,環境係数!$A35,'3EID'!E$3:E$405)</f>
        <v>39739035</v>
      </c>
      <c r="D35" s="420">
        <f ca="1">SUMIF('3EID'!$D$3:$G$405,環境係数!$A35,'3EID'!F$3:F$405)</f>
        <v>102286868.74965926</v>
      </c>
      <c r="E35" s="420">
        <f ca="1">SUMIF('3EID'!$D$3:$G$405,環境係数!$A35,'3EID'!G$3:G$405)</f>
        <v>6843716.2896102956</v>
      </c>
      <c r="F35" s="430">
        <f t="shared" ca="1" si="1"/>
        <v>2.5739645854424813</v>
      </c>
      <c r="G35" s="430">
        <f t="shared" ca="1" si="0"/>
        <v>0.17221646901114473</v>
      </c>
      <c r="K35" s="448"/>
    </row>
    <row r="36" spans="1:11" ht="15" customHeight="1">
      <c r="A36" s="418">
        <v>63</v>
      </c>
      <c r="B36" s="419" t="s">
        <v>27</v>
      </c>
      <c r="C36" s="420">
        <f ca="1">SUMIF('3EID'!$D$3:$G$405,環境係数!$A36,'3EID'!E$3:E$405)</f>
        <v>43680514</v>
      </c>
      <c r="D36" s="420">
        <f ca="1">SUMIF('3EID'!$D$3:$G$405,環境係数!$A36,'3EID'!F$3:F$405)</f>
        <v>107965910.61150888</v>
      </c>
      <c r="E36" s="420">
        <f ca="1">SUMIF('3EID'!$D$3:$G$405,環境係数!$A36,'3EID'!G$3:G$405)</f>
        <v>6387890.6422550892</v>
      </c>
      <c r="F36" s="430">
        <f t="shared" ca="1" si="1"/>
        <v>2.4717179521172503</v>
      </c>
      <c r="G36" s="430">
        <f t="shared" ca="1" si="0"/>
        <v>0.14624119675549352</v>
      </c>
      <c r="K36" s="448"/>
    </row>
    <row r="37" spans="1:11" ht="15" customHeight="1">
      <c r="A37" s="418">
        <v>64</v>
      </c>
      <c r="B37" s="419" t="s">
        <v>172</v>
      </c>
      <c r="C37" s="420">
        <f ca="1">SUMIF('3EID'!$D$3:$G$405,環境係数!$A37,'3EID'!E$3:E$405)</f>
        <v>67586805</v>
      </c>
      <c r="D37" s="420">
        <f ca="1">SUMIF('3EID'!$D$3:$G$405,環境係数!$A37,'3EID'!F$3:F$405)</f>
        <v>153699759.55755663</v>
      </c>
      <c r="E37" s="420">
        <f ca="1">SUMIF('3EID'!$D$3:$G$405,環境係数!$A37,'3EID'!G$3:G$405)</f>
        <v>9140229.4656457752</v>
      </c>
      <c r="F37" s="430">
        <f t="shared" ca="1" si="1"/>
        <v>2.2741089707903286</v>
      </c>
      <c r="G37" s="430">
        <f t="shared" ca="1" si="0"/>
        <v>0.13523689225501598</v>
      </c>
      <c r="K37" s="448"/>
    </row>
    <row r="38" spans="1:11" ht="15" customHeight="1">
      <c r="A38" s="418">
        <v>65</v>
      </c>
      <c r="B38" s="419" t="s">
        <v>173</v>
      </c>
      <c r="C38" s="420">
        <f ca="1">SUMIF('3EID'!$D$3:$G$405,環境係数!$A38,'3EID'!E$3:E$405)</f>
        <v>4431793</v>
      </c>
      <c r="D38" s="420">
        <f ca="1">SUMIF('3EID'!$D$3:$G$405,環境係数!$A38,'3EID'!F$3:F$405)</f>
        <v>13037397.717295565</v>
      </c>
      <c r="E38" s="420">
        <f ca="1">SUMIF('3EID'!$D$3:$G$405,環境係数!$A38,'3EID'!G$3:G$405)</f>
        <v>770595.08487970592</v>
      </c>
      <c r="F38" s="430">
        <f t="shared" ca="1" si="1"/>
        <v>2.9417885080137012</v>
      </c>
      <c r="G38" s="430">
        <f t="shared" ca="1" si="0"/>
        <v>0.17387885329475133</v>
      </c>
      <c r="K38" s="448"/>
    </row>
    <row r="39" spans="1:11" ht="15" customHeight="1">
      <c r="A39" s="418">
        <v>66</v>
      </c>
      <c r="B39" s="419" t="s">
        <v>28</v>
      </c>
      <c r="C39" s="420">
        <f ca="1">SUMIF('3EID'!$D$3:$G$405,環境係数!$A39,'3EID'!E$3:E$405)</f>
        <v>74788605</v>
      </c>
      <c r="D39" s="420">
        <f ca="1">SUMIF('3EID'!$D$3:$G$405,環境係数!$A39,'3EID'!F$3:F$405)</f>
        <v>37055249.278810374</v>
      </c>
      <c r="E39" s="420">
        <f ca="1">SUMIF('3EID'!$D$3:$G$405,環境係数!$A39,'3EID'!G$3:G$405)</f>
        <v>2400999.2974080155</v>
      </c>
      <c r="F39" s="430">
        <f t="shared" ca="1" si="1"/>
        <v>0.49546651229569499</v>
      </c>
      <c r="G39" s="430">
        <f t="shared" ca="1" si="0"/>
        <v>3.2103811769293139E-2</v>
      </c>
      <c r="K39" s="448"/>
    </row>
    <row r="40" spans="1:11" ht="15" customHeight="1">
      <c r="A40" s="418">
        <v>67</v>
      </c>
      <c r="B40" s="419" t="s">
        <v>29</v>
      </c>
      <c r="C40" s="420">
        <f ca="1">SUMIF('3EID'!$D$3:$G$405,環境係数!$A40,'3EID'!E$3:E$405)</f>
        <v>54806089</v>
      </c>
      <c r="D40" s="420">
        <f ca="1">SUMIF('3EID'!$D$3:$G$405,環境係数!$A40,'3EID'!F$3:F$405)</f>
        <v>297905394.15351981</v>
      </c>
      <c r="E40" s="420">
        <f ca="1">SUMIF('3EID'!$D$3:$G$405,環境係数!$A40,'3EID'!G$3:G$405)</f>
        <v>17862574.625876259</v>
      </c>
      <c r="F40" s="430">
        <f t="shared" ca="1" si="1"/>
        <v>5.4356258508706912</v>
      </c>
      <c r="G40" s="430">
        <f t="shared" ca="1" si="0"/>
        <v>0.32592317663601683</v>
      </c>
      <c r="K40" s="448"/>
    </row>
    <row r="41" spans="1:11" ht="15" customHeight="1">
      <c r="A41" s="418">
        <v>68</v>
      </c>
      <c r="B41" s="419" t="s">
        <v>30</v>
      </c>
      <c r="C41" s="420">
        <f ca="1">SUMIF('3EID'!$D$3:$G$405,環境係数!$A41,'3EID'!E$3:E$405)</f>
        <v>1463403</v>
      </c>
      <c r="D41" s="420">
        <f ca="1">SUMIF('3EID'!$D$3:$G$405,環境係数!$A41,'3EID'!F$3:F$405)</f>
        <v>0</v>
      </c>
      <c r="E41" s="420">
        <f ca="1">SUMIF('3EID'!$D$3:$G$405,環境係数!$A41,'3EID'!G$3:G$405)</f>
        <v>0</v>
      </c>
      <c r="F41" s="430">
        <f t="shared" ca="1" si="1"/>
        <v>0</v>
      </c>
      <c r="G41" s="430">
        <f t="shared" ca="1" si="0"/>
        <v>0</v>
      </c>
      <c r="K41" s="448"/>
    </row>
    <row r="42" spans="1:11" ht="15" customHeight="1">
      <c r="A42" s="418">
        <v>69</v>
      </c>
      <c r="B42" s="419" t="s">
        <v>31</v>
      </c>
      <c r="C42" s="420">
        <f ca="1">SUMIF('3EID'!$D$3:$G$405,環境係数!$A42,'3EID'!E$3:E$405)</f>
        <v>4692988</v>
      </c>
      <c r="D42" s="420">
        <f ca="1">SUMIF('3EID'!$D$3:$G$405,環境係数!$A42,'3EID'!F$3:F$405)</f>
        <v>49478773.477248594</v>
      </c>
      <c r="E42" s="420">
        <f ca="1">SUMIF('3EID'!$D$3:$G$405,環境係数!$A42,'3EID'!G$3:G$405)</f>
        <v>3362335.4078431008</v>
      </c>
      <c r="F42" s="430">
        <f t="shared" ca="1" si="1"/>
        <v>10.543128061961504</v>
      </c>
      <c r="G42" s="430">
        <f t="shared" ca="1" si="0"/>
        <v>0.71645940876965819</v>
      </c>
      <c r="K42" s="448"/>
    </row>
    <row r="43" spans="1:11" ht="15" customHeight="1">
      <c r="A43" s="421">
        <v>70</v>
      </c>
      <c r="B43" s="422" t="s">
        <v>186</v>
      </c>
      <c r="C43" s="423">
        <f ca="1">SUM(C7:C42)</f>
        <v>1017818388</v>
      </c>
      <c r="D43" s="423">
        <f ca="1">SUM(D7:D42)</f>
        <v>15972766290.88092</v>
      </c>
      <c r="E43" s="423">
        <f ca="1">SUM(E7:E42)</f>
        <v>1039981979.9029012</v>
      </c>
      <c r="F43" s="431">
        <f ca="1">D43/C43</f>
        <v>15.69313983633878</v>
      </c>
      <c r="G43" s="432">
        <f t="shared" ca="1" si="0"/>
        <v>1.0217755860615294</v>
      </c>
      <c r="K43" s="448"/>
    </row>
    <row r="44" spans="1:11" ht="15" customHeight="1">
      <c r="A44" s="385" t="s">
        <v>1229</v>
      </c>
      <c r="C44" s="385"/>
    </row>
    <row r="45" spans="1:11" ht="15" customHeight="1">
      <c r="B45" s="385" t="s">
        <v>362</v>
      </c>
      <c r="C45" s="385"/>
    </row>
    <row r="46" spans="1:11" ht="15" customHeight="1">
      <c r="B46" s="385" t="s">
        <v>284</v>
      </c>
      <c r="C46" s="385"/>
    </row>
    <row r="47" spans="1:11" ht="15" customHeight="1">
      <c r="C47" s="385"/>
    </row>
    <row r="48" spans="1:11" ht="15" customHeight="1">
      <c r="A48" s="385" t="s">
        <v>287</v>
      </c>
      <c r="B48" s="385" t="s">
        <v>289</v>
      </c>
      <c r="C48" s="385"/>
    </row>
    <row r="49" spans="1:5" ht="15" customHeight="1">
      <c r="A49" s="385" t="s">
        <v>288</v>
      </c>
      <c r="B49" s="385" t="s">
        <v>296</v>
      </c>
      <c r="C49" s="385"/>
    </row>
    <row r="50" spans="1:5">
      <c r="C50" s="385"/>
    </row>
    <row r="51" spans="1:5">
      <c r="C51" s="385"/>
    </row>
    <row r="52" spans="1:5">
      <c r="C52" s="411"/>
      <c r="D52" s="411"/>
      <c r="E52" s="411"/>
    </row>
    <row r="53" spans="1:5">
      <c r="C53" s="412"/>
      <c r="D53" s="412"/>
      <c r="E53" s="412"/>
    </row>
    <row r="54" spans="1:5">
      <c r="C54" s="412"/>
      <c r="D54" s="412"/>
      <c r="E54" s="412"/>
    </row>
  </sheetData>
  <mergeCells count="2">
    <mergeCell ref="F3:F4"/>
    <mergeCell ref="G3:G4"/>
  </mergeCells>
  <phoneticPr fontId="3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396"/>
  <sheetViews>
    <sheetView topLeftCell="AI1" workbookViewId="0">
      <selection activeCell="AI1" sqref="AI1"/>
    </sheetView>
  </sheetViews>
  <sheetFormatPr defaultColWidth="12" defaultRowHeight="13.5"/>
  <cols>
    <col min="1" max="1" width="12" style="375" customWidth="1"/>
    <col min="2" max="2" width="18.1640625" style="380" customWidth="1"/>
    <col min="3" max="3" width="43.5" style="380" customWidth="1"/>
    <col min="4" max="4" width="28.6640625" style="380" bestFit="1" customWidth="1"/>
    <col min="5" max="5" width="17" style="375" bestFit="1" customWidth="1"/>
    <col min="6" max="14" width="28.6640625" style="375" bestFit="1" customWidth="1"/>
    <col min="15" max="23" width="25.83203125" style="375" bestFit="1" customWidth="1"/>
    <col min="24" max="32" width="30.33203125" style="375" bestFit="1" customWidth="1"/>
    <col min="33" max="41" width="36.6640625" style="375" bestFit="1" customWidth="1"/>
    <col min="42" max="16384" width="12" style="375"/>
  </cols>
  <sheetData>
    <row r="1" spans="1:45" ht="21">
      <c r="A1" s="373" t="s">
        <v>297</v>
      </c>
      <c r="B1" s="373"/>
      <c r="C1" s="374" t="s">
        <v>249</v>
      </c>
      <c r="D1" s="381" t="s">
        <v>413</v>
      </c>
      <c r="E1" s="481" t="s">
        <v>250</v>
      </c>
      <c r="F1" s="481" t="s">
        <v>251</v>
      </c>
      <c r="G1" s="481" t="s">
        <v>414</v>
      </c>
      <c r="H1" s="481" t="s">
        <v>415</v>
      </c>
      <c r="I1" s="481" t="s">
        <v>416</v>
      </c>
      <c r="J1" s="481" t="s">
        <v>417</v>
      </c>
      <c r="K1" s="481" t="s">
        <v>418</v>
      </c>
      <c r="L1" s="481" t="s">
        <v>419</v>
      </c>
      <c r="M1" s="481" t="s">
        <v>420</v>
      </c>
      <c r="N1" s="481" t="s">
        <v>421</v>
      </c>
      <c r="O1" s="481" t="s">
        <v>422</v>
      </c>
      <c r="P1" s="481" t="s">
        <v>252</v>
      </c>
      <c r="Q1" s="481" t="s">
        <v>423</v>
      </c>
      <c r="R1" s="481" t="s">
        <v>424</v>
      </c>
      <c r="S1" s="481" t="s">
        <v>425</v>
      </c>
      <c r="T1" s="481" t="s">
        <v>426</v>
      </c>
      <c r="U1" s="481" t="s">
        <v>427</v>
      </c>
      <c r="V1" s="481" t="s">
        <v>428</v>
      </c>
      <c r="W1" s="481" t="s">
        <v>429</v>
      </c>
      <c r="X1" s="481" t="s">
        <v>430</v>
      </c>
      <c r="Y1" s="481" t="s">
        <v>431</v>
      </c>
      <c r="Z1" s="481" t="s">
        <v>432</v>
      </c>
      <c r="AA1" s="481" t="s">
        <v>433</v>
      </c>
      <c r="AB1" s="481" t="s">
        <v>434</v>
      </c>
      <c r="AC1" s="481" t="s">
        <v>435</v>
      </c>
      <c r="AD1" s="481" t="s">
        <v>436</v>
      </c>
      <c r="AE1" s="481" t="s">
        <v>437</v>
      </c>
      <c r="AF1" s="481" t="s">
        <v>438</v>
      </c>
      <c r="AG1" s="481" t="s">
        <v>439</v>
      </c>
      <c r="AH1" s="481" t="s">
        <v>440</v>
      </c>
      <c r="AI1" s="481" t="s">
        <v>441</v>
      </c>
      <c r="AJ1" s="481" t="s">
        <v>442</v>
      </c>
      <c r="AK1" s="481" t="s">
        <v>443</v>
      </c>
      <c r="AL1" s="481" t="s">
        <v>444</v>
      </c>
      <c r="AM1" s="481" t="s">
        <v>445</v>
      </c>
      <c r="AN1" s="481" t="s">
        <v>446</v>
      </c>
      <c r="AO1" s="481" t="s">
        <v>447</v>
      </c>
      <c r="AP1" s="481" t="s">
        <v>448</v>
      </c>
      <c r="AQ1" s="481" t="s">
        <v>449</v>
      </c>
      <c r="AR1" s="481" t="s">
        <v>450</v>
      </c>
      <c r="AS1" s="481" t="s">
        <v>451</v>
      </c>
    </row>
    <row r="2" spans="1:45" s="379" customFormat="1" ht="20.25">
      <c r="A2" s="376" t="s">
        <v>253</v>
      </c>
      <c r="B2" s="377" t="s">
        <v>254</v>
      </c>
      <c r="C2" s="378" t="s">
        <v>255</v>
      </c>
      <c r="D2" s="382" t="s">
        <v>275</v>
      </c>
      <c r="E2" s="482" t="s">
        <v>256</v>
      </c>
      <c r="F2" s="482" t="s">
        <v>257</v>
      </c>
      <c r="G2" s="483" t="s">
        <v>452</v>
      </c>
      <c r="H2" s="483" t="s">
        <v>452</v>
      </c>
      <c r="I2" s="483" t="s">
        <v>453</v>
      </c>
      <c r="J2" s="483" t="s">
        <v>453</v>
      </c>
      <c r="K2" s="483" t="s">
        <v>453</v>
      </c>
      <c r="L2" s="483" t="s">
        <v>453</v>
      </c>
      <c r="M2" s="483" t="s">
        <v>453</v>
      </c>
      <c r="N2" s="483" t="s">
        <v>453</v>
      </c>
      <c r="O2" s="483" t="s">
        <v>453</v>
      </c>
      <c r="P2" s="482" t="s">
        <v>454</v>
      </c>
      <c r="Q2" s="482" t="s">
        <v>455</v>
      </c>
      <c r="R2" s="482" t="s">
        <v>455</v>
      </c>
      <c r="S2" s="482" t="s">
        <v>456</v>
      </c>
      <c r="T2" s="482" t="s">
        <v>456</v>
      </c>
      <c r="U2" s="482" t="s">
        <v>456</v>
      </c>
      <c r="V2" s="482" t="s">
        <v>456</v>
      </c>
      <c r="W2" s="482" t="s">
        <v>456</v>
      </c>
      <c r="X2" s="482" t="s">
        <v>456</v>
      </c>
      <c r="Y2" s="482" t="s">
        <v>456</v>
      </c>
      <c r="Z2" s="482" t="s">
        <v>454</v>
      </c>
      <c r="AA2" s="482" t="s">
        <v>455</v>
      </c>
      <c r="AB2" s="482" t="s">
        <v>455</v>
      </c>
      <c r="AC2" s="482" t="s">
        <v>456</v>
      </c>
      <c r="AD2" s="482" t="s">
        <v>456</v>
      </c>
      <c r="AE2" s="482" t="s">
        <v>456</v>
      </c>
      <c r="AF2" s="482" t="s">
        <v>456</v>
      </c>
      <c r="AG2" s="482" t="s">
        <v>456</v>
      </c>
      <c r="AH2" s="482" t="s">
        <v>456</v>
      </c>
      <c r="AI2" s="482" t="s">
        <v>456</v>
      </c>
      <c r="AJ2" s="482" t="s">
        <v>454</v>
      </c>
      <c r="AK2" s="482" t="s">
        <v>455</v>
      </c>
      <c r="AL2" s="482" t="s">
        <v>455</v>
      </c>
      <c r="AM2" s="482" t="s">
        <v>456</v>
      </c>
      <c r="AN2" s="482" t="s">
        <v>456</v>
      </c>
      <c r="AO2" s="482" t="s">
        <v>456</v>
      </c>
      <c r="AP2" s="482" t="s">
        <v>456</v>
      </c>
      <c r="AQ2" s="482" t="s">
        <v>456</v>
      </c>
      <c r="AR2" s="482" t="s">
        <v>456</v>
      </c>
      <c r="AS2" s="482" t="s">
        <v>456</v>
      </c>
    </row>
    <row r="3" spans="1:45" ht="18.75">
      <c r="A3" s="484">
        <v>1</v>
      </c>
      <c r="B3" s="485" t="s">
        <v>457</v>
      </c>
      <c r="C3" s="484" t="s">
        <v>458</v>
      </c>
      <c r="D3" s="383">
        <v>1</v>
      </c>
      <c r="E3" s="486">
        <v>1560844</v>
      </c>
      <c r="F3" s="486">
        <v>23974324.920961048</v>
      </c>
      <c r="G3" s="486">
        <v>1643356.9448227212</v>
      </c>
      <c r="H3" s="486">
        <v>104325.31005577308</v>
      </c>
      <c r="I3" s="486">
        <v>14056371.022060653</v>
      </c>
      <c r="J3" s="486">
        <v>1160441.5495910081</v>
      </c>
      <c r="K3" s="486">
        <v>0</v>
      </c>
      <c r="L3" s="486">
        <v>0</v>
      </c>
      <c r="M3" s="486">
        <v>0</v>
      </c>
      <c r="N3" s="486">
        <v>0</v>
      </c>
      <c r="O3" s="486">
        <v>16964494.826530155</v>
      </c>
      <c r="P3" s="487">
        <v>15.359846929584922</v>
      </c>
      <c r="Q3" s="487">
        <v>1.052864312399395</v>
      </c>
      <c r="R3" s="487">
        <v>6.6839037120796876E-2</v>
      </c>
      <c r="S3" s="487">
        <v>9.0056219725101627</v>
      </c>
      <c r="T3" s="487">
        <v>0.74347055156761865</v>
      </c>
      <c r="U3" s="487">
        <v>0</v>
      </c>
      <c r="V3" s="487">
        <v>0</v>
      </c>
      <c r="W3" s="487">
        <v>0</v>
      </c>
      <c r="X3" s="487">
        <v>0</v>
      </c>
      <c r="Y3" s="487">
        <v>10.868795873597973</v>
      </c>
      <c r="Z3" s="487">
        <v>51.179529696805147</v>
      </c>
      <c r="AA3" s="487">
        <v>3.3651444279512601</v>
      </c>
      <c r="AB3" s="487">
        <v>0.61931549930189911</v>
      </c>
      <c r="AC3" s="487">
        <v>9.3318726009810025</v>
      </c>
      <c r="AD3" s="487">
        <v>0.81163007646436913</v>
      </c>
      <c r="AE3" s="487">
        <v>2.1010261804174792E-2</v>
      </c>
      <c r="AF3" s="487">
        <v>1.6155913048096775E-3</v>
      </c>
      <c r="AG3" s="487">
        <v>1.1906836141072643E-3</v>
      </c>
      <c r="AH3" s="487">
        <v>2.7050551735110335E-4</v>
      </c>
      <c r="AI3" s="487">
        <v>14.15204964693897</v>
      </c>
      <c r="AJ3" s="487">
        <v>43.11640227642917</v>
      </c>
      <c r="AK3" s="487">
        <v>2.8387112257956484</v>
      </c>
      <c r="AL3" s="487">
        <v>0.39834087011058811</v>
      </c>
      <c r="AM3" s="487">
        <v>9.1631823841891347</v>
      </c>
      <c r="AN3" s="487">
        <v>0.78902916454085503</v>
      </c>
      <c r="AO3" s="487">
        <v>1.7953076619961324E-2</v>
      </c>
      <c r="AP3" s="487">
        <v>5.8927789819547267E-4</v>
      </c>
      <c r="AQ3" s="487">
        <v>8.2779166511608854E-4</v>
      </c>
      <c r="AR3" s="487">
        <v>9.055815547853434E-5</v>
      </c>
      <c r="AS3" s="487">
        <v>13.208724348974993</v>
      </c>
    </row>
    <row r="4" spans="1:45" ht="18.75">
      <c r="A4" s="484">
        <v>2</v>
      </c>
      <c r="B4" s="485" t="s">
        <v>459</v>
      </c>
      <c r="C4" s="484" t="s">
        <v>460</v>
      </c>
      <c r="D4" s="383">
        <v>1</v>
      </c>
      <c r="E4" s="488">
        <v>45231</v>
      </c>
      <c r="F4" s="488">
        <v>863819.04091496009</v>
      </c>
      <c r="G4" s="488">
        <v>59312.510791714987</v>
      </c>
      <c r="H4" s="488">
        <v>31164.757780731248</v>
      </c>
      <c r="I4" s="488">
        <v>6182.3014315897726</v>
      </c>
      <c r="J4" s="488">
        <v>341335.55886816472</v>
      </c>
      <c r="K4" s="488">
        <v>0</v>
      </c>
      <c r="L4" s="488">
        <v>0</v>
      </c>
      <c r="M4" s="488">
        <v>0</v>
      </c>
      <c r="N4" s="488">
        <v>0</v>
      </c>
      <c r="O4" s="488">
        <v>437995.12887220073</v>
      </c>
      <c r="P4" s="489">
        <v>19.09794258174615</v>
      </c>
      <c r="Q4" s="489">
        <v>1.311324330475006</v>
      </c>
      <c r="R4" s="489">
        <v>0.68901323828195815</v>
      </c>
      <c r="S4" s="489">
        <v>0.13668283769073805</v>
      </c>
      <c r="T4" s="489">
        <v>7.5464959622419299</v>
      </c>
      <c r="U4" s="489">
        <v>0</v>
      </c>
      <c r="V4" s="489">
        <v>0</v>
      </c>
      <c r="W4" s="489">
        <v>0</v>
      </c>
      <c r="X4" s="489">
        <v>0</v>
      </c>
      <c r="Y4" s="489">
        <v>9.6835163686896326</v>
      </c>
      <c r="Z4" s="489">
        <v>184.41109921770141</v>
      </c>
      <c r="AA4" s="489">
        <v>11.994905305781705</v>
      </c>
      <c r="AB4" s="489">
        <v>3.9768788194145248</v>
      </c>
      <c r="AC4" s="489">
        <v>1.1638970400118633</v>
      </c>
      <c r="AD4" s="489">
        <v>8.8051093353883676</v>
      </c>
      <c r="AE4" s="489">
        <v>7.3176991779325878E-2</v>
      </c>
      <c r="AF4" s="489">
        <v>5.8146132780961396E-3</v>
      </c>
      <c r="AG4" s="489">
        <v>4.8072890407896435E-3</v>
      </c>
      <c r="AH4" s="489">
        <v>9.738951998675998E-4</v>
      </c>
      <c r="AI4" s="489">
        <v>26.025563289894539</v>
      </c>
      <c r="AJ4" s="489">
        <v>132.0429691106373</v>
      </c>
      <c r="AK4" s="489">
        <v>8.5785250693543773</v>
      </c>
      <c r="AL4" s="489">
        <v>2.5218473382812814</v>
      </c>
      <c r="AM4" s="489">
        <v>0.41505053375109668</v>
      </c>
      <c r="AN4" s="489">
        <v>7.8503788606311335</v>
      </c>
      <c r="AO4" s="489">
        <v>5.511820617234274E-2</v>
      </c>
      <c r="AP4" s="489">
        <v>1.8859017847479573E-3</v>
      </c>
      <c r="AQ4" s="489">
        <v>3.0202744615031598E-3</v>
      </c>
      <c r="AR4" s="489">
        <v>2.9104825773240429E-4</v>
      </c>
      <c r="AS4" s="489">
        <v>19.426117232694221</v>
      </c>
    </row>
    <row r="5" spans="1:45" ht="18.75">
      <c r="A5" s="484">
        <v>3</v>
      </c>
      <c r="B5" s="485" t="s">
        <v>461</v>
      </c>
      <c r="C5" s="484" t="s">
        <v>462</v>
      </c>
      <c r="D5" s="383">
        <v>1</v>
      </c>
      <c r="E5" s="488">
        <v>238892</v>
      </c>
      <c r="F5" s="488">
        <v>2432565.3479638891</v>
      </c>
      <c r="G5" s="488">
        <v>166830.41836023043</v>
      </c>
      <c r="H5" s="488">
        <v>14055.772554219977</v>
      </c>
      <c r="I5" s="488">
        <v>6825.8035524954576</v>
      </c>
      <c r="J5" s="488">
        <v>167882.72115781798</v>
      </c>
      <c r="K5" s="488">
        <v>0</v>
      </c>
      <c r="L5" s="488">
        <v>0</v>
      </c>
      <c r="M5" s="488">
        <v>0</v>
      </c>
      <c r="N5" s="488">
        <v>0</v>
      </c>
      <c r="O5" s="488">
        <v>355594.71562476386</v>
      </c>
      <c r="P5" s="489">
        <v>10.182699077256204</v>
      </c>
      <c r="Q5" s="489">
        <v>0.69835079600920258</v>
      </c>
      <c r="R5" s="489">
        <v>5.8837351414948919E-2</v>
      </c>
      <c r="S5" s="489">
        <v>2.8572759039630705E-2</v>
      </c>
      <c r="T5" s="489">
        <v>0.70275572709767586</v>
      </c>
      <c r="U5" s="489">
        <v>0</v>
      </c>
      <c r="V5" s="489">
        <v>0</v>
      </c>
      <c r="W5" s="489">
        <v>0</v>
      </c>
      <c r="X5" s="489">
        <v>0</v>
      </c>
      <c r="Y5" s="489">
        <v>1.4885166335614584</v>
      </c>
      <c r="Z5" s="489">
        <v>51.742674629665892</v>
      </c>
      <c r="AA5" s="489">
        <v>3.3692548259532487</v>
      </c>
      <c r="AB5" s="489">
        <v>0.93271411638481938</v>
      </c>
      <c r="AC5" s="489">
        <v>0.31037064629341599</v>
      </c>
      <c r="AD5" s="489">
        <v>0.83854249518305835</v>
      </c>
      <c r="AE5" s="489">
        <v>2.5730714263266334E-2</v>
      </c>
      <c r="AF5" s="489">
        <v>1.5026061368132364E-3</v>
      </c>
      <c r="AG5" s="489">
        <v>1.084335624147492E-3</v>
      </c>
      <c r="AH5" s="489">
        <v>2.4793707275236679E-4</v>
      </c>
      <c r="AI5" s="489">
        <v>5.4794476769115237</v>
      </c>
      <c r="AJ5" s="489">
        <v>40.648426354325771</v>
      </c>
      <c r="AK5" s="489">
        <v>2.645974247692672</v>
      </c>
      <c r="AL5" s="489">
        <v>0.6045763529688607</v>
      </c>
      <c r="AM5" s="489">
        <v>0.10732251629578378</v>
      </c>
      <c r="AN5" s="489">
        <v>0.81469383743922719</v>
      </c>
      <c r="AO5" s="489">
        <v>2.192919767477651E-2</v>
      </c>
      <c r="AP5" s="489">
        <v>5.4542512540246911E-4</v>
      </c>
      <c r="AQ5" s="489">
        <v>6.76853066027264E-4</v>
      </c>
      <c r="AR5" s="489">
        <v>8.0719862287852691E-5</v>
      </c>
      <c r="AS5" s="489">
        <v>4.1957991501250413</v>
      </c>
    </row>
    <row r="6" spans="1:45" ht="18.75">
      <c r="A6" s="484">
        <v>4</v>
      </c>
      <c r="B6" s="485" t="s">
        <v>463</v>
      </c>
      <c r="C6" s="484" t="s">
        <v>464</v>
      </c>
      <c r="D6" s="383">
        <v>1</v>
      </c>
      <c r="E6" s="488">
        <v>72814</v>
      </c>
      <c r="F6" s="488">
        <v>1135152.7589498295</v>
      </c>
      <c r="G6" s="488">
        <v>77978.392407998239</v>
      </c>
      <c r="H6" s="488">
        <v>6757.1328047428415</v>
      </c>
      <c r="I6" s="488">
        <v>15029.759023865647</v>
      </c>
      <c r="J6" s="488">
        <v>168078.56542244586</v>
      </c>
      <c r="K6" s="488">
        <v>0</v>
      </c>
      <c r="L6" s="488">
        <v>0</v>
      </c>
      <c r="M6" s="488">
        <v>0</v>
      </c>
      <c r="N6" s="488">
        <v>0</v>
      </c>
      <c r="O6" s="488">
        <v>267843.84965905256</v>
      </c>
      <c r="P6" s="489">
        <v>15.589759647180893</v>
      </c>
      <c r="Q6" s="489">
        <v>1.0709258165737117</v>
      </c>
      <c r="R6" s="489">
        <v>9.2799912169951412E-2</v>
      </c>
      <c r="S6" s="489">
        <v>0.20641303902911043</v>
      </c>
      <c r="T6" s="489">
        <v>2.3083275939029013</v>
      </c>
      <c r="U6" s="489">
        <v>0</v>
      </c>
      <c r="V6" s="489">
        <v>0</v>
      </c>
      <c r="W6" s="489">
        <v>0</v>
      </c>
      <c r="X6" s="489">
        <v>0</v>
      </c>
      <c r="Y6" s="489">
        <v>3.6784663616756745</v>
      </c>
      <c r="Z6" s="489">
        <v>85.773296681817982</v>
      </c>
      <c r="AA6" s="489">
        <v>5.5991438701312886</v>
      </c>
      <c r="AB6" s="489">
        <v>1.3176895304539635</v>
      </c>
      <c r="AC6" s="489">
        <v>0.67230291981352963</v>
      </c>
      <c r="AD6" s="489">
        <v>2.6150690051122676</v>
      </c>
      <c r="AE6" s="489">
        <v>3.9987974143813172E-2</v>
      </c>
      <c r="AF6" s="489">
        <v>3.0371235682611309E-3</v>
      </c>
      <c r="AG6" s="489">
        <v>2.1555620822490862E-3</v>
      </c>
      <c r="AH6" s="489">
        <v>5.0809377309023759E-4</v>
      </c>
      <c r="AI6" s="489">
        <v>10.249894079078457</v>
      </c>
      <c r="AJ6" s="489">
        <v>65.031980317137581</v>
      </c>
      <c r="AK6" s="489">
        <v>4.245518921949488</v>
      </c>
      <c r="AL6" s="489">
        <v>0.79193766751582051</v>
      </c>
      <c r="AM6" s="489">
        <v>0.33025482759936398</v>
      </c>
      <c r="AN6" s="489">
        <v>2.4175798543755911</v>
      </c>
      <c r="AO6" s="489">
        <v>3.2114028925652696E-2</v>
      </c>
      <c r="AP6" s="489">
        <v>1.0355488290002706E-3</v>
      </c>
      <c r="AQ6" s="489">
        <v>1.3621321569688095E-3</v>
      </c>
      <c r="AR6" s="489">
        <v>1.5932238705890111E-4</v>
      </c>
      <c r="AS6" s="489">
        <v>7.8199623037389374</v>
      </c>
    </row>
    <row r="7" spans="1:45" ht="18.75">
      <c r="A7" s="484">
        <v>5</v>
      </c>
      <c r="B7" s="485" t="s">
        <v>465</v>
      </c>
      <c r="C7" s="484" t="s">
        <v>466</v>
      </c>
      <c r="D7" s="383">
        <v>1</v>
      </c>
      <c r="E7" s="488">
        <v>2391599</v>
      </c>
      <c r="F7" s="488">
        <v>49361135.424229376</v>
      </c>
      <c r="G7" s="488">
        <v>3475615.6334827398</v>
      </c>
      <c r="H7" s="488">
        <v>109310.79262837923</v>
      </c>
      <c r="I7" s="488">
        <v>17548.527660987795</v>
      </c>
      <c r="J7" s="488">
        <v>1240879.4447962116</v>
      </c>
      <c r="K7" s="488">
        <v>0</v>
      </c>
      <c r="L7" s="488">
        <v>0</v>
      </c>
      <c r="M7" s="488">
        <v>0</v>
      </c>
      <c r="N7" s="488">
        <v>0</v>
      </c>
      <c r="O7" s="488">
        <v>4843354.3985683182</v>
      </c>
      <c r="P7" s="489">
        <v>20.639386211580362</v>
      </c>
      <c r="Q7" s="489">
        <v>1.4532601968318017</v>
      </c>
      <c r="R7" s="489">
        <v>4.5706154179015475E-2</v>
      </c>
      <c r="S7" s="489">
        <v>7.3375710815181787E-3</v>
      </c>
      <c r="T7" s="489">
        <v>0.51884929070308672</v>
      </c>
      <c r="U7" s="489">
        <v>0</v>
      </c>
      <c r="V7" s="489">
        <v>0</v>
      </c>
      <c r="W7" s="489">
        <v>0</v>
      </c>
      <c r="X7" s="489">
        <v>0</v>
      </c>
      <c r="Y7" s="489">
        <v>2.0251532127954222</v>
      </c>
      <c r="Z7" s="489">
        <v>53.52335814137556</v>
      </c>
      <c r="AA7" s="489">
        <v>3.4835695560377524</v>
      </c>
      <c r="AB7" s="489">
        <v>0.47021717833197907</v>
      </c>
      <c r="AC7" s="489">
        <v>0.22366161179220659</v>
      </c>
      <c r="AD7" s="489">
        <v>0.57800902246465391</v>
      </c>
      <c r="AE7" s="489">
        <v>1.6122403776630982E-2</v>
      </c>
      <c r="AF7" s="489">
        <v>6.2577469541087998E-4</v>
      </c>
      <c r="AG7" s="489">
        <v>7.8569872566408192E-4</v>
      </c>
      <c r="AH7" s="489">
        <v>1.0238972428845038E-4</v>
      </c>
      <c r="AI7" s="489">
        <v>4.7730936355485838</v>
      </c>
      <c r="AJ7" s="489">
        <v>46.443627689375759</v>
      </c>
      <c r="AK7" s="489">
        <v>3.0222042859643894</v>
      </c>
      <c r="AL7" s="489">
        <v>0.28589324252315701</v>
      </c>
      <c r="AM7" s="489">
        <v>6.1990450685439361E-2</v>
      </c>
      <c r="AN7" s="489">
        <v>0.55143497474695646</v>
      </c>
      <c r="AO7" s="489">
        <v>1.3765536918300231E-2</v>
      </c>
      <c r="AP7" s="489">
        <v>1.9971311861286101E-4</v>
      </c>
      <c r="AQ7" s="489">
        <v>5.4356728310174366E-4</v>
      </c>
      <c r="AR7" s="489">
        <v>2.8375717192167107E-5</v>
      </c>
      <c r="AS7" s="489">
        <v>3.9360601469571468</v>
      </c>
    </row>
    <row r="8" spans="1:45" ht="18.75">
      <c r="A8" s="484">
        <v>6</v>
      </c>
      <c r="B8" s="485" t="s">
        <v>467</v>
      </c>
      <c r="C8" s="484" t="s">
        <v>468</v>
      </c>
      <c r="D8" s="384">
        <v>1</v>
      </c>
      <c r="E8" s="488">
        <v>807179</v>
      </c>
      <c r="F8" s="488">
        <v>20766439.670672256</v>
      </c>
      <c r="G8" s="488">
        <v>1456445.0219054429</v>
      </c>
      <c r="H8" s="488">
        <v>39196.77436418453</v>
      </c>
      <c r="I8" s="488">
        <v>1448.5894004330185</v>
      </c>
      <c r="J8" s="488">
        <v>307313.22428470571</v>
      </c>
      <c r="K8" s="488">
        <v>0</v>
      </c>
      <c r="L8" s="488">
        <v>0</v>
      </c>
      <c r="M8" s="488">
        <v>0</v>
      </c>
      <c r="N8" s="488">
        <v>0</v>
      </c>
      <c r="O8" s="488">
        <v>1804403.6099547662</v>
      </c>
      <c r="P8" s="489">
        <v>25.727180304086527</v>
      </c>
      <c r="Q8" s="489">
        <v>1.8043643626821846</v>
      </c>
      <c r="R8" s="489">
        <v>4.8560200852827605E-2</v>
      </c>
      <c r="S8" s="489">
        <v>1.7946321701047953E-3</v>
      </c>
      <c r="T8" s="489">
        <v>0.38072499939258297</v>
      </c>
      <c r="U8" s="489">
        <v>0</v>
      </c>
      <c r="V8" s="489">
        <v>0</v>
      </c>
      <c r="W8" s="489">
        <v>0</v>
      </c>
      <c r="X8" s="489">
        <v>0</v>
      </c>
      <c r="Y8" s="489">
        <v>2.2354441950977</v>
      </c>
      <c r="Z8" s="489">
        <v>56.870687394681603</v>
      </c>
      <c r="AA8" s="489">
        <v>3.7435622460242759</v>
      </c>
      <c r="AB8" s="489">
        <v>0.41031997377966517</v>
      </c>
      <c r="AC8" s="489">
        <v>0.21604053167760998</v>
      </c>
      <c r="AD8" s="489">
        <v>0.42180480018540911</v>
      </c>
      <c r="AE8" s="489">
        <v>1.4483906478274111E-2</v>
      </c>
      <c r="AF8" s="489">
        <v>4.070131006428433E-4</v>
      </c>
      <c r="AG8" s="489">
        <v>6.440916136153204E-4</v>
      </c>
      <c r="AH8" s="489">
        <v>6.4974622370526567E-5</v>
      </c>
      <c r="AI8" s="489">
        <v>4.8073275374818634</v>
      </c>
      <c r="AJ8" s="489">
        <v>50.227107522493981</v>
      </c>
      <c r="AK8" s="489">
        <v>3.3119195156753833</v>
      </c>
      <c r="AL8" s="489">
        <v>0.24972718618637618</v>
      </c>
      <c r="AM8" s="489">
        <v>5.5608562962886458E-2</v>
      </c>
      <c r="AN8" s="489">
        <v>0.40868592310702934</v>
      </c>
      <c r="AO8" s="489">
        <v>1.2573587775557744E-2</v>
      </c>
      <c r="AP8" s="489">
        <v>1.2044307075820343E-4</v>
      </c>
      <c r="AQ8" s="489">
        <v>4.2874795178528914E-4</v>
      </c>
      <c r="AR8" s="489">
        <v>1.558240886007202E-5</v>
      </c>
      <c r="AS8" s="489">
        <v>4.0390795491386404</v>
      </c>
    </row>
    <row r="9" spans="1:45" ht="18.75">
      <c r="A9" s="484">
        <v>7</v>
      </c>
      <c r="B9" s="485" t="s">
        <v>469</v>
      </c>
      <c r="C9" s="484" t="s">
        <v>470</v>
      </c>
      <c r="D9" s="383">
        <v>1</v>
      </c>
      <c r="E9" s="488">
        <v>72517</v>
      </c>
      <c r="F9" s="488">
        <v>1135728.0160682034</v>
      </c>
      <c r="G9" s="488">
        <v>77857.247779727986</v>
      </c>
      <c r="H9" s="488">
        <v>98727.614526254009</v>
      </c>
      <c r="I9" s="488">
        <v>3696.7645969486612</v>
      </c>
      <c r="J9" s="488">
        <v>151832.07427115101</v>
      </c>
      <c r="K9" s="488">
        <v>0</v>
      </c>
      <c r="L9" s="488">
        <v>0</v>
      </c>
      <c r="M9" s="488">
        <v>0</v>
      </c>
      <c r="N9" s="488">
        <v>0</v>
      </c>
      <c r="O9" s="488">
        <v>332113.70117408165</v>
      </c>
      <c r="P9" s="489">
        <v>15.661541653242734</v>
      </c>
      <c r="Q9" s="489">
        <v>1.0736413224447783</v>
      </c>
      <c r="R9" s="489">
        <v>1.3614409659287341</v>
      </c>
      <c r="S9" s="489">
        <v>5.0977903070296079E-2</v>
      </c>
      <c r="T9" s="489">
        <v>2.0937445601879698</v>
      </c>
      <c r="U9" s="489">
        <v>0</v>
      </c>
      <c r="V9" s="489">
        <v>0</v>
      </c>
      <c r="W9" s="489">
        <v>0</v>
      </c>
      <c r="X9" s="489">
        <v>0</v>
      </c>
      <c r="Y9" s="489">
        <v>4.5798047516317775</v>
      </c>
      <c r="Z9" s="489">
        <v>78.587048371128645</v>
      </c>
      <c r="AA9" s="489">
        <v>5.0843319401978331</v>
      </c>
      <c r="AB9" s="489">
        <v>2.9002873470725286</v>
      </c>
      <c r="AC9" s="489">
        <v>0.57441035244176064</v>
      </c>
      <c r="AD9" s="489">
        <v>2.2831948717665336</v>
      </c>
      <c r="AE9" s="489">
        <v>2.2368296848607618E-2</v>
      </c>
      <c r="AF9" s="489">
        <v>1.2719218115420856E-3</v>
      </c>
      <c r="AG9" s="489">
        <v>1.4005698044340579E-3</v>
      </c>
      <c r="AH9" s="489">
        <v>2.1049323572148188E-4</v>
      </c>
      <c r="AI9" s="489">
        <v>10.867475793178958</v>
      </c>
      <c r="AJ9" s="489">
        <v>60.083156897028523</v>
      </c>
      <c r="AK9" s="489">
        <v>3.8795958207101564</v>
      </c>
      <c r="AL9" s="489">
        <v>2.3399042193898771</v>
      </c>
      <c r="AM9" s="489">
        <v>0.26610768966860693</v>
      </c>
      <c r="AN9" s="489">
        <v>2.2288134243083442</v>
      </c>
      <c r="AO9" s="489">
        <v>1.791230305105606E-2</v>
      </c>
      <c r="AP9" s="489">
        <v>4.1015824065314887E-4</v>
      </c>
      <c r="AQ9" s="489">
        <v>8.5767595786169937E-4</v>
      </c>
      <c r="AR9" s="489">
        <v>6.0701631780474365E-5</v>
      </c>
      <c r="AS9" s="489">
        <v>8.7336619929583339</v>
      </c>
    </row>
    <row r="10" spans="1:45" ht="18.75">
      <c r="A10" s="484">
        <v>8</v>
      </c>
      <c r="B10" s="485" t="s">
        <v>471</v>
      </c>
      <c r="C10" s="484" t="s">
        <v>472</v>
      </c>
      <c r="D10" s="383">
        <v>1</v>
      </c>
      <c r="E10" s="488">
        <v>67470</v>
      </c>
      <c r="F10" s="488">
        <v>476350.25224029185</v>
      </c>
      <c r="G10" s="488">
        <v>32506.996851426622</v>
      </c>
      <c r="H10" s="488">
        <v>22333.405276634414</v>
      </c>
      <c r="I10" s="488">
        <v>33.228417448148136</v>
      </c>
      <c r="J10" s="488">
        <v>491400.92796346592</v>
      </c>
      <c r="K10" s="488">
        <v>0</v>
      </c>
      <c r="L10" s="488">
        <v>0</v>
      </c>
      <c r="M10" s="488">
        <v>0</v>
      </c>
      <c r="N10" s="488">
        <v>0</v>
      </c>
      <c r="O10" s="488">
        <v>546274.55850897508</v>
      </c>
      <c r="P10" s="489">
        <v>7.0601786310996273</v>
      </c>
      <c r="Q10" s="489">
        <v>0.48179927154923108</v>
      </c>
      <c r="R10" s="489">
        <v>0.33101237997086724</v>
      </c>
      <c r="S10" s="489">
        <v>4.9249173629980927E-4</v>
      </c>
      <c r="T10" s="489">
        <v>7.28325074793932</v>
      </c>
      <c r="U10" s="489">
        <v>0</v>
      </c>
      <c r="V10" s="489">
        <v>0</v>
      </c>
      <c r="W10" s="489">
        <v>0</v>
      </c>
      <c r="X10" s="489">
        <v>0</v>
      </c>
      <c r="Y10" s="489">
        <v>8.0965548911957175</v>
      </c>
      <c r="Z10" s="489">
        <v>75.706287813224606</v>
      </c>
      <c r="AA10" s="489">
        <v>4.9744636492636953</v>
      </c>
      <c r="AB10" s="489">
        <v>1.4711946818919541</v>
      </c>
      <c r="AC10" s="489">
        <v>0.47950378180059339</v>
      </c>
      <c r="AD10" s="489">
        <v>7.3886897059568604</v>
      </c>
      <c r="AE10" s="489">
        <v>2.3501601307731962E-2</v>
      </c>
      <c r="AF10" s="489">
        <v>1.246074764415396E-3</v>
      </c>
      <c r="AG10" s="489">
        <v>2.2091285872419268E-3</v>
      </c>
      <c r="AH10" s="489">
        <v>2.0591042475537371E-4</v>
      </c>
      <c r="AI10" s="489">
        <v>14.341014533997246</v>
      </c>
      <c r="AJ10" s="489">
        <v>62.430088167791119</v>
      </c>
      <c r="AK10" s="489">
        <v>4.1073486285614971</v>
      </c>
      <c r="AL10" s="489">
        <v>1.0381174476119994</v>
      </c>
      <c r="AM10" s="489">
        <v>0.17923090576831027</v>
      </c>
      <c r="AN10" s="489">
        <v>7.3577012090847997</v>
      </c>
      <c r="AO10" s="489">
        <v>1.9947679984332205E-2</v>
      </c>
      <c r="AP10" s="489">
        <v>4.2273637571033827E-4</v>
      </c>
      <c r="AQ10" s="489">
        <v>1.7669655788803628E-3</v>
      </c>
      <c r="AR10" s="489">
        <v>6.2907343458189108E-5</v>
      </c>
      <c r="AS10" s="489">
        <v>12.704598480308988</v>
      </c>
    </row>
    <row r="11" spans="1:45" ht="18.75">
      <c r="A11" s="484">
        <v>9</v>
      </c>
      <c r="B11" s="485" t="s">
        <v>473</v>
      </c>
      <c r="C11" s="484" t="s">
        <v>474</v>
      </c>
      <c r="D11" s="383">
        <v>1</v>
      </c>
      <c r="E11" s="488">
        <v>20403</v>
      </c>
      <c r="F11" s="488">
        <v>927110.44426543382</v>
      </c>
      <c r="G11" s="488">
        <v>63631.887155339515</v>
      </c>
      <c r="H11" s="488">
        <v>5461.2571070805971</v>
      </c>
      <c r="I11" s="488">
        <v>7515.1757894352668</v>
      </c>
      <c r="J11" s="488">
        <v>52374.971030969988</v>
      </c>
      <c r="K11" s="488">
        <v>0</v>
      </c>
      <c r="L11" s="488">
        <v>0</v>
      </c>
      <c r="M11" s="488">
        <v>0</v>
      </c>
      <c r="N11" s="488">
        <v>0</v>
      </c>
      <c r="O11" s="488">
        <v>128983.29108282537</v>
      </c>
      <c r="P11" s="489">
        <v>45.439908065746891</v>
      </c>
      <c r="Q11" s="489">
        <v>3.1187515147448663</v>
      </c>
      <c r="R11" s="489">
        <v>0.26766931858455112</v>
      </c>
      <c r="S11" s="489">
        <v>0.3683368028934601</v>
      </c>
      <c r="T11" s="489">
        <v>2.5670230373459777</v>
      </c>
      <c r="U11" s="489">
        <v>0</v>
      </c>
      <c r="V11" s="489">
        <v>0</v>
      </c>
      <c r="W11" s="489">
        <v>0</v>
      </c>
      <c r="X11" s="489">
        <v>0</v>
      </c>
      <c r="Y11" s="489">
        <v>6.3217806735688553</v>
      </c>
      <c r="Z11" s="489">
        <v>83.108628612383725</v>
      </c>
      <c r="AA11" s="489">
        <v>5.5638161748194763</v>
      </c>
      <c r="AB11" s="489">
        <v>0.95339367067879588</v>
      </c>
      <c r="AC11" s="489">
        <v>0.63821708982197523</v>
      </c>
      <c r="AD11" s="489">
        <v>2.7070299231915795</v>
      </c>
      <c r="AE11" s="489">
        <v>2.2785610174250265E-2</v>
      </c>
      <c r="AF11" s="489">
        <v>1.4952255323171714E-3</v>
      </c>
      <c r="AG11" s="489">
        <v>1.0765573179178198E-3</v>
      </c>
      <c r="AH11" s="489">
        <v>2.498252645622191E-4</v>
      </c>
      <c r="AI11" s="489">
        <v>9.8880640768008856</v>
      </c>
      <c r="AJ11" s="489">
        <v>72.25502587578859</v>
      </c>
      <c r="AK11" s="489">
        <v>4.853715020996507</v>
      </c>
      <c r="AL11" s="489">
        <v>0.66175541338108401</v>
      </c>
      <c r="AM11" s="489">
        <v>0.42113637995989628</v>
      </c>
      <c r="AN11" s="489">
        <v>2.6321769937523194</v>
      </c>
      <c r="AO11" s="489">
        <v>1.8961673597171151E-2</v>
      </c>
      <c r="AP11" s="489">
        <v>5.2623356305621241E-4</v>
      </c>
      <c r="AQ11" s="489">
        <v>6.7591528045569406E-4</v>
      </c>
      <c r="AR11" s="489">
        <v>8.0742946911783718E-5</v>
      </c>
      <c r="AS11" s="489">
        <v>8.5890283734774027</v>
      </c>
    </row>
    <row r="12" spans="1:45" ht="18.75">
      <c r="A12" s="484">
        <v>10</v>
      </c>
      <c r="B12" s="485" t="s">
        <v>475</v>
      </c>
      <c r="C12" s="484" t="s">
        <v>476</v>
      </c>
      <c r="D12" s="383">
        <v>1</v>
      </c>
      <c r="E12" s="488">
        <v>203678</v>
      </c>
      <c r="F12" s="488">
        <v>3368625.7804341265</v>
      </c>
      <c r="G12" s="488">
        <v>231356.61482432578</v>
      </c>
      <c r="H12" s="488">
        <v>121365.77474060285</v>
      </c>
      <c r="I12" s="488">
        <v>234.98277398286012</v>
      </c>
      <c r="J12" s="488">
        <v>1321049.6836055918</v>
      </c>
      <c r="K12" s="488">
        <v>0</v>
      </c>
      <c r="L12" s="488">
        <v>0</v>
      </c>
      <c r="M12" s="488">
        <v>0</v>
      </c>
      <c r="N12" s="488">
        <v>0</v>
      </c>
      <c r="O12" s="488">
        <v>1674007.0559445033</v>
      </c>
      <c r="P12" s="489">
        <v>16.538977113061431</v>
      </c>
      <c r="Q12" s="489">
        <v>1.1358939837602773</v>
      </c>
      <c r="R12" s="489">
        <v>0.59587080951601468</v>
      </c>
      <c r="S12" s="489">
        <v>1.1536973751846548E-3</v>
      </c>
      <c r="T12" s="489">
        <v>6.4859714039100522</v>
      </c>
      <c r="U12" s="489">
        <v>0</v>
      </c>
      <c r="V12" s="489">
        <v>0</v>
      </c>
      <c r="W12" s="489">
        <v>0</v>
      </c>
      <c r="X12" s="489">
        <v>0</v>
      </c>
      <c r="Y12" s="489">
        <v>8.2188898945615296</v>
      </c>
      <c r="Z12" s="489">
        <v>68.660561767870007</v>
      </c>
      <c r="AA12" s="489">
        <v>4.5462954314190549</v>
      </c>
      <c r="AB12" s="489">
        <v>1.7164828506001191</v>
      </c>
      <c r="AC12" s="489">
        <v>0.67293596715999748</v>
      </c>
      <c r="AD12" s="489">
        <v>6.7305474237124532</v>
      </c>
      <c r="AE12" s="489">
        <v>3.5048072551605865E-2</v>
      </c>
      <c r="AF12" s="489">
        <v>2.699225811854636E-3</v>
      </c>
      <c r="AG12" s="489">
        <v>1.6146297668023619E-3</v>
      </c>
      <c r="AH12" s="489">
        <v>4.5183325681002974E-4</v>
      </c>
      <c r="AI12" s="489">
        <v>13.706075434278686</v>
      </c>
      <c r="AJ12" s="489">
        <v>55.02768349724208</v>
      </c>
      <c r="AK12" s="489">
        <v>3.652600095725671</v>
      </c>
      <c r="AL12" s="489">
        <v>1.2909203309151782</v>
      </c>
      <c r="AM12" s="489">
        <v>0.41310254435861665</v>
      </c>
      <c r="AN12" s="489">
        <v>6.6389680523791936</v>
      </c>
      <c r="AO12" s="489">
        <v>2.9843173778403474E-2</v>
      </c>
      <c r="AP12" s="489">
        <v>9.8391741782163011E-4</v>
      </c>
      <c r="AQ12" s="489">
        <v>1.0317956005737243E-3</v>
      </c>
      <c r="AR12" s="489">
        <v>1.516528563104305E-4</v>
      </c>
      <c r="AS12" s="489">
        <v>12.027601563031768</v>
      </c>
    </row>
    <row r="13" spans="1:45" ht="18.75">
      <c r="A13" s="484">
        <v>11</v>
      </c>
      <c r="B13" s="485" t="s">
        <v>477</v>
      </c>
      <c r="C13" s="484" t="s">
        <v>478</v>
      </c>
      <c r="D13" s="383">
        <v>1</v>
      </c>
      <c r="E13" s="488">
        <v>101957</v>
      </c>
      <c r="F13" s="488">
        <v>176718.28536926184</v>
      </c>
      <c r="G13" s="488">
        <v>12127.62918332785</v>
      </c>
      <c r="H13" s="488">
        <v>27.126219940141318</v>
      </c>
      <c r="I13" s="488">
        <v>12.327208664956627</v>
      </c>
      <c r="J13" s="488">
        <v>65.948561905626406</v>
      </c>
      <c r="K13" s="488">
        <v>0</v>
      </c>
      <c r="L13" s="488">
        <v>0</v>
      </c>
      <c r="M13" s="488">
        <v>0</v>
      </c>
      <c r="N13" s="488">
        <v>0</v>
      </c>
      <c r="O13" s="488">
        <v>12233.031173838574</v>
      </c>
      <c r="P13" s="489">
        <v>1.7332628987638106</v>
      </c>
      <c r="Q13" s="489">
        <v>0.11894847027009278</v>
      </c>
      <c r="R13" s="489">
        <v>2.6605549339566012E-4</v>
      </c>
      <c r="S13" s="489">
        <v>1.20905957069712E-4</v>
      </c>
      <c r="T13" s="489">
        <v>6.4682721054588107E-4</v>
      </c>
      <c r="U13" s="489">
        <v>0</v>
      </c>
      <c r="V13" s="489">
        <v>0</v>
      </c>
      <c r="W13" s="489">
        <v>0</v>
      </c>
      <c r="X13" s="489">
        <v>0</v>
      </c>
      <c r="Y13" s="489">
        <v>0.11998225893110402</v>
      </c>
      <c r="Z13" s="489">
        <v>26.456311017522466</v>
      </c>
      <c r="AA13" s="489">
        <v>1.6900264012097079</v>
      </c>
      <c r="AB13" s="489">
        <v>0.51999291078893928</v>
      </c>
      <c r="AC13" s="489">
        <v>0.12968616198967878</v>
      </c>
      <c r="AD13" s="489">
        <v>2.3289431868111762E-2</v>
      </c>
      <c r="AE13" s="489">
        <v>6.7043221648678221E-3</v>
      </c>
      <c r="AF13" s="489">
        <v>4.0641655507524412E-4</v>
      </c>
      <c r="AG13" s="489">
        <v>6.6891873524755686E-4</v>
      </c>
      <c r="AH13" s="489">
        <v>6.9026594765064753E-5</v>
      </c>
      <c r="AI13" s="489">
        <v>2.3708435899063942</v>
      </c>
      <c r="AJ13" s="489">
        <v>17.441142574773</v>
      </c>
      <c r="AK13" s="489">
        <v>1.1106149390619813</v>
      </c>
      <c r="AL13" s="489">
        <v>0.28424096819104616</v>
      </c>
      <c r="AM13" s="489">
        <v>2.2408099262626952E-2</v>
      </c>
      <c r="AN13" s="489">
        <v>1.3504230122681276E-2</v>
      </c>
      <c r="AO13" s="489">
        <v>4.4030080117932321E-3</v>
      </c>
      <c r="AP13" s="489">
        <v>9.2656823393960207E-5</v>
      </c>
      <c r="AQ13" s="489">
        <v>4.1205302048058409E-4</v>
      </c>
      <c r="AR13" s="489">
        <v>1.3406543216056919E-5</v>
      </c>
      <c r="AS13" s="489">
        <v>1.435689361037219</v>
      </c>
    </row>
    <row r="14" spans="1:45" ht="18.75">
      <c r="A14" s="484">
        <v>12</v>
      </c>
      <c r="B14" s="485" t="s">
        <v>479</v>
      </c>
      <c r="C14" s="484" t="s">
        <v>480</v>
      </c>
      <c r="D14" s="383">
        <v>1</v>
      </c>
      <c r="E14" s="488">
        <v>368986</v>
      </c>
      <c r="F14" s="488">
        <v>25080246.302820202</v>
      </c>
      <c r="G14" s="488">
        <v>1770662.7018087737</v>
      </c>
      <c r="H14" s="488">
        <v>203.53141712872227</v>
      </c>
      <c r="I14" s="488">
        <v>1749.5044663733941</v>
      </c>
      <c r="J14" s="488">
        <v>9359.5644188928472</v>
      </c>
      <c r="K14" s="488">
        <v>0</v>
      </c>
      <c r="L14" s="488">
        <v>0</v>
      </c>
      <c r="M14" s="488">
        <v>0</v>
      </c>
      <c r="N14" s="488">
        <v>0</v>
      </c>
      <c r="O14" s="488">
        <v>1781975.3021111686</v>
      </c>
      <c r="P14" s="489">
        <v>67.970725997247058</v>
      </c>
      <c r="Q14" s="489">
        <v>4.7987259728249132</v>
      </c>
      <c r="R14" s="489">
        <v>5.515965839590723E-4</v>
      </c>
      <c r="S14" s="489">
        <v>4.741384405840314E-3</v>
      </c>
      <c r="T14" s="489">
        <v>2.5365635603770458E-2</v>
      </c>
      <c r="U14" s="489">
        <v>0</v>
      </c>
      <c r="V14" s="489">
        <v>0</v>
      </c>
      <c r="W14" s="489">
        <v>0</v>
      </c>
      <c r="X14" s="489">
        <v>0</v>
      </c>
      <c r="Y14" s="489">
        <v>4.829384589418483</v>
      </c>
      <c r="Z14" s="489">
        <v>108.80215053459122</v>
      </c>
      <c r="AA14" s="489">
        <v>7.3995827895543655</v>
      </c>
      <c r="AB14" s="489">
        <v>0.28330935892560449</v>
      </c>
      <c r="AC14" s="489">
        <v>0.39970477456922315</v>
      </c>
      <c r="AD14" s="489">
        <v>6.7024502978259001E-2</v>
      </c>
      <c r="AE14" s="489">
        <v>2.757894697376723E-2</v>
      </c>
      <c r="AF14" s="489">
        <v>4.7869993230809067E-4</v>
      </c>
      <c r="AG14" s="489">
        <v>1.5584231354106657E-3</v>
      </c>
      <c r="AH14" s="489">
        <v>8.0391722812981191E-5</v>
      </c>
      <c r="AI14" s="489">
        <v>8.1793178877917541</v>
      </c>
      <c r="AJ14" s="489">
        <v>101.4151824617616</v>
      </c>
      <c r="AK14" s="489">
        <v>6.9201718673863661</v>
      </c>
      <c r="AL14" s="489">
        <v>0.11844321318278057</v>
      </c>
      <c r="AM14" s="489">
        <v>0.16609543798316029</v>
      </c>
      <c r="AN14" s="489">
        <v>5.6847492152762996E-2</v>
      </c>
      <c r="AO14" s="489">
        <v>2.3031645111779873E-2</v>
      </c>
      <c r="AP14" s="489">
        <v>1.2842831829315823E-4</v>
      </c>
      <c r="AQ14" s="489">
        <v>1.2961251014117184E-3</v>
      </c>
      <c r="AR14" s="489">
        <v>1.8326415171732717E-5</v>
      </c>
      <c r="AS14" s="489">
        <v>7.2860325356517368</v>
      </c>
    </row>
    <row r="15" spans="1:45" ht="18.75">
      <c r="A15" s="484">
        <v>13</v>
      </c>
      <c r="B15" s="485" t="s">
        <v>481</v>
      </c>
      <c r="C15" s="484" t="s">
        <v>482</v>
      </c>
      <c r="D15" s="383">
        <v>1</v>
      </c>
      <c r="E15" s="488">
        <v>45472</v>
      </c>
      <c r="F15" s="488">
        <v>605860.79760057235</v>
      </c>
      <c r="G15" s="488">
        <v>41599.90977504506</v>
      </c>
      <c r="H15" s="488">
        <v>4645.4139857867003</v>
      </c>
      <c r="I15" s="488">
        <v>467.77444503973277</v>
      </c>
      <c r="J15" s="488">
        <v>23173.550680270819</v>
      </c>
      <c r="K15" s="488">
        <v>0</v>
      </c>
      <c r="L15" s="488">
        <v>0</v>
      </c>
      <c r="M15" s="488">
        <v>0</v>
      </c>
      <c r="N15" s="488">
        <v>0</v>
      </c>
      <c r="O15" s="488">
        <v>69886.648886142299</v>
      </c>
      <c r="P15" s="489">
        <v>13.323821199871841</v>
      </c>
      <c r="Q15" s="489">
        <v>0.91484671391284877</v>
      </c>
      <c r="R15" s="489">
        <v>0.10215987829404249</v>
      </c>
      <c r="S15" s="489">
        <v>1.0287087549255208E-2</v>
      </c>
      <c r="T15" s="489">
        <v>0.50962241995669466</v>
      </c>
      <c r="U15" s="489">
        <v>0</v>
      </c>
      <c r="V15" s="489">
        <v>0</v>
      </c>
      <c r="W15" s="489">
        <v>0</v>
      </c>
      <c r="X15" s="489">
        <v>0</v>
      </c>
      <c r="Y15" s="489">
        <v>1.5369160997128408</v>
      </c>
      <c r="Z15" s="489">
        <v>39.766504256638996</v>
      </c>
      <c r="AA15" s="489">
        <v>2.6136706083771424</v>
      </c>
      <c r="AB15" s="489">
        <v>0.60428447983132827</v>
      </c>
      <c r="AC15" s="489">
        <v>0.19631403411720488</v>
      </c>
      <c r="AD15" s="489">
        <v>0.54236369365732151</v>
      </c>
      <c r="AE15" s="489">
        <v>1.6517864830413682E-2</v>
      </c>
      <c r="AF15" s="489">
        <v>4.4942597173859344E-4</v>
      </c>
      <c r="AG15" s="489">
        <v>5.4896872748513446E-4</v>
      </c>
      <c r="AH15" s="489">
        <v>7.3090601077334017E-5</v>
      </c>
      <c r="AI15" s="489">
        <v>3.9742221661137109</v>
      </c>
      <c r="AJ15" s="489">
        <v>33.098464603663309</v>
      </c>
      <c r="AK15" s="489">
        <v>2.1796795583387674</v>
      </c>
      <c r="AL15" s="489">
        <v>0.41005640602615906</v>
      </c>
      <c r="AM15" s="489">
        <v>5.8684937623129929E-2</v>
      </c>
      <c r="AN15" s="489">
        <v>0.53130957112579658</v>
      </c>
      <c r="AO15" s="489">
        <v>1.4231224252880382E-2</v>
      </c>
      <c r="AP15" s="489">
        <v>1.4052983142864186E-4</v>
      </c>
      <c r="AQ15" s="489">
        <v>3.4406141163871194E-4</v>
      </c>
      <c r="AR15" s="489">
        <v>1.9795002869689474E-5</v>
      </c>
      <c r="AS15" s="489">
        <v>3.1944660836126713</v>
      </c>
    </row>
    <row r="16" spans="1:45" ht="18.75">
      <c r="A16" s="484">
        <v>14</v>
      </c>
      <c r="B16" s="485" t="s">
        <v>483</v>
      </c>
      <c r="C16" s="484" t="s">
        <v>484</v>
      </c>
      <c r="D16" s="383">
        <v>1</v>
      </c>
      <c r="E16" s="488">
        <v>959594</v>
      </c>
      <c r="F16" s="488">
        <v>3283794.9615088133</v>
      </c>
      <c r="G16" s="488">
        <v>225310.06626501054</v>
      </c>
      <c r="H16" s="488">
        <v>71.346261052526842</v>
      </c>
      <c r="I16" s="488">
        <v>5449551.6894987319</v>
      </c>
      <c r="J16" s="488">
        <v>804172.9431618274</v>
      </c>
      <c r="K16" s="488">
        <v>0</v>
      </c>
      <c r="L16" s="488">
        <v>0</v>
      </c>
      <c r="M16" s="488">
        <v>0</v>
      </c>
      <c r="N16" s="488">
        <v>0</v>
      </c>
      <c r="O16" s="488">
        <v>6479106.0451866221</v>
      </c>
      <c r="P16" s="489">
        <v>3.4220670007407441</v>
      </c>
      <c r="Q16" s="489">
        <v>0.23479728537799377</v>
      </c>
      <c r="R16" s="489">
        <v>7.4350465980953251E-5</v>
      </c>
      <c r="S16" s="489">
        <v>5.6790180946303668</v>
      </c>
      <c r="T16" s="489">
        <v>0.83803456791291675</v>
      </c>
      <c r="U16" s="489">
        <v>0</v>
      </c>
      <c r="V16" s="489">
        <v>0</v>
      </c>
      <c r="W16" s="489">
        <v>0</v>
      </c>
      <c r="X16" s="489">
        <v>0</v>
      </c>
      <c r="Y16" s="489">
        <v>6.7519242983872578</v>
      </c>
      <c r="Z16" s="489">
        <v>42.375381828685057</v>
      </c>
      <c r="AA16" s="489">
        <v>2.7842619104087243</v>
      </c>
      <c r="AB16" s="489">
        <v>0.5176087483185996</v>
      </c>
      <c r="AC16" s="489">
        <v>6.041053284263378</v>
      </c>
      <c r="AD16" s="489">
        <v>2.4363897044090077</v>
      </c>
      <c r="AE16" s="489">
        <v>1.8135924273780822E-2</v>
      </c>
      <c r="AF16" s="489">
        <v>1.4063380824255371E-3</v>
      </c>
      <c r="AG16" s="489">
        <v>1.1270466725443763E-3</v>
      </c>
      <c r="AH16" s="489">
        <v>2.3523477266835624E-4</v>
      </c>
      <c r="AI16" s="489">
        <v>11.800218191201145</v>
      </c>
      <c r="AJ16" s="489">
        <v>25.519444145371967</v>
      </c>
      <c r="AK16" s="489">
        <v>1.6723892099924198</v>
      </c>
      <c r="AL16" s="489">
        <v>0.20716794130006913</v>
      </c>
      <c r="AM16" s="489">
        <v>5.8279124148675452</v>
      </c>
      <c r="AN16" s="489">
        <v>1.736233237132391</v>
      </c>
      <c r="AO16" s="489">
        <v>1.1196048732004192E-2</v>
      </c>
      <c r="AP16" s="489">
        <v>3.8176165205160275E-4</v>
      </c>
      <c r="AQ16" s="489">
        <v>6.6357870928019692E-4</v>
      </c>
      <c r="AR16" s="489">
        <v>5.8065592450385585E-5</v>
      </c>
      <c r="AS16" s="489">
        <v>9.456002257978211</v>
      </c>
    </row>
    <row r="17" spans="1:45" ht="18.75">
      <c r="A17" s="484">
        <v>15</v>
      </c>
      <c r="B17" s="485" t="s">
        <v>485</v>
      </c>
      <c r="C17" s="484" t="s">
        <v>486</v>
      </c>
      <c r="D17" s="383">
        <v>1</v>
      </c>
      <c r="E17" s="488">
        <v>982147</v>
      </c>
      <c r="F17" s="488">
        <v>1089275.1830752357</v>
      </c>
      <c r="G17" s="488">
        <v>74020.13697774992</v>
      </c>
      <c r="H17" s="488">
        <v>16.879525310240197</v>
      </c>
      <c r="I17" s="488">
        <v>3688149.2043970772</v>
      </c>
      <c r="J17" s="488">
        <v>957493.2526440752</v>
      </c>
      <c r="K17" s="488">
        <v>0</v>
      </c>
      <c r="L17" s="488">
        <v>0</v>
      </c>
      <c r="M17" s="488">
        <v>0</v>
      </c>
      <c r="N17" s="488">
        <v>0</v>
      </c>
      <c r="O17" s="488">
        <v>4719679.473544213</v>
      </c>
      <c r="P17" s="489">
        <v>1.1090755081217329</v>
      </c>
      <c r="Q17" s="489">
        <v>7.5365639744101362E-2</v>
      </c>
      <c r="R17" s="489">
        <v>1.7186353275263475E-5</v>
      </c>
      <c r="S17" s="489">
        <v>3.7551906225820337</v>
      </c>
      <c r="T17" s="489">
        <v>0.97489810857649117</v>
      </c>
      <c r="U17" s="489">
        <v>0</v>
      </c>
      <c r="V17" s="489">
        <v>0</v>
      </c>
      <c r="W17" s="489">
        <v>0</v>
      </c>
      <c r="X17" s="489">
        <v>0</v>
      </c>
      <c r="Y17" s="489">
        <v>4.8054715572559026</v>
      </c>
      <c r="Z17" s="489">
        <v>50.360196867363911</v>
      </c>
      <c r="AA17" s="489">
        <v>3.2991826305539167</v>
      </c>
      <c r="AB17" s="489">
        <v>0.53385718483590006</v>
      </c>
      <c r="AC17" s="489">
        <v>6.2616505699203637</v>
      </c>
      <c r="AD17" s="489">
        <v>2.8088473116165957</v>
      </c>
      <c r="AE17" s="489">
        <v>1.822511991637998E-2</v>
      </c>
      <c r="AF17" s="489">
        <v>1.1830032842917702E-3</v>
      </c>
      <c r="AG17" s="489">
        <v>1.1750292740478892E-3</v>
      </c>
      <c r="AH17" s="489">
        <v>1.9619155750737484E-4</v>
      </c>
      <c r="AI17" s="489">
        <v>12.924317040959009</v>
      </c>
      <c r="AJ17" s="489">
        <v>27.202076878211869</v>
      </c>
      <c r="AK17" s="489">
        <v>1.7724470366352258</v>
      </c>
      <c r="AL17" s="489">
        <v>0.1603869306156199</v>
      </c>
      <c r="AM17" s="489">
        <v>5.9848881941185379</v>
      </c>
      <c r="AN17" s="489">
        <v>2.0036211879731729</v>
      </c>
      <c r="AO17" s="489">
        <v>9.7387555502546491E-3</v>
      </c>
      <c r="AP17" s="489">
        <v>2.4659657376147536E-4</v>
      </c>
      <c r="AQ17" s="489">
        <v>6.3407725832653283E-4</v>
      </c>
      <c r="AR17" s="489">
        <v>3.5972470772345315E-5</v>
      </c>
      <c r="AS17" s="489">
        <v>9.9319987511956835</v>
      </c>
    </row>
    <row r="18" spans="1:45" ht="18.75">
      <c r="A18" s="484">
        <v>16</v>
      </c>
      <c r="B18" s="485" t="s">
        <v>487</v>
      </c>
      <c r="C18" s="484" t="s">
        <v>488</v>
      </c>
      <c r="D18" s="383">
        <v>1</v>
      </c>
      <c r="E18" s="488">
        <v>627169</v>
      </c>
      <c r="F18" s="488">
        <v>946926.07923283579</v>
      </c>
      <c r="G18" s="488">
        <v>64589.29934531347</v>
      </c>
      <c r="H18" s="488">
        <v>188.44411622617756</v>
      </c>
      <c r="I18" s="488">
        <v>447466.3061933078</v>
      </c>
      <c r="J18" s="488">
        <v>1303268.9030911801</v>
      </c>
      <c r="K18" s="488">
        <v>0</v>
      </c>
      <c r="L18" s="488">
        <v>0</v>
      </c>
      <c r="M18" s="488">
        <v>0</v>
      </c>
      <c r="N18" s="488">
        <v>0</v>
      </c>
      <c r="O18" s="488">
        <v>1815512.9527460276</v>
      </c>
      <c r="P18" s="489">
        <v>1.5098419711956996</v>
      </c>
      <c r="Q18" s="489">
        <v>0.10298547814913279</v>
      </c>
      <c r="R18" s="489">
        <v>3.0046784236175187E-4</v>
      </c>
      <c r="S18" s="489">
        <v>0.71347006340126473</v>
      </c>
      <c r="T18" s="489">
        <v>2.0780186888879713</v>
      </c>
      <c r="U18" s="489">
        <v>0</v>
      </c>
      <c r="V18" s="489">
        <v>0</v>
      </c>
      <c r="W18" s="489">
        <v>0</v>
      </c>
      <c r="X18" s="489">
        <v>0</v>
      </c>
      <c r="Y18" s="489">
        <v>2.8947746982807305</v>
      </c>
      <c r="Z18" s="489">
        <v>50.698536934158945</v>
      </c>
      <c r="AA18" s="489">
        <v>3.3180001079805002</v>
      </c>
      <c r="AB18" s="489">
        <v>0.36775864430873179</v>
      </c>
      <c r="AC18" s="489">
        <v>1.136383613952372</v>
      </c>
      <c r="AD18" s="489">
        <v>2.7971687416750872</v>
      </c>
      <c r="AE18" s="489">
        <v>1.7002034370755273E-2</v>
      </c>
      <c r="AF18" s="489">
        <v>9.6508908692979705E-4</v>
      </c>
      <c r="AG18" s="489">
        <v>1.3419671199608922E-3</v>
      </c>
      <c r="AH18" s="489">
        <v>1.5945133085206977E-4</v>
      </c>
      <c r="AI18" s="489">
        <v>7.6387796498251932</v>
      </c>
      <c r="AJ18" s="489">
        <v>28.957230713336624</v>
      </c>
      <c r="AK18" s="489">
        <v>1.8859293761061964</v>
      </c>
      <c r="AL18" s="489">
        <v>6.3818908540192301E-2</v>
      </c>
      <c r="AM18" s="489">
        <v>0.86864320582163779</v>
      </c>
      <c r="AN18" s="489">
        <v>2.1998325422015741</v>
      </c>
      <c r="AO18" s="489">
        <v>9.3020730820587462E-3</v>
      </c>
      <c r="AP18" s="489">
        <v>1.9059399388495868E-4</v>
      </c>
      <c r="AQ18" s="489">
        <v>8.5797281316510906E-4</v>
      </c>
      <c r="AR18" s="489">
        <v>2.7000197503824285E-5</v>
      </c>
      <c r="AS18" s="489">
        <v>5.0286016727562171</v>
      </c>
    </row>
    <row r="19" spans="1:45" ht="18.75">
      <c r="A19" s="484">
        <v>17</v>
      </c>
      <c r="B19" s="485" t="s">
        <v>489</v>
      </c>
      <c r="C19" s="484" t="s">
        <v>490</v>
      </c>
      <c r="D19" s="383">
        <v>1</v>
      </c>
      <c r="E19" s="488">
        <v>571562</v>
      </c>
      <c r="F19" s="488">
        <v>1721705.1983394995</v>
      </c>
      <c r="G19" s="488">
        <v>117743.90328922975</v>
      </c>
      <c r="H19" s="488">
        <v>55.149419514230317</v>
      </c>
      <c r="I19" s="488">
        <v>32140.787053565025</v>
      </c>
      <c r="J19" s="488">
        <v>580608.82865872956</v>
      </c>
      <c r="K19" s="488">
        <v>0</v>
      </c>
      <c r="L19" s="488">
        <v>0</v>
      </c>
      <c r="M19" s="488">
        <v>0</v>
      </c>
      <c r="N19" s="488">
        <v>0</v>
      </c>
      <c r="O19" s="488">
        <v>730548.66842103854</v>
      </c>
      <c r="P19" s="489">
        <v>3.0122807295437757</v>
      </c>
      <c r="Q19" s="489">
        <v>0.20600372888545732</v>
      </c>
      <c r="R19" s="489">
        <v>9.648895397914892E-5</v>
      </c>
      <c r="S19" s="489">
        <v>5.6233246880592176E-2</v>
      </c>
      <c r="T19" s="489">
        <v>1.015828254255408</v>
      </c>
      <c r="U19" s="489">
        <v>0</v>
      </c>
      <c r="V19" s="489">
        <v>0</v>
      </c>
      <c r="W19" s="489">
        <v>0</v>
      </c>
      <c r="X19" s="489">
        <v>0</v>
      </c>
      <c r="Y19" s="489">
        <v>1.2781617189754366</v>
      </c>
      <c r="Z19" s="489">
        <v>49.912672841476322</v>
      </c>
      <c r="AA19" s="489">
        <v>3.2049736230350536</v>
      </c>
      <c r="AB19" s="489">
        <v>0.35976138480845227</v>
      </c>
      <c r="AC19" s="489">
        <v>0.43242576714264924</v>
      </c>
      <c r="AD19" s="489">
        <v>1.7251462487960358</v>
      </c>
      <c r="AE19" s="489">
        <v>1.7627399815316698E-2</v>
      </c>
      <c r="AF19" s="489">
        <v>9.2888563125061196E-4</v>
      </c>
      <c r="AG19" s="489">
        <v>1.0422218463634017E-3</v>
      </c>
      <c r="AH19" s="489">
        <v>1.5328613212552592E-4</v>
      </c>
      <c r="AI19" s="489">
        <v>5.7420588172072451</v>
      </c>
      <c r="AJ19" s="489">
        <v>27.601240767745164</v>
      </c>
      <c r="AK19" s="489">
        <v>1.7390147635389928</v>
      </c>
      <c r="AL19" s="489">
        <v>5.5823456678359223E-2</v>
      </c>
      <c r="AM19" s="489">
        <v>0.17293019061762507</v>
      </c>
      <c r="AN19" s="489">
        <v>1.1108200945333671</v>
      </c>
      <c r="AO19" s="489">
        <v>9.9111933269328389E-3</v>
      </c>
      <c r="AP19" s="489">
        <v>1.7216039110429305E-4</v>
      </c>
      <c r="AQ19" s="489">
        <v>5.5599795080663093E-4</v>
      </c>
      <c r="AR19" s="489">
        <v>2.3755893297863484E-5</v>
      </c>
      <c r="AS19" s="489">
        <v>3.0892516129304859</v>
      </c>
    </row>
    <row r="20" spans="1:45" ht="18.75">
      <c r="A20" s="484">
        <v>18</v>
      </c>
      <c r="B20" s="485" t="s">
        <v>491</v>
      </c>
      <c r="C20" s="484" t="s">
        <v>492</v>
      </c>
      <c r="D20" s="383">
        <v>1</v>
      </c>
      <c r="E20" s="488">
        <v>359376</v>
      </c>
      <c r="F20" s="488">
        <v>3044477.4118360509</v>
      </c>
      <c r="G20" s="488">
        <v>208653.01543319097</v>
      </c>
      <c r="H20" s="488">
        <v>81.394706832862425</v>
      </c>
      <c r="I20" s="488">
        <v>34983.835312150732</v>
      </c>
      <c r="J20" s="488">
        <v>292356.35954708821</v>
      </c>
      <c r="K20" s="488">
        <v>0</v>
      </c>
      <c r="L20" s="488">
        <v>0</v>
      </c>
      <c r="M20" s="488">
        <v>0</v>
      </c>
      <c r="N20" s="488">
        <v>0</v>
      </c>
      <c r="O20" s="488">
        <v>536074.60499926284</v>
      </c>
      <c r="P20" s="489">
        <v>8.4715657468391079</v>
      </c>
      <c r="Q20" s="489">
        <v>0.5805980795411797</v>
      </c>
      <c r="R20" s="489">
        <v>2.2648898878295276E-4</v>
      </c>
      <c r="S20" s="489">
        <v>9.7346053470879337E-2</v>
      </c>
      <c r="T20" s="489">
        <v>0.81351108462192301</v>
      </c>
      <c r="U20" s="489">
        <v>0</v>
      </c>
      <c r="V20" s="489">
        <v>0</v>
      </c>
      <c r="W20" s="489">
        <v>0</v>
      </c>
      <c r="X20" s="489">
        <v>0</v>
      </c>
      <c r="Y20" s="489">
        <v>1.4916817066227652</v>
      </c>
      <c r="Z20" s="489">
        <v>62.612860528013115</v>
      </c>
      <c r="AA20" s="489">
        <v>4.1103333984918882</v>
      </c>
      <c r="AB20" s="489">
        <v>0.42873956424715609</v>
      </c>
      <c r="AC20" s="489">
        <v>0.54155335362854518</v>
      </c>
      <c r="AD20" s="489">
        <v>1.6038719962816717</v>
      </c>
      <c r="AE20" s="489">
        <v>1.8186606351310079E-2</v>
      </c>
      <c r="AF20" s="489">
        <v>1.1321292877275273E-3</v>
      </c>
      <c r="AG20" s="489">
        <v>1.3322247601541095E-3</v>
      </c>
      <c r="AH20" s="489">
        <v>1.8767913951314017E-4</v>
      </c>
      <c r="AI20" s="489">
        <v>6.705336952187964</v>
      </c>
      <c r="AJ20" s="489">
        <v>38.269509232357088</v>
      </c>
      <c r="AK20" s="489">
        <v>2.5050891060613476</v>
      </c>
      <c r="AL20" s="489">
        <v>8.4556082148649611E-2</v>
      </c>
      <c r="AM20" s="489">
        <v>0.24558955433200985</v>
      </c>
      <c r="AN20" s="489">
        <v>0.92436090655160574</v>
      </c>
      <c r="AO20" s="489">
        <v>9.7692473017028519E-3</v>
      </c>
      <c r="AP20" s="489">
        <v>2.2876899137871514E-4</v>
      </c>
      <c r="AQ20" s="489">
        <v>7.8815484417322503E-4</v>
      </c>
      <c r="AR20" s="489">
        <v>3.2891009819877998E-5</v>
      </c>
      <c r="AS20" s="489">
        <v>3.7704147112406865</v>
      </c>
    </row>
    <row r="21" spans="1:45" ht="18.75">
      <c r="A21" s="484">
        <v>19</v>
      </c>
      <c r="B21" s="485" t="s">
        <v>493</v>
      </c>
      <c r="C21" s="484" t="s">
        <v>494</v>
      </c>
      <c r="D21" s="383">
        <v>1</v>
      </c>
      <c r="E21" s="488">
        <v>75639</v>
      </c>
      <c r="F21" s="488">
        <v>412602.26286825398</v>
      </c>
      <c r="G21" s="488">
        <v>28311.31518810564</v>
      </c>
      <c r="H21" s="488">
        <v>12.70705996726257</v>
      </c>
      <c r="I21" s="488">
        <v>43224.582470404137</v>
      </c>
      <c r="J21" s="488">
        <v>38701.653011867689</v>
      </c>
      <c r="K21" s="488">
        <v>0</v>
      </c>
      <c r="L21" s="488">
        <v>0</v>
      </c>
      <c r="M21" s="488">
        <v>0</v>
      </c>
      <c r="N21" s="488">
        <v>0</v>
      </c>
      <c r="O21" s="488">
        <v>110250.25773034473</v>
      </c>
      <c r="P21" s="489">
        <v>5.454887860339956</v>
      </c>
      <c r="Q21" s="489">
        <v>0.37429520734152538</v>
      </c>
      <c r="R21" s="489">
        <v>1.6799613912482408E-4</v>
      </c>
      <c r="S21" s="489">
        <v>0.57145893613617493</v>
      </c>
      <c r="T21" s="489">
        <v>0.51166267417427103</v>
      </c>
      <c r="U21" s="489">
        <v>0</v>
      </c>
      <c r="V21" s="489">
        <v>0</v>
      </c>
      <c r="W21" s="489">
        <v>0</v>
      </c>
      <c r="X21" s="489">
        <v>0</v>
      </c>
      <c r="Y21" s="489">
        <v>1.4575848137910963</v>
      </c>
      <c r="Z21" s="489">
        <v>52.036448368919146</v>
      </c>
      <c r="AA21" s="489">
        <v>3.423960984429038</v>
      </c>
      <c r="AB21" s="489">
        <v>0.30227458315691935</v>
      </c>
      <c r="AC21" s="489">
        <v>0.96665292497875088</v>
      </c>
      <c r="AD21" s="489">
        <v>1.0306701756803374</v>
      </c>
      <c r="AE21" s="489">
        <v>1.6700862449828095E-2</v>
      </c>
      <c r="AF21" s="489">
        <v>1.1556645372813429E-3</v>
      </c>
      <c r="AG21" s="489">
        <v>1.4590406343087292E-3</v>
      </c>
      <c r="AH21" s="489">
        <v>1.9395393185096002E-4</v>
      </c>
      <c r="AI21" s="489">
        <v>5.7430681897983131</v>
      </c>
      <c r="AJ21" s="489">
        <v>37.862867991982569</v>
      </c>
      <c r="AK21" s="489">
        <v>2.4898280846710619</v>
      </c>
      <c r="AL21" s="489">
        <v>9.2773351864378739E-2</v>
      </c>
      <c r="AM21" s="489">
        <v>0.73809112010759459</v>
      </c>
      <c r="AN21" s="489">
        <v>0.67931459713831932</v>
      </c>
      <c r="AO21" s="489">
        <v>1.1284007651178502E-2</v>
      </c>
      <c r="AP21" s="489">
        <v>3.1820823103110446E-4</v>
      </c>
      <c r="AQ21" s="489">
        <v>1.0463720697805794E-3</v>
      </c>
      <c r="AR21" s="489">
        <v>4.8177897351987621E-5</v>
      </c>
      <c r="AS21" s="489">
        <v>4.0127039196306962</v>
      </c>
    </row>
    <row r="22" spans="1:45" ht="18.75">
      <c r="A22" s="484">
        <v>20</v>
      </c>
      <c r="B22" s="485" t="s">
        <v>495</v>
      </c>
      <c r="C22" s="484" t="s">
        <v>496</v>
      </c>
      <c r="D22" s="383">
        <v>1</v>
      </c>
      <c r="E22" s="488">
        <v>456903</v>
      </c>
      <c r="F22" s="488">
        <v>36517.957626527801</v>
      </c>
      <c r="G22" s="488">
        <v>2149.0787634955286</v>
      </c>
      <c r="H22" s="488">
        <v>0</v>
      </c>
      <c r="I22" s="488">
        <v>0.87558365799474913</v>
      </c>
      <c r="J22" s="488">
        <v>8.8200964692862822</v>
      </c>
      <c r="K22" s="488">
        <v>0</v>
      </c>
      <c r="L22" s="488">
        <v>0</v>
      </c>
      <c r="M22" s="488">
        <v>0</v>
      </c>
      <c r="N22" s="488">
        <v>0</v>
      </c>
      <c r="O22" s="488">
        <v>2158.7744436228099</v>
      </c>
      <c r="P22" s="489">
        <v>7.9924967939645389E-2</v>
      </c>
      <c r="Q22" s="489">
        <v>4.7035777035728124E-3</v>
      </c>
      <c r="R22" s="489">
        <v>0</v>
      </c>
      <c r="S22" s="489">
        <v>1.9163447339911295E-6</v>
      </c>
      <c r="T22" s="489">
        <v>1.9304089641097303E-5</v>
      </c>
      <c r="U22" s="489">
        <v>0</v>
      </c>
      <c r="V22" s="489">
        <v>0</v>
      </c>
      <c r="W22" s="489">
        <v>0</v>
      </c>
      <c r="X22" s="489">
        <v>0</v>
      </c>
      <c r="Y22" s="489">
        <v>4.724798137947901E-3</v>
      </c>
      <c r="Z22" s="489">
        <v>14.637579326881552</v>
      </c>
      <c r="AA22" s="489">
        <v>0.9471503903739501</v>
      </c>
      <c r="AB22" s="489">
        <v>7.4218045249063155E-2</v>
      </c>
      <c r="AC22" s="489">
        <v>7.5606113894054985E-2</v>
      </c>
      <c r="AD22" s="489">
        <v>5.6756166157164341E-2</v>
      </c>
      <c r="AE22" s="489">
        <v>8.5594025618067823E-3</v>
      </c>
      <c r="AF22" s="489">
        <v>5.604577832766189E-4</v>
      </c>
      <c r="AG22" s="489">
        <v>6.0190795404263368E-4</v>
      </c>
      <c r="AH22" s="489">
        <v>8.6506072385317766E-5</v>
      </c>
      <c r="AI22" s="489">
        <v>1.1635389900457445</v>
      </c>
      <c r="AJ22" s="489">
        <v>10.63479000541505</v>
      </c>
      <c r="AK22" s="489">
        <v>0.68836447205355245</v>
      </c>
      <c r="AL22" s="489">
        <v>2.3262910291499357E-2</v>
      </c>
      <c r="AM22" s="489">
        <v>6.6361467458570279E-3</v>
      </c>
      <c r="AN22" s="489">
        <v>2.8411631965141609E-2</v>
      </c>
      <c r="AO22" s="489">
        <v>6.2405218492255863E-3</v>
      </c>
      <c r="AP22" s="489">
        <v>1.3229889573937887E-4</v>
      </c>
      <c r="AQ22" s="489">
        <v>3.9944877347939073E-4</v>
      </c>
      <c r="AR22" s="489">
        <v>1.8424156399157824E-5</v>
      </c>
      <c r="AS22" s="489">
        <v>0.75346585473089345</v>
      </c>
    </row>
    <row r="23" spans="1:45" ht="18.75">
      <c r="A23" s="484">
        <v>21</v>
      </c>
      <c r="B23" s="485" t="s">
        <v>497</v>
      </c>
      <c r="C23" s="484" t="s">
        <v>498</v>
      </c>
      <c r="D23" s="383">
        <v>1</v>
      </c>
      <c r="E23" s="488">
        <v>460458</v>
      </c>
      <c r="F23" s="488">
        <v>8353882.3363096202</v>
      </c>
      <c r="G23" s="488">
        <v>573587.66826862458</v>
      </c>
      <c r="H23" s="488">
        <v>69.440726048004294</v>
      </c>
      <c r="I23" s="488">
        <v>200.29934119782752</v>
      </c>
      <c r="J23" s="488">
        <v>2017.6935647078071</v>
      </c>
      <c r="K23" s="488">
        <v>0</v>
      </c>
      <c r="L23" s="488">
        <v>0</v>
      </c>
      <c r="M23" s="488">
        <v>0</v>
      </c>
      <c r="N23" s="488">
        <v>0</v>
      </c>
      <c r="O23" s="488">
        <v>575875.10190057813</v>
      </c>
      <c r="P23" s="489">
        <v>18.14255010513363</v>
      </c>
      <c r="Q23" s="489">
        <v>1.245689440228261</v>
      </c>
      <c r="R23" s="489">
        <v>1.5080794784324368E-4</v>
      </c>
      <c r="S23" s="489">
        <v>4.3500024149396372E-4</v>
      </c>
      <c r="T23" s="489">
        <v>4.381927482436633E-3</v>
      </c>
      <c r="U23" s="489">
        <v>0</v>
      </c>
      <c r="V23" s="489">
        <v>0</v>
      </c>
      <c r="W23" s="489">
        <v>0</v>
      </c>
      <c r="X23" s="489">
        <v>0</v>
      </c>
      <c r="Y23" s="489">
        <v>1.2506571759000347</v>
      </c>
      <c r="Z23" s="489">
        <v>59.886860936107603</v>
      </c>
      <c r="AA23" s="489">
        <v>3.9007061719236198</v>
      </c>
      <c r="AB23" s="489">
        <v>0.18764449470666969</v>
      </c>
      <c r="AC23" s="489">
        <v>0.27805539395862555</v>
      </c>
      <c r="AD23" s="489">
        <v>0.13129861274092258</v>
      </c>
      <c r="AE23" s="489">
        <v>1.7333062965570113E-2</v>
      </c>
      <c r="AF23" s="489">
        <v>1.3707922663784196E-3</v>
      </c>
      <c r="AG23" s="489">
        <v>2.0288785353154105E-3</v>
      </c>
      <c r="AH23" s="489">
        <v>2.2952255451851684E-4</v>
      </c>
      <c r="AI23" s="489">
        <v>4.5186669296516211</v>
      </c>
      <c r="AJ23" s="489">
        <v>54.167986912283347</v>
      </c>
      <c r="AK23" s="489">
        <v>3.5262168528169395</v>
      </c>
      <c r="AL23" s="489">
        <v>7.4867058567096689E-2</v>
      </c>
      <c r="AM23" s="489">
        <v>0.10892805154043314</v>
      </c>
      <c r="AN23" s="489">
        <v>7.1537295774754456E-2</v>
      </c>
      <c r="AO23" s="489">
        <v>1.4291718280163169E-2</v>
      </c>
      <c r="AP23" s="489">
        <v>4.8697783353384024E-4</v>
      </c>
      <c r="AQ23" s="489">
        <v>1.7316117033823947E-3</v>
      </c>
      <c r="AR23" s="489">
        <v>7.5274963071925876E-5</v>
      </c>
      <c r="AS23" s="489">
        <v>3.7981348414793747</v>
      </c>
    </row>
    <row r="24" spans="1:45" ht="18.75">
      <c r="A24" s="484">
        <v>22</v>
      </c>
      <c r="B24" s="485" t="s">
        <v>499</v>
      </c>
      <c r="C24" s="484" t="s">
        <v>500</v>
      </c>
      <c r="D24" s="383">
        <v>2</v>
      </c>
      <c r="E24" s="488">
        <v>325587</v>
      </c>
      <c r="F24" s="488">
        <v>356245.31781987246</v>
      </c>
      <c r="G24" s="488">
        <v>24469.679528687258</v>
      </c>
      <c r="H24" s="488">
        <v>7.7542052943937883</v>
      </c>
      <c r="I24" s="488">
        <v>24.850345053445228</v>
      </c>
      <c r="J24" s="488">
        <v>132.94530527354189</v>
      </c>
      <c r="K24" s="488">
        <v>0</v>
      </c>
      <c r="L24" s="488">
        <v>0</v>
      </c>
      <c r="M24" s="488">
        <v>0</v>
      </c>
      <c r="N24" s="488">
        <v>0</v>
      </c>
      <c r="O24" s="488">
        <v>24635.229384308637</v>
      </c>
      <c r="P24" s="489">
        <v>1.0941632123514529</v>
      </c>
      <c r="Q24" s="489">
        <v>7.5155579088499416E-2</v>
      </c>
      <c r="R24" s="489">
        <v>2.3816077713157433E-5</v>
      </c>
      <c r="S24" s="489">
        <v>7.6324745931026822E-5</v>
      </c>
      <c r="T24" s="489">
        <v>4.0832498003157955E-4</v>
      </c>
      <c r="U24" s="489">
        <v>0</v>
      </c>
      <c r="V24" s="489">
        <v>0</v>
      </c>
      <c r="W24" s="489">
        <v>0</v>
      </c>
      <c r="X24" s="489">
        <v>0</v>
      </c>
      <c r="Y24" s="489">
        <v>7.5664044892175181E-2</v>
      </c>
      <c r="Z24" s="489">
        <v>5.3976651624958443</v>
      </c>
      <c r="AA24" s="489">
        <v>0.36362844498276053</v>
      </c>
      <c r="AB24" s="489">
        <v>1.6330137417429134E-2</v>
      </c>
      <c r="AC24" s="489">
        <v>2.0341081429010435E-2</v>
      </c>
      <c r="AD24" s="489">
        <v>3.9605460349704195E-3</v>
      </c>
      <c r="AE24" s="489">
        <v>4.1679438281014922E-3</v>
      </c>
      <c r="AF24" s="489">
        <v>2.962554140808365E-4</v>
      </c>
      <c r="AG24" s="489">
        <v>1.3319733809141404E-4</v>
      </c>
      <c r="AH24" s="489">
        <v>4.914024012052504E-5</v>
      </c>
      <c r="AI24" s="489">
        <v>0.40890674668456489</v>
      </c>
      <c r="AJ24" s="489">
        <v>4.7938444816286783</v>
      </c>
      <c r="AK24" s="489">
        <v>0.3237652958350416</v>
      </c>
      <c r="AL24" s="489">
        <v>5.2555469836107448E-3</v>
      </c>
      <c r="AM24" s="489">
        <v>8.9228601869922126E-4</v>
      </c>
      <c r="AN24" s="489">
        <v>3.3980425348895194E-3</v>
      </c>
      <c r="AO24" s="489">
        <v>3.7252888250451921E-3</v>
      </c>
      <c r="AP24" s="489">
        <v>1.1032086187135037E-4</v>
      </c>
      <c r="AQ24" s="489">
        <v>8.3824424813363214E-5</v>
      </c>
      <c r="AR24" s="489">
        <v>1.6712817391240863E-5</v>
      </c>
      <c r="AS24" s="489">
        <v>0.33724731830136223</v>
      </c>
    </row>
    <row r="25" spans="1:45" ht="18.75">
      <c r="A25" s="484">
        <v>23</v>
      </c>
      <c r="B25" s="485" t="s">
        <v>501</v>
      </c>
      <c r="C25" s="484" t="s">
        <v>502</v>
      </c>
      <c r="D25" s="383">
        <v>2</v>
      </c>
      <c r="E25" s="488">
        <v>250110</v>
      </c>
      <c r="F25" s="488">
        <v>5315091.0979370512</v>
      </c>
      <c r="G25" s="488">
        <v>366034.80021640024</v>
      </c>
      <c r="H25" s="488">
        <v>17.317134097066326</v>
      </c>
      <c r="I25" s="488">
        <v>370.76093682448067</v>
      </c>
      <c r="J25" s="488">
        <v>1983.5107248461047</v>
      </c>
      <c r="K25" s="488">
        <v>0</v>
      </c>
      <c r="L25" s="488">
        <v>0</v>
      </c>
      <c r="M25" s="488">
        <v>0</v>
      </c>
      <c r="N25" s="488">
        <v>0</v>
      </c>
      <c r="O25" s="488">
        <v>368406.38901216787</v>
      </c>
      <c r="P25" s="489">
        <v>21.251013945612137</v>
      </c>
      <c r="Q25" s="489">
        <v>1.4634952629499032</v>
      </c>
      <c r="R25" s="489">
        <v>6.9238071636745137E-5</v>
      </c>
      <c r="S25" s="489">
        <v>1.4823914950401053E-3</v>
      </c>
      <c r="T25" s="489">
        <v>7.9305534558638396E-3</v>
      </c>
      <c r="U25" s="489">
        <v>0</v>
      </c>
      <c r="V25" s="489">
        <v>0</v>
      </c>
      <c r="W25" s="489">
        <v>0</v>
      </c>
      <c r="X25" s="489">
        <v>0</v>
      </c>
      <c r="Y25" s="489">
        <v>1.4729774459724438</v>
      </c>
      <c r="Z25" s="489">
        <v>36.641640093728483</v>
      </c>
      <c r="AA25" s="489">
        <v>2.5018425648939435</v>
      </c>
      <c r="AB25" s="489">
        <v>6.2181394867099317E-2</v>
      </c>
      <c r="AC25" s="489">
        <v>0.10253276075610435</v>
      </c>
      <c r="AD25" s="489">
        <v>1.9873023966088969E-2</v>
      </c>
      <c r="AE25" s="489">
        <v>1.8239681847863003E-2</v>
      </c>
      <c r="AF25" s="489">
        <v>1.4527151123639313E-3</v>
      </c>
      <c r="AG25" s="489">
        <v>5.8524446619297741E-4</v>
      </c>
      <c r="AH25" s="489">
        <v>2.4328158950324977E-4</v>
      </c>
      <c r="AI25" s="489">
        <v>2.706950667499159</v>
      </c>
      <c r="AJ25" s="489">
        <v>34.411817951972061</v>
      </c>
      <c r="AK25" s="489">
        <v>2.3544749757956236</v>
      </c>
      <c r="AL25" s="489">
        <v>1.2905354908983162E-2</v>
      </c>
      <c r="AM25" s="489">
        <v>4.1782726270982017E-3</v>
      </c>
      <c r="AN25" s="489">
        <v>1.8210532540460043E-2</v>
      </c>
      <c r="AO25" s="489">
        <v>1.6394021728415017E-2</v>
      </c>
      <c r="AP25" s="489">
        <v>5.4463073978160983E-4</v>
      </c>
      <c r="AQ25" s="489">
        <v>3.6044223346369503E-4</v>
      </c>
      <c r="AR25" s="489">
        <v>8.3898224119114992E-5</v>
      </c>
      <c r="AS25" s="489">
        <v>2.4071521287979456</v>
      </c>
    </row>
    <row r="26" spans="1:45" ht="18.75">
      <c r="A26" s="484">
        <v>24</v>
      </c>
      <c r="B26" s="485" t="s">
        <v>503</v>
      </c>
      <c r="C26" s="484" t="s">
        <v>504</v>
      </c>
      <c r="D26" s="383">
        <v>2</v>
      </c>
      <c r="E26" s="488">
        <v>224457</v>
      </c>
      <c r="F26" s="488">
        <v>4820241.7711434895</v>
      </c>
      <c r="G26" s="488">
        <v>329202.06868930632</v>
      </c>
      <c r="H26" s="488">
        <v>2180.529162526057</v>
      </c>
      <c r="I26" s="488">
        <v>20088.242092912256</v>
      </c>
      <c r="J26" s="488">
        <v>1798.8405228134686</v>
      </c>
      <c r="K26" s="488">
        <v>0</v>
      </c>
      <c r="L26" s="488">
        <v>0</v>
      </c>
      <c r="M26" s="488">
        <v>0</v>
      </c>
      <c r="N26" s="488">
        <v>0</v>
      </c>
      <c r="O26" s="488">
        <v>353269.68046755815</v>
      </c>
      <c r="P26" s="489">
        <v>21.475123391756505</v>
      </c>
      <c r="Q26" s="489">
        <v>1.4666598443769021</v>
      </c>
      <c r="R26" s="489">
        <v>9.7146854966699957E-3</v>
      </c>
      <c r="S26" s="489">
        <v>8.9497062211970471E-2</v>
      </c>
      <c r="T26" s="489">
        <v>8.0141876743138711E-3</v>
      </c>
      <c r="U26" s="489">
        <v>0</v>
      </c>
      <c r="V26" s="489">
        <v>0</v>
      </c>
      <c r="W26" s="489">
        <v>0</v>
      </c>
      <c r="X26" s="489">
        <v>0</v>
      </c>
      <c r="Y26" s="489">
        <v>1.5738857797598567</v>
      </c>
      <c r="Z26" s="489">
        <v>59.228110288443595</v>
      </c>
      <c r="AA26" s="489">
        <v>3.9292634545029381</v>
      </c>
      <c r="AB26" s="489">
        <v>0.17625259433195051</v>
      </c>
      <c r="AC26" s="489">
        <v>0.43801182488829682</v>
      </c>
      <c r="AD26" s="489">
        <v>0.1520085350046543</v>
      </c>
      <c r="AE26" s="489">
        <v>3.1690681775694327E-2</v>
      </c>
      <c r="AF26" s="489">
        <v>1.1321234608077156E-3</v>
      </c>
      <c r="AG26" s="489">
        <v>1.3236992592261269E-3</v>
      </c>
      <c r="AH26" s="489">
        <v>1.8787867964973153E-4</v>
      </c>
      <c r="AI26" s="489">
        <v>4.7298707919032168</v>
      </c>
      <c r="AJ26" s="489">
        <v>50.385553661276973</v>
      </c>
      <c r="AK26" s="489">
        <v>3.3477615241868297</v>
      </c>
      <c r="AL26" s="489">
        <v>4.1834560981713675E-2</v>
      </c>
      <c r="AM26" s="489">
        <v>0.23580462807251221</v>
      </c>
      <c r="AN26" s="489">
        <v>5.085155713517369E-2</v>
      </c>
      <c r="AO26" s="489">
        <v>2.6077934533374515E-2</v>
      </c>
      <c r="AP26" s="489">
        <v>3.6357450998560764E-4</v>
      </c>
      <c r="AQ26" s="489">
        <v>9.9125534970149771E-4</v>
      </c>
      <c r="AR26" s="489">
        <v>5.4394876913708194E-5</v>
      </c>
      <c r="AS26" s="489">
        <v>3.7037394296462027</v>
      </c>
    </row>
    <row r="27" spans="1:45" ht="18.75">
      <c r="A27" s="484">
        <v>25</v>
      </c>
      <c r="B27" s="485" t="s">
        <v>505</v>
      </c>
      <c r="C27" s="484" t="s">
        <v>506</v>
      </c>
      <c r="D27" s="383">
        <v>3</v>
      </c>
      <c r="E27" s="488">
        <v>995654</v>
      </c>
      <c r="F27" s="488">
        <v>55345070.551437669</v>
      </c>
      <c r="G27" s="488">
        <v>3900128.1907313024</v>
      </c>
      <c r="H27" s="488">
        <v>11867.234791732739</v>
      </c>
      <c r="I27" s="488">
        <v>3860.6657587171685</v>
      </c>
      <c r="J27" s="488">
        <v>20653.934049926065</v>
      </c>
      <c r="K27" s="488">
        <v>0</v>
      </c>
      <c r="L27" s="488">
        <v>0</v>
      </c>
      <c r="M27" s="488">
        <v>0</v>
      </c>
      <c r="N27" s="488">
        <v>0</v>
      </c>
      <c r="O27" s="488">
        <v>3936510.0253316788</v>
      </c>
      <c r="P27" s="489">
        <v>55.586650132915317</v>
      </c>
      <c r="Q27" s="489">
        <v>3.9171521339052546</v>
      </c>
      <c r="R27" s="489">
        <v>1.1919034917484125E-2</v>
      </c>
      <c r="S27" s="489">
        <v>3.8775174495529253E-3</v>
      </c>
      <c r="T27" s="489">
        <v>2.0744087855747141E-2</v>
      </c>
      <c r="U27" s="489">
        <v>0</v>
      </c>
      <c r="V27" s="489">
        <v>0</v>
      </c>
      <c r="W27" s="489">
        <v>0</v>
      </c>
      <c r="X27" s="489">
        <v>0</v>
      </c>
      <c r="Y27" s="489">
        <v>3.9536927741280392</v>
      </c>
      <c r="Z27" s="489">
        <v>76.433071419123365</v>
      </c>
      <c r="AA27" s="489">
        <v>5.3193202422521155</v>
      </c>
      <c r="AB27" s="489">
        <v>0.1610598192502897</v>
      </c>
      <c r="AC27" s="489">
        <v>0.2541265130990456</v>
      </c>
      <c r="AD27" s="489">
        <v>3.590757786606294E-2</v>
      </c>
      <c r="AE27" s="489">
        <v>1.4410129123245187E-2</v>
      </c>
      <c r="AF27" s="489">
        <v>6.7812131257736596E-4</v>
      </c>
      <c r="AG27" s="489">
        <v>1.8673862714859838E-3</v>
      </c>
      <c r="AH27" s="489">
        <v>1.2743227503502511E-4</v>
      </c>
      <c r="AI27" s="489">
        <v>5.7874972214498701</v>
      </c>
      <c r="AJ27" s="489">
        <v>69.235469095084355</v>
      </c>
      <c r="AK27" s="489">
        <v>4.8397104674915203</v>
      </c>
      <c r="AL27" s="489">
        <v>3.5677941456860027E-2</v>
      </c>
      <c r="AM27" s="489">
        <v>8.1076352018385044E-3</v>
      </c>
      <c r="AN27" s="489">
        <v>3.0181111265146349E-2</v>
      </c>
      <c r="AO27" s="489">
        <v>1.1508599285602458E-2</v>
      </c>
      <c r="AP27" s="489">
        <v>1.0935846416336163E-4</v>
      </c>
      <c r="AQ27" s="489">
        <v>1.4109669939886265E-3</v>
      </c>
      <c r="AR27" s="489">
        <v>1.536890999665019E-5</v>
      </c>
      <c r="AS27" s="489">
        <v>4.9267214490691131</v>
      </c>
    </row>
    <row r="28" spans="1:45" ht="18.75">
      <c r="A28" s="484">
        <v>26</v>
      </c>
      <c r="B28" s="485" t="s">
        <v>507</v>
      </c>
      <c r="C28" s="484" t="s">
        <v>508</v>
      </c>
      <c r="D28" s="383">
        <v>3</v>
      </c>
      <c r="E28" s="488">
        <v>493364</v>
      </c>
      <c r="F28" s="488">
        <v>7343584.3349188911</v>
      </c>
      <c r="G28" s="488">
        <v>517617.10633869685</v>
      </c>
      <c r="H28" s="488">
        <v>4126.0821605934561</v>
      </c>
      <c r="I28" s="488">
        <v>512.26106147472763</v>
      </c>
      <c r="J28" s="488">
        <v>2740.5133832564061</v>
      </c>
      <c r="K28" s="488">
        <v>0</v>
      </c>
      <c r="L28" s="488">
        <v>0</v>
      </c>
      <c r="M28" s="488">
        <v>0</v>
      </c>
      <c r="N28" s="488">
        <v>0</v>
      </c>
      <c r="O28" s="488">
        <v>524995.96294402145</v>
      </c>
      <c r="P28" s="489">
        <v>14.884718655838064</v>
      </c>
      <c r="Q28" s="489">
        <v>1.0491586462301603</v>
      </c>
      <c r="R28" s="489">
        <v>8.3631601831375118E-3</v>
      </c>
      <c r="S28" s="489">
        <v>1.0383024733761027E-3</v>
      </c>
      <c r="T28" s="489">
        <v>5.5547494005570046E-3</v>
      </c>
      <c r="U28" s="489">
        <v>0</v>
      </c>
      <c r="V28" s="489">
        <v>0</v>
      </c>
      <c r="W28" s="489">
        <v>0</v>
      </c>
      <c r="X28" s="489">
        <v>0</v>
      </c>
      <c r="Y28" s="489">
        <v>1.0641148582872308</v>
      </c>
      <c r="Z28" s="489">
        <v>49.885040955663833</v>
      </c>
      <c r="AA28" s="489">
        <v>3.375532543140245</v>
      </c>
      <c r="AB28" s="489">
        <v>0.20393726949801422</v>
      </c>
      <c r="AC28" s="489">
        <v>0.2298920126337026</v>
      </c>
      <c r="AD28" s="489">
        <v>0.22151335469875144</v>
      </c>
      <c r="AE28" s="489">
        <v>1.6744814235056978E-2</v>
      </c>
      <c r="AF28" s="489">
        <v>7.7491202855977629E-4</v>
      </c>
      <c r="AG28" s="489">
        <v>1.5595625779783104E-3</v>
      </c>
      <c r="AH28" s="489">
        <v>1.2997755146590962E-4</v>
      </c>
      <c r="AI28" s="489">
        <v>4.0500844463637691</v>
      </c>
      <c r="AJ28" s="489">
        <v>37.002917715314418</v>
      </c>
      <c r="AK28" s="489">
        <v>2.5178838032253505</v>
      </c>
      <c r="AL28" s="489">
        <v>4.7974337838967762E-2</v>
      </c>
      <c r="AM28" s="489">
        <v>3.5212503053860589E-2</v>
      </c>
      <c r="AN28" s="489">
        <v>4.1724906682964649E-2</v>
      </c>
      <c r="AO28" s="489">
        <v>1.194029965088989E-2</v>
      </c>
      <c r="AP28" s="489">
        <v>1.9350362606507089E-4</v>
      </c>
      <c r="AQ28" s="489">
        <v>1.1095671747896566E-3</v>
      </c>
      <c r="AR28" s="489">
        <v>2.8311389440361185E-5</v>
      </c>
      <c r="AS28" s="489">
        <v>2.6560672326423296</v>
      </c>
    </row>
    <row r="29" spans="1:45" ht="18.75">
      <c r="A29" s="484">
        <v>27</v>
      </c>
      <c r="B29" s="485" t="s">
        <v>509</v>
      </c>
      <c r="C29" s="484" t="s">
        <v>510</v>
      </c>
      <c r="D29" s="383">
        <v>3</v>
      </c>
      <c r="E29" s="488">
        <v>108560</v>
      </c>
      <c r="F29" s="488">
        <v>2662416.1102821226</v>
      </c>
      <c r="G29" s="488">
        <v>186869.52325732759</v>
      </c>
      <c r="H29" s="488">
        <v>909.65302548276702</v>
      </c>
      <c r="I29" s="488">
        <v>185.72022060880968</v>
      </c>
      <c r="J29" s="488">
        <v>993.57298142967477</v>
      </c>
      <c r="K29" s="488">
        <v>0</v>
      </c>
      <c r="L29" s="488">
        <v>0</v>
      </c>
      <c r="M29" s="488">
        <v>0</v>
      </c>
      <c r="N29" s="488">
        <v>0</v>
      </c>
      <c r="O29" s="488">
        <v>188958.46948484884</v>
      </c>
      <c r="P29" s="489">
        <v>24.524835208936281</v>
      </c>
      <c r="Q29" s="489">
        <v>1.7213478560918165</v>
      </c>
      <c r="R29" s="489">
        <v>8.3792651573578389E-3</v>
      </c>
      <c r="S29" s="489">
        <v>1.7107610594031843E-3</v>
      </c>
      <c r="T29" s="489">
        <v>9.1522934914303137E-3</v>
      </c>
      <c r="U29" s="489">
        <v>0</v>
      </c>
      <c r="V29" s="489">
        <v>0</v>
      </c>
      <c r="W29" s="489">
        <v>0</v>
      </c>
      <c r="X29" s="489">
        <v>0</v>
      </c>
      <c r="Y29" s="489">
        <v>1.740590175800008</v>
      </c>
      <c r="Z29" s="489">
        <v>82.91153612526216</v>
      </c>
      <c r="AA29" s="489">
        <v>5.6044984596914853</v>
      </c>
      <c r="AB29" s="489">
        <v>0.25581767624191715</v>
      </c>
      <c r="AC29" s="489">
        <v>0.33530811091924489</v>
      </c>
      <c r="AD29" s="489">
        <v>0.30433873633899011</v>
      </c>
      <c r="AE29" s="489">
        <v>1.4418706234130871E-2</v>
      </c>
      <c r="AF29" s="489">
        <v>6.3132788024072015E-4</v>
      </c>
      <c r="AG29" s="489">
        <v>2.249219828562942E-3</v>
      </c>
      <c r="AH29" s="489">
        <v>1.0577119134409915E-4</v>
      </c>
      <c r="AI29" s="489">
        <v>6.5173680083259189</v>
      </c>
      <c r="AJ29" s="489">
        <v>66.644777434801455</v>
      </c>
      <c r="AK29" s="489">
        <v>4.5252919020908191</v>
      </c>
      <c r="AL29" s="489">
        <v>4.7417700921808775E-2</v>
      </c>
      <c r="AM29" s="489">
        <v>4.5208129865268433E-2</v>
      </c>
      <c r="AN29" s="489">
        <v>5.8115457519594696E-2</v>
      </c>
      <c r="AO29" s="489">
        <v>9.2336991649810546E-3</v>
      </c>
      <c r="AP29" s="489">
        <v>1.1182286126766689E-4</v>
      </c>
      <c r="AQ29" s="489">
        <v>1.7722608021419764E-3</v>
      </c>
      <c r="AR29" s="489">
        <v>1.5067739050923151E-5</v>
      </c>
      <c r="AS29" s="489">
        <v>4.6871660409649269</v>
      </c>
    </row>
    <row r="30" spans="1:45" ht="18.75">
      <c r="A30" s="484">
        <v>28</v>
      </c>
      <c r="B30" s="485" t="s">
        <v>511</v>
      </c>
      <c r="C30" s="484" t="s">
        <v>512</v>
      </c>
      <c r="D30" s="383">
        <v>6</v>
      </c>
      <c r="E30" s="488">
        <v>188934</v>
      </c>
      <c r="F30" s="488">
        <v>1773587.0277494516</v>
      </c>
      <c r="G30" s="488">
        <v>98077.489434144925</v>
      </c>
      <c r="H30" s="488">
        <v>302700.00612377893</v>
      </c>
      <c r="I30" s="488">
        <v>740162.53451251541</v>
      </c>
      <c r="J30" s="488">
        <v>496.91395349269612</v>
      </c>
      <c r="K30" s="488">
        <v>0</v>
      </c>
      <c r="L30" s="488">
        <v>0</v>
      </c>
      <c r="M30" s="488">
        <v>0</v>
      </c>
      <c r="N30" s="488">
        <v>0</v>
      </c>
      <c r="O30" s="488">
        <v>1141436.9440239319</v>
      </c>
      <c r="P30" s="489">
        <v>9.3873364653765421</v>
      </c>
      <c r="Q30" s="489">
        <v>0.51910979195986384</v>
      </c>
      <c r="R30" s="489">
        <v>1.6021468138279977</v>
      </c>
      <c r="S30" s="489">
        <v>3.9175719273000911</v>
      </c>
      <c r="T30" s="489">
        <v>2.6300928022097458E-3</v>
      </c>
      <c r="U30" s="489">
        <v>0</v>
      </c>
      <c r="V30" s="489">
        <v>0</v>
      </c>
      <c r="W30" s="489">
        <v>0</v>
      </c>
      <c r="X30" s="489">
        <v>0</v>
      </c>
      <c r="Y30" s="489">
        <v>6.0414586258901624</v>
      </c>
      <c r="Z30" s="489">
        <v>53.46081237179758</v>
      </c>
      <c r="AA30" s="489">
        <v>3.4561532691907875</v>
      </c>
      <c r="AB30" s="489">
        <v>1.8000975785883828</v>
      </c>
      <c r="AC30" s="489">
        <v>4.1006133492668564</v>
      </c>
      <c r="AD30" s="489">
        <v>2.600075204555502E-2</v>
      </c>
      <c r="AE30" s="489">
        <v>1.6012826569148292E-2</v>
      </c>
      <c r="AF30" s="489">
        <v>1.0996912533279616E-3</v>
      </c>
      <c r="AG30" s="489">
        <v>2.2369411804411092E-3</v>
      </c>
      <c r="AH30" s="489">
        <v>1.8427424376768071E-4</v>
      </c>
      <c r="AI30" s="489">
        <v>9.4023986823382639</v>
      </c>
      <c r="AJ30" s="489">
        <v>49.046525958703533</v>
      </c>
      <c r="AK30" s="489">
        <v>3.1580622557503446</v>
      </c>
      <c r="AL30" s="489">
        <v>1.7005514531621406</v>
      </c>
      <c r="AM30" s="489">
        <v>3.925002001271964</v>
      </c>
      <c r="AN30" s="489">
        <v>2.3014603683614496E-2</v>
      </c>
      <c r="AO30" s="489">
        <v>1.3815665530165878E-2</v>
      </c>
      <c r="AP30" s="489">
        <v>3.732062106991226E-4</v>
      </c>
      <c r="AQ30" s="489">
        <v>1.9615214310728939E-3</v>
      </c>
      <c r="AR30" s="489">
        <v>5.6401622680113415E-5</v>
      </c>
      <c r="AS30" s="489">
        <v>8.8228371086626769</v>
      </c>
    </row>
    <row r="31" spans="1:45" ht="18.75">
      <c r="A31" s="484">
        <v>29</v>
      </c>
      <c r="B31" s="485" t="s">
        <v>513</v>
      </c>
      <c r="C31" s="484" t="s">
        <v>514</v>
      </c>
      <c r="D31" s="383">
        <v>6</v>
      </c>
      <c r="E31" s="488">
        <v>213879</v>
      </c>
      <c r="F31" s="488">
        <v>3491598.9987852145</v>
      </c>
      <c r="G31" s="488">
        <v>220393.64692528977</v>
      </c>
      <c r="H31" s="488">
        <v>319.28362339290817</v>
      </c>
      <c r="I31" s="488">
        <v>303.15225884480691</v>
      </c>
      <c r="J31" s="488">
        <v>812.66373490075273</v>
      </c>
      <c r="K31" s="488">
        <v>0</v>
      </c>
      <c r="L31" s="488">
        <v>0</v>
      </c>
      <c r="M31" s="488">
        <v>0</v>
      </c>
      <c r="N31" s="488">
        <v>0</v>
      </c>
      <c r="O31" s="488">
        <v>221828.74654242824</v>
      </c>
      <c r="P31" s="489">
        <v>16.325113726851232</v>
      </c>
      <c r="Q31" s="489">
        <v>1.0304594977781352</v>
      </c>
      <c r="R31" s="489">
        <v>1.4928236217342898E-3</v>
      </c>
      <c r="S31" s="489">
        <v>1.417400767933303E-3</v>
      </c>
      <c r="T31" s="489">
        <v>3.7996424843053907E-3</v>
      </c>
      <c r="U31" s="489">
        <v>0</v>
      </c>
      <c r="V31" s="489">
        <v>0</v>
      </c>
      <c r="W31" s="489">
        <v>0</v>
      </c>
      <c r="X31" s="489">
        <v>0</v>
      </c>
      <c r="Y31" s="489">
        <v>1.0371693646521081</v>
      </c>
      <c r="Z31" s="489">
        <v>79.919193421796479</v>
      </c>
      <c r="AA31" s="489">
        <v>5.3393625991901219</v>
      </c>
      <c r="AB31" s="489">
        <v>0.20998380767079033</v>
      </c>
      <c r="AC31" s="489">
        <v>0.36598100531777283</v>
      </c>
      <c r="AD31" s="489">
        <v>5.1765788838018231E-2</v>
      </c>
      <c r="AE31" s="489">
        <v>4.4821810400810028E-2</v>
      </c>
      <c r="AF31" s="489">
        <v>1.016012846150012E-3</v>
      </c>
      <c r="AG31" s="489">
        <v>1.305253962677795E-3</v>
      </c>
      <c r="AH31" s="489">
        <v>1.5834808472538523E-4</v>
      </c>
      <c r="AI31" s="489">
        <v>6.0143946263110672</v>
      </c>
      <c r="AJ31" s="489">
        <v>72.566297113545303</v>
      </c>
      <c r="AK31" s="489">
        <v>4.8531504200678288</v>
      </c>
      <c r="AL31" s="489">
        <v>3.7507861799898373E-2</v>
      </c>
      <c r="AM31" s="489">
        <v>1.1334309309847806E-2</v>
      </c>
      <c r="AN31" s="489">
        <v>4.6655246222049834E-2</v>
      </c>
      <c r="AO31" s="489">
        <v>4.2184707762229781E-2</v>
      </c>
      <c r="AP31" s="489">
        <v>3.3531010091162201E-4</v>
      </c>
      <c r="AQ31" s="489">
        <v>9.2461062359268647E-4</v>
      </c>
      <c r="AR31" s="489">
        <v>4.2102991888834107E-5</v>
      </c>
      <c r="AS31" s="489">
        <v>4.9921345688782468</v>
      </c>
    </row>
    <row r="32" spans="1:45" ht="18.75">
      <c r="A32" s="484">
        <v>30</v>
      </c>
      <c r="B32" s="485" t="s">
        <v>515</v>
      </c>
      <c r="C32" s="484" t="s">
        <v>516</v>
      </c>
      <c r="D32" s="383">
        <v>6</v>
      </c>
      <c r="E32" s="488">
        <v>284865</v>
      </c>
      <c r="F32" s="488">
        <v>7003561.8461262351</v>
      </c>
      <c r="G32" s="488">
        <v>465856.91482158739</v>
      </c>
      <c r="H32" s="488">
        <v>414.21625413473157</v>
      </c>
      <c r="I32" s="488">
        <v>608.07257487218658</v>
      </c>
      <c r="J32" s="488">
        <v>1630.0671209556249</v>
      </c>
      <c r="K32" s="488">
        <v>0</v>
      </c>
      <c r="L32" s="488">
        <v>0</v>
      </c>
      <c r="M32" s="488">
        <v>0</v>
      </c>
      <c r="N32" s="488">
        <v>0</v>
      </c>
      <c r="O32" s="488">
        <v>468509.2707715499</v>
      </c>
      <c r="P32" s="489">
        <v>24.585546999899023</v>
      </c>
      <c r="Q32" s="489">
        <v>1.6353603103982146</v>
      </c>
      <c r="R32" s="489">
        <v>1.4540791397143614E-3</v>
      </c>
      <c r="S32" s="489">
        <v>2.1345991079008884E-3</v>
      </c>
      <c r="T32" s="489">
        <v>5.7222442945101181E-3</v>
      </c>
      <c r="U32" s="489">
        <v>0</v>
      </c>
      <c r="V32" s="489">
        <v>0</v>
      </c>
      <c r="W32" s="489">
        <v>0</v>
      </c>
      <c r="X32" s="489">
        <v>0</v>
      </c>
      <c r="Y32" s="489">
        <v>1.6446712329403399</v>
      </c>
      <c r="Z32" s="489">
        <v>93.317646472773504</v>
      </c>
      <c r="AA32" s="489">
        <v>6.2642989065749548</v>
      </c>
      <c r="AB32" s="489">
        <v>0.25258079786378207</v>
      </c>
      <c r="AC32" s="489">
        <v>0.41666652883573835</v>
      </c>
      <c r="AD32" s="489">
        <v>5.8846021027847223E-2</v>
      </c>
      <c r="AE32" s="489">
        <v>4.3139393203796096E-2</v>
      </c>
      <c r="AF32" s="489">
        <v>8.9626858471652615E-4</v>
      </c>
      <c r="AG32" s="489">
        <v>1.5691871239660563E-3</v>
      </c>
      <c r="AH32" s="489">
        <v>1.3860170334736391E-4</v>
      </c>
      <c r="AI32" s="489">
        <v>7.0381357049181501</v>
      </c>
      <c r="AJ32" s="489">
        <v>83.90422292666986</v>
      </c>
      <c r="AK32" s="489">
        <v>5.6433406942012647</v>
      </c>
      <c r="AL32" s="489">
        <v>5.0324255348416509E-2</v>
      </c>
      <c r="AM32" s="489">
        <v>1.4173562808789201E-2</v>
      </c>
      <c r="AN32" s="489">
        <v>5.0827137408668635E-2</v>
      </c>
      <c r="AO32" s="489">
        <v>4.014846170705242E-2</v>
      </c>
      <c r="AP32" s="489">
        <v>2.7519450055786369E-4</v>
      </c>
      <c r="AQ32" s="489">
        <v>1.1504280298336258E-3</v>
      </c>
      <c r="AR32" s="489">
        <v>3.2671252914647849E-5</v>
      </c>
      <c r="AS32" s="489">
        <v>5.8002724052574992</v>
      </c>
    </row>
    <row r="33" spans="1:45" ht="18.75">
      <c r="A33" s="484">
        <v>31</v>
      </c>
      <c r="B33" s="485" t="s">
        <v>517</v>
      </c>
      <c r="C33" s="484" t="s">
        <v>518</v>
      </c>
      <c r="D33" s="383">
        <v>6</v>
      </c>
      <c r="E33" s="488">
        <v>160237</v>
      </c>
      <c r="F33" s="488">
        <v>2290313.4348224234</v>
      </c>
      <c r="G33" s="488">
        <v>142790.79885645802</v>
      </c>
      <c r="H33" s="488">
        <v>722136.19371454476</v>
      </c>
      <c r="I33" s="488">
        <v>198.85264357980094</v>
      </c>
      <c r="J33" s="488">
        <v>533.0665608174719</v>
      </c>
      <c r="K33" s="488">
        <v>0</v>
      </c>
      <c r="L33" s="488">
        <v>0</v>
      </c>
      <c r="M33" s="488">
        <v>0</v>
      </c>
      <c r="N33" s="488">
        <v>0</v>
      </c>
      <c r="O33" s="488">
        <v>865658.91177540005</v>
      </c>
      <c r="P33" s="489">
        <v>14.293287036217748</v>
      </c>
      <c r="Q33" s="489">
        <v>0.89112251762363259</v>
      </c>
      <c r="R33" s="489">
        <v>4.5066756973392206</v>
      </c>
      <c r="S33" s="489">
        <v>1.2409908047442285E-3</v>
      </c>
      <c r="T33" s="489">
        <v>3.3267382740407763E-3</v>
      </c>
      <c r="U33" s="489">
        <v>0</v>
      </c>
      <c r="V33" s="489">
        <v>0</v>
      </c>
      <c r="W33" s="489">
        <v>0</v>
      </c>
      <c r="X33" s="489">
        <v>0</v>
      </c>
      <c r="Y33" s="489">
        <v>5.4023659440416383</v>
      </c>
      <c r="Z33" s="489">
        <v>80.25553262963038</v>
      </c>
      <c r="AA33" s="489">
        <v>5.3148222719387421</v>
      </c>
      <c r="AB33" s="489">
        <v>4.7574725189785498</v>
      </c>
      <c r="AC33" s="489">
        <v>0.32133793920272968</v>
      </c>
      <c r="AD33" s="489">
        <v>4.8516588822982792E-2</v>
      </c>
      <c r="AE33" s="489">
        <v>3.4231451258946416E-2</v>
      </c>
      <c r="AF33" s="489">
        <v>1.4814045794224915E-3</v>
      </c>
      <c r="AG33" s="489">
        <v>2.1141795042756554E-3</v>
      </c>
      <c r="AH33" s="489">
        <v>2.6364813901366658E-4</v>
      </c>
      <c r="AI33" s="489">
        <v>10.480240002424663</v>
      </c>
      <c r="AJ33" s="489">
        <v>72.599275360173493</v>
      </c>
      <c r="AK33" s="489">
        <v>4.8131039512374931</v>
      </c>
      <c r="AL33" s="489">
        <v>4.5678226716112578</v>
      </c>
      <c r="AM33" s="489">
        <v>1.1633844288794808E-2</v>
      </c>
      <c r="AN33" s="489">
        <v>4.2014918382982859E-2</v>
      </c>
      <c r="AO33" s="489">
        <v>3.1241817255962982E-2</v>
      </c>
      <c r="AP33" s="489">
        <v>3.7653284034092771E-4</v>
      </c>
      <c r="AQ33" s="489">
        <v>1.7062993418934017E-3</v>
      </c>
      <c r="AR33" s="489">
        <v>5.135698697462061E-5</v>
      </c>
      <c r="AS33" s="489">
        <v>9.4679513919457037</v>
      </c>
    </row>
    <row r="34" spans="1:45" ht="18.75">
      <c r="A34" s="484">
        <v>32</v>
      </c>
      <c r="B34" s="485" t="s">
        <v>519</v>
      </c>
      <c r="C34" s="484" t="s">
        <v>520</v>
      </c>
      <c r="D34" s="383">
        <v>11</v>
      </c>
      <c r="E34" s="488">
        <v>2351583</v>
      </c>
      <c r="F34" s="488">
        <v>2706931.6718873181</v>
      </c>
      <c r="G34" s="488">
        <v>173720.69853428393</v>
      </c>
      <c r="H34" s="488">
        <v>0</v>
      </c>
      <c r="I34" s="488">
        <v>1528.3128119480448</v>
      </c>
      <c r="J34" s="488">
        <v>458.26533036882341</v>
      </c>
      <c r="K34" s="488">
        <v>0</v>
      </c>
      <c r="L34" s="488">
        <v>0</v>
      </c>
      <c r="M34" s="488">
        <v>0</v>
      </c>
      <c r="N34" s="488">
        <v>0</v>
      </c>
      <c r="O34" s="488">
        <v>175707.2766766008</v>
      </c>
      <c r="P34" s="489">
        <v>1.1511104102586718</v>
      </c>
      <c r="Q34" s="489">
        <v>7.3873938761372202E-2</v>
      </c>
      <c r="R34" s="489">
        <v>0</v>
      </c>
      <c r="S34" s="489">
        <v>6.4990808827417306E-4</v>
      </c>
      <c r="T34" s="489">
        <v>1.9487525227424396E-4</v>
      </c>
      <c r="U34" s="489">
        <v>0</v>
      </c>
      <c r="V34" s="489">
        <v>0</v>
      </c>
      <c r="W34" s="489">
        <v>0</v>
      </c>
      <c r="X34" s="489">
        <v>0</v>
      </c>
      <c r="Y34" s="489">
        <v>7.4718722101920612E-2</v>
      </c>
      <c r="Z34" s="489">
        <v>47.447374638399609</v>
      </c>
      <c r="AA34" s="489">
        <v>3.1022499456688943</v>
      </c>
      <c r="AB34" s="489">
        <v>0.37242826206569091</v>
      </c>
      <c r="AC34" s="489">
        <v>2.3954391907657357</v>
      </c>
      <c r="AD34" s="489">
        <v>1.877549239217553</v>
      </c>
      <c r="AE34" s="489">
        <v>1.6788914733263681E-2</v>
      </c>
      <c r="AF34" s="489">
        <v>9.945871412239246E-4</v>
      </c>
      <c r="AG34" s="489">
        <v>1.2148599695531155E-3</v>
      </c>
      <c r="AH34" s="489">
        <v>1.6514411557604509E-4</v>
      </c>
      <c r="AI34" s="489">
        <v>7.7668301436774936</v>
      </c>
      <c r="AJ34" s="489">
        <v>29.751551741767166</v>
      </c>
      <c r="AK34" s="489">
        <v>1.93584338399554</v>
      </c>
      <c r="AL34" s="489">
        <v>0.10466813147213502</v>
      </c>
      <c r="AM34" s="489">
        <v>2.1547796289486456</v>
      </c>
      <c r="AN34" s="489">
        <v>1.3583489136842866</v>
      </c>
      <c r="AO34" s="489">
        <v>1.032863774634072E-2</v>
      </c>
      <c r="AP34" s="489">
        <v>2.2511741098448101E-4</v>
      </c>
      <c r="AQ34" s="489">
        <v>7.8099846156760009E-4</v>
      </c>
      <c r="AR34" s="489">
        <v>3.2440723797962335E-5</v>
      </c>
      <c r="AS34" s="489">
        <v>5.5650072524432961</v>
      </c>
    </row>
    <row r="35" spans="1:45" ht="18.75">
      <c r="A35" s="484">
        <v>33</v>
      </c>
      <c r="B35" s="485" t="s">
        <v>521</v>
      </c>
      <c r="C35" s="484" t="s">
        <v>522</v>
      </c>
      <c r="D35" s="383">
        <v>11</v>
      </c>
      <c r="E35" s="488">
        <v>2093642</v>
      </c>
      <c r="F35" s="488">
        <v>4726404.6857578168</v>
      </c>
      <c r="G35" s="488">
        <v>297796.68799072184</v>
      </c>
      <c r="H35" s="488">
        <v>0</v>
      </c>
      <c r="I35" s="488">
        <v>1974.0482410315776</v>
      </c>
      <c r="J35" s="488">
        <v>736.96783837781038</v>
      </c>
      <c r="K35" s="488">
        <v>0</v>
      </c>
      <c r="L35" s="488">
        <v>0</v>
      </c>
      <c r="M35" s="488">
        <v>0</v>
      </c>
      <c r="N35" s="488">
        <v>0</v>
      </c>
      <c r="O35" s="488">
        <v>300507.70407013124</v>
      </c>
      <c r="P35" s="489">
        <v>2.2575037593618283</v>
      </c>
      <c r="Q35" s="489">
        <v>0.14223859092945301</v>
      </c>
      <c r="R35" s="489">
        <v>0</v>
      </c>
      <c r="S35" s="489">
        <v>9.4287764624113282E-4</v>
      </c>
      <c r="T35" s="489">
        <v>3.5200279626498247E-4</v>
      </c>
      <c r="U35" s="489">
        <v>0</v>
      </c>
      <c r="V35" s="489">
        <v>0</v>
      </c>
      <c r="W35" s="489">
        <v>0</v>
      </c>
      <c r="X35" s="489">
        <v>0</v>
      </c>
      <c r="Y35" s="489">
        <v>0.14353347137195913</v>
      </c>
      <c r="Z35" s="489">
        <v>37.776745352261884</v>
      </c>
      <c r="AA35" s="489">
        <v>2.4218951212859126</v>
      </c>
      <c r="AB35" s="489">
        <v>0.29143107232297844</v>
      </c>
      <c r="AC35" s="489">
        <v>2.5078898815282296</v>
      </c>
      <c r="AD35" s="489">
        <v>1.0328258038496458</v>
      </c>
      <c r="AE35" s="489">
        <v>1.4712913911884777E-2</v>
      </c>
      <c r="AF35" s="489">
        <v>9.1675828176089602E-4</v>
      </c>
      <c r="AG35" s="489">
        <v>1.1076049759544794E-3</v>
      </c>
      <c r="AH35" s="489">
        <v>1.5186550640017407E-4</v>
      </c>
      <c r="AI35" s="489">
        <v>6.2709310216627649</v>
      </c>
      <c r="AJ35" s="489">
        <v>26.833362165240018</v>
      </c>
      <c r="AK35" s="489">
        <v>1.7097051577370723</v>
      </c>
      <c r="AL35" s="489">
        <v>0.10900535523342349</v>
      </c>
      <c r="AM35" s="489">
        <v>2.2993889514543788</v>
      </c>
      <c r="AN35" s="489">
        <v>0.70875481140300467</v>
      </c>
      <c r="AO35" s="489">
        <v>1.0287459753581033E-2</v>
      </c>
      <c r="AP35" s="489">
        <v>2.5951868722283162E-4</v>
      </c>
      <c r="AQ35" s="489">
        <v>7.7098605075805616E-4</v>
      </c>
      <c r="AR35" s="489">
        <v>3.804155389342317E-5</v>
      </c>
      <c r="AS35" s="489">
        <v>4.838210281873331</v>
      </c>
    </row>
    <row r="36" spans="1:45" ht="18.75">
      <c r="A36" s="484">
        <v>34</v>
      </c>
      <c r="B36" s="485" t="s">
        <v>523</v>
      </c>
      <c r="C36" s="484" t="s">
        <v>524</v>
      </c>
      <c r="D36" s="383">
        <v>11</v>
      </c>
      <c r="E36" s="488">
        <v>1266964</v>
      </c>
      <c r="F36" s="488">
        <v>3823495.8110594912</v>
      </c>
      <c r="G36" s="488">
        <v>230251.66733115853</v>
      </c>
      <c r="H36" s="488">
        <v>0</v>
      </c>
      <c r="I36" s="488">
        <v>1326.6456621737652</v>
      </c>
      <c r="J36" s="488">
        <v>571.59007294878847</v>
      </c>
      <c r="K36" s="488">
        <v>0</v>
      </c>
      <c r="L36" s="488">
        <v>0</v>
      </c>
      <c r="M36" s="488">
        <v>0</v>
      </c>
      <c r="N36" s="488">
        <v>0</v>
      </c>
      <c r="O36" s="488">
        <v>232149.90306628108</v>
      </c>
      <c r="P36" s="489">
        <v>3.0178409260716887</v>
      </c>
      <c r="Q36" s="489">
        <v>0.18173497221006954</v>
      </c>
      <c r="R36" s="489">
        <v>0</v>
      </c>
      <c r="S36" s="489">
        <v>1.0471060441920726E-3</v>
      </c>
      <c r="T36" s="489">
        <v>4.5114941935902556E-4</v>
      </c>
      <c r="U36" s="489">
        <v>0</v>
      </c>
      <c r="V36" s="489">
        <v>0</v>
      </c>
      <c r="W36" s="489">
        <v>0</v>
      </c>
      <c r="X36" s="489">
        <v>0</v>
      </c>
      <c r="Y36" s="489">
        <v>0.18323322767362063</v>
      </c>
      <c r="Z36" s="489">
        <v>38.785445969717188</v>
      </c>
      <c r="AA36" s="489">
        <v>2.5069495514479274</v>
      </c>
      <c r="AB36" s="489">
        <v>0.23116459135277964</v>
      </c>
      <c r="AC36" s="489">
        <v>1.0479675865524112</v>
      </c>
      <c r="AD36" s="489">
        <v>0.79475088889081968</v>
      </c>
      <c r="AE36" s="489">
        <v>1.6172697469768179E-2</v>
      </c>
      <c r="AF36" s="489">
        <v>7.3101990086335783E-4</v>
      </c>
      <c r="AG36" s="489">
        <v>1.1397662878898918E-3</v>
      </c>
      <c r="AH36" s="489">
        <v>1.21277214508348E-4</v>
      </c>
      <c r="AI36" s="489">
        <v>4.5989973791169678</v>
      </c>
      <c r="AJ36" s="489">
        <v>23.546226907700969</v>
      </c>
      <c r="AK36" s="489">
        <v>1.510063934315734</v>
      </c>
      <c r="AL36" s="489">
        <v>5.279356635929907E-2</v>
      </c>
      <c r="AM36" s="489">
        <v>0.555839346986302</v>
      </c>
      <c r="AN36" s="489">
        <v>0.36175704798763653</v>
      </c>
      <c r="AO36" s="489">
        <v>1.0181293451784715E-2</v>
      </c>
      <c r="AP36" s="489">
        <v>1.5225076253244874E-4</v>
      </c>
      <c r="AQ36" s="489">
        <v>7.1017343657268201E-4</v>
      </c>
      <c r="AR36" s="489">
        <v>2.2007231785298984E-5</v>
      </c>
      <c r="AS36" s="489">
        <v>2.4915196205316459</v>
      </c>
    </row>
    <row r="37" spans="1:45" ht="18.75">
      <c r="A37" s="484">
        <v>35</v>
      </c>
      <c r="B37" s="485" t="s">
        <v>525</v>
      </c>
      <c r="C37" s="484" t="s">
        <v>526</v>
      </c>
      <c r="D37" s="383">
        <v>11</v>
      </c>
      <c r="E37" s="488">
        <v>1162833</v>
      </c>
      <c r="F37" s="488">
        <v>1513209.3524619672</v>
      </c>
      <c r="G37" s="488">
        <v>102877.3193263743</v>
      </c>
      <c r="H37" s="488">
        <v>0</v>
      </c>
      <c r="I37" s="488">
        <v>1147.5897384849725</v>
      </c>
      <c r="J37" s="488">
        <v>282.85554472739364</v>
      </c>
      <c r="K37" s="488">
        <v>0</v>
      </c>
      <c r="L37" s="488">
        <v>0</v>
      </c>
      <c r="M37" s="488">
        <v>0</v>
      </c>
      <c r="N37" s="488">
        <v>0</v>
      </c>
      <c r="O37" s="488">
        <v>104307.76460958667</v>
      </c>
      <c r="P37" s="489">
        <v>1.3013127013612162</v>
      </c>
      <c r="Q37" s="489">
        <v>8.8471276035659713E-2</v>
      </c>
      <c r="R37" s="489">
        <v>0</v>
      </c>
      <c r="S37" s="489">
        <v>9.8689127199260113E-4</v>
      </c>
      <c r="T37" s="489">
        <v>2.4324691914264011E-4</v>
      </c>
      <c r="U37" s="489">
        <v>0</v>
      </c>
      <c r="V37" s="489">
        <v>0</v>
      </c>
      <c r="W37" s="489">
        <v>0</v>
      </c>
      <c r="X37" s="489">
        <v>0</v>
      </c>
      <c r="Y37" s="489">
        <v>8.9701414226794951E-2</v>
      </c>
      <c r="Z37" s="489">
        <v>55.266009525316143</v>
      </c>
      <c r="AA37" s="489">
        <v>3.7813029986405247</v>
      </c>
      <c r="AB37" s="489">
        <v>0.13207924319464304</v>
      </c>
      <c r="AC37" s="489">
        <v>0.19689473656539777</v>
      </c>
      <c r="AD37" s="489">
        <v>3.0430793339861054E-2</v>
      </c>
      <c r="AE37" s="489">
        <v>1.5223322818571054E-2</v>
      </c>
      <c r="AF37" s="489">
        <v>7.0485880093812251E-4</v>
      </c>
      <c r="AG37" s="489">
        <v>1.5018994921694364E-3</v>
      </c>
      <c r="AH37" s="489">
        <v>1.2508941147981625E-4</v>
      </c>
      <c r="AI37" s="489">
        <v>4.1582629422635842</v>
      </c>
      <c r="AJ37" s="489">
        <v>44.64451501786305</v>
      </c>
      <c r="AK37" s="489">
        <v>3.0586789987370584</v>
      </c>
      <c r="AL37" s="489">
        <v>3.3260023821978617E-2</v>
      </c>
      <c r="AM37" s="489">
        <v>8.4463523645017403E-3</v>
      </c>
      <c r="AN37" s="489">
        <v>2.2060632141927786E-2</v>
      </c>
      <c r="AO37" s="489">
        <v>1.1950855536709586E-2</v>
      </c>
      <c r="AP37" s="489">
        <v>1.644231695699715E-4</v>
      </c>
      <c r="AQ37" s="489">
        <v>1.0664146809938439E-3</v>
      </c>
      <c r="AR37" s="489">
        <v>2.3632893601594291E-5</v>
      </c>
      <c r="AS37" s="489">
        <v>3.1356513333463423</v>
      </c>
    </row>
    <row r="38" spans="1:45" ht="18.75">
      <c r="A38" s="484">
        <v>36</v>
      </c>
      <c r="B38" s="485" t="s">
        <v>527</v>
      </c>
      <c r="C38" s="484" t="s">
        <v>528</v>
      </c>
      <c r="D38" s="383">
        <v>11</v>
      </c>
      <c r="E38" s="488">
        <v>484729</v>
      </c>
      <c r="F38" s="488">
        <v>925680.95341421734</v>
      </c>
      <c r="G38" s="488">
        <v>60279.674544076443</v>
      </c>
      <c r="H38" s="488">
        <v>0</v>
      </c>
      <c r="I38" s="488">
        <v>284.94488573012143</v>
      </c>
      <c r="J38" s="488">
        <v>135.08667901146595</v>
      </c>
      <c r="K38" s="488">
        <v>0</v>
      </c>
      <c r="L38" s="488">
        <v>0</v>
      </c>
      <c r="M38" s="488">
        <v>0</v>
      </c>
      <c r="N38" s="488">
        <v>0</v>
      </c>
      <c r="O38" s="488">
        <v>60699.706108818034</v>
      </c>
      <c r="P38" s="489">
        <v>1.9096875850510642</v>
      </c>
      <c r="Q38" s="489">
        <v>0.12435747509242574</v>
      </c>
      <c r="R38" s="489">
        <v>0</v>
      </c>
      <c r="S38" s="489">
        <v>5.8784369354860429E-4</v>
      </c>
      <c r="T38" s="489">
        <v>2.7868495388447143E-4</v>
      </c>
      <c r="U38" s="489">
        <v>0</v>
      </c>
      <c r="V38" s="489">
        <v>0</v>
      </c>
      <c r="W38" s="489">
        <v>0</v>
      </c>
      <c r="X38" s="489">
        <v>0</v>
      </c>
      <c r="Y38" s="489">
        <v>0.12522400373985884</v>
      </c>
      <c r="Z38" s="489">
        <v>46.757830062761805</v>
      </c>
      <c r="AA38" s="489">
        <v>3.1679636845551484</v>
      </c>
      <c r="AB38" s="489">
        <v>0.11193416838500352</v>
      </c>
      <c r="AC38" s="489">
        <v>0.17001325358012156</v>
      </c>
      <c r="AD38" s="489">
        <v>3.1290002902538187E-2</v>
      </c>
      <c r="AE38" s="489">
        <v>1.4605835608138711E-2</v>
      </c>
      <c r="AF38" s="489">
        <v>5.7166047068459404E-4</v>
      </c>
      <c r="AG38" s="489">
        <v>1.3719431717127003E-3</v>
      </c>
      <c r="AH38" s="489">
        <v>1.0048261753144191E-4</v>
      </c>
      <c r="AI38" s="489">
        <v>3.497851031290879</v>
      </c>
      <c r="AJ38" s="489">
        <v>33.097540192447831</v>
      </c>
      <c r="AK38" s="489">
        <v>2.2395514120692819</v>
      </c>
      <c r="AL38" s="489">
        <v>2.1930472011246205E-2</v>
      </c>
      <c r="AM38" s="489">
        <v>9.113154427745164E-3</v>
      </c>
      <c r="AN38" s="489">
        <v>1.6571833325515473E-2</v>
      </c>
      <c r="AO38" s="489">
        <v>1.011688979593222E-2</v>
      </c>
      <c r="AP38" s="489">
        <v>1.1921599093006598E-4</v>
      </c>
      <c r="AQ38" s="489">
        <v>9.0539293007747953E-4</v>
      </c>
      <c r="AR38" s="489">
        <v>1.7400858963952266E-5</v>
      </c>
      <c r="AS38" s="489">
        <v>2.2983257714096936</v>
      </c>
    </row>
    <row r="39" spans="1:45" ht="18.75">
      <c r="A39" s="484">
        <v>37</v>
      </c>
      <c r="B39" s="485" t="s">
        <v>529</v>
      </c>
      <c r="C39" s="484" t="s">
        <v>530</v>
      </c>
      <c r="D39" s="383">
        <v>11</v>
      </c>
      <c r="E39" s="488">
        <v>115253</v>
      </c>
      <c r="F39" s="488">
        <v>616323.32983621466</v>
      </c>
      <c r="G39" s="488">
        <v>36912.726902987924</v>
      </c>
      <c r="H39" s="488">
        <v>0</v>
      </c>
      <c r="I39" s="488">
        <v>304.42046212172937</v>
      </c>
      <c r="J39" s="488">
        <v>100.3771159020734</v>
      </c>
      <c r="K39" s="488">
        <v>0</v>
      </c>
      <c r="L39" s="488">
        <v>0</v>
      </c>
      <c r="M39" s="488">
        <v>0</v>
      </c>
      <c r="N39" s="488">
        <v>0</v>
      </c>
      <c r="O39" s="488">
        <v>37317.524481011729</v>
      </c>
      <c r="P39" s="489">
        <v>5.347568651889449</v>
      </c>
      <c r="Q39" s="489">
        <v>0.32027562755839695</v>
      </c>
      <c r="R39" s="489">
        <v>0</v>
      </c>
      <c r="S39" s="489">
        <v>2.6413235414412583E-3</v>
      </c>
      <c r="T39" s="489">
        <v>8.7092844352922168E-4</v>
      </c>
      <c r="U39" s="489">
        <v>0</v>
      </c>
      <c r="V39" s="489">
        <v>0</v>
      </c>
      <c r="W39" s="489">
        <v>0</v>
      </c>
      <c r="X39" s="489">
        <v>0</v>
      </c>
      <c r="Y39" s="489">
        <v>0.32378787954336741</v>
      </c>
      <c r="Z39" s="489">
        <v>45.808301944341444</v>
      </c>
      <c r="AA39" s="489">
        <v>3.0860793981390207</v>
      </c>
      <c r="AB39" s="489">
        <v>0.17312663223053928</v>
      </c>
      <c r="AC39" s="489">
        <v>0.18374555488167357</v>
      </c>
      <c r="AD39" s="489">
        <v>0.10843691701707986</v>
      </c>
      <c r="AE39" s="489">
        <v>1.1214238191417829E-2</v>
      </c>
      <c r="AF39" s="489">
        <v>5.5613430353825834E-4</v>
      </c>
      <c r="AG39" s="489">
        <v>1.1876140952951845E-3</v>
      </c>
      <c r="AH39" s="489">
        <v>9.549492813022665E-5</v>
      </c>
      <c r="AI39" s="489">
        <v>3.5644419837866956</v>
      </c>
      <c r="AJ39" s="489">
        <v>34.703925697580523</v>
      </c>
      <c r="AK39" s="489">
        <v>2.3320196194244103</v>
      </c>
      <c r="AL39" s="489">
        <v>4.5936237930830258E-2</v>
      </c>
      <c r="AM39" s="489">
        <v>1.8342922704188948E-2</v>
      </c>
      <c r="AN39" s="489">
        <v>2.5325488214246933E-2</v>
      </c>
      <c r="AO39" s="489">
        <v>7.5628883678040574E-3</v>
      </c>
      <c r="AP39" s="489">
        <v>1.2151914885070851E-4</v>
      </c>
      <c r="AQ39" s="489">
        <v>8.2648889296721602E-4</v>
      </c>
      <c r="AR39" s="489">
        <v>1.7448320230799841E-5</v>
      </c>
      <c r="AS39" s="489">
        <v>2.4301526130035289</v>
      </c>
    </row>
    <row r="40" spans="1:45" ht="18.75">
      <c r="A40" s="484">
        <v>38</v>
      </c>
      <c r="B40" s="485" t="s">
        <v>531</v>
      </c>
      <c r="C40" s="484" t="s">
        <v>532</v>
      </c>
      <c r="D40" s="383">
        <v>11</v>
      </c>
      <c r="E40" s="488">
        <v>385998</v>
      </c>
      <c r="F40" s="488">
        <v>1731568.0285639502</v>
      </c>
      <c r="G40" s="488">
        <v>100918.00092724545</v>
      </c>
      <c r="H40" s="488">
        <v>0</v>
      </c>
      <c r="I40" s="488">
        <v>558.423680025257</v>
      </c>
      <c r="J40" s="488">
        <v>255.00329828046861</v>
      </c>
      <c r="K40" s="488">
        <v>0</v>
      </c>
      <c r="L40" s="488">
        <v>0</v>
      </c>
      <c r="M40" s="488">
        <v>0</v>
      </c>
      <c r="N40" s="488">
        <v>0</v>
      </c>
      <c r="O40" s="488">
        <v>101731.42790555117</v>
      </c>
      <c r="P40" s="489">
        <v>4.485950778408049</v>
      </c>
      <c r="Q40" s="489">
        <v>0.26144695290453696</v>
      </c>
      <c r="R40" s="489">
        <v>0</v>
      </c>
      <c r="S40" s="489">
        <v>1.4467009674279583E-3</v>
      </c>
      <c r="T40" s="489">
        <v>6.6063372939877563E-4</v>
      </c>
      <c r="U40" s="489">
        <v>0</v>
      </c>
      <c r="V40" s="489">
        <v>0</v>
      </c>
      <c r="W40" s="489">
        <v>0</v>
      </c>
      <c r="X40" s="489">
        <v>0</v>
      </c>
      <c r="Y40" s="489">
        <v>0.26355428760136368</v>
      </c>
      <c r="Z40" s="489">
        <v>39.279630504836042</v>
      </c>
      <c r="AA40" s="489">
        <v>2.5190053399379231</v>
      </c>
      <c r="AB40" s="489">
        <v>0.14195501220468476</v>
      </c>
      <c r="AC40" s="489">
        <v>0.20218657778504076</v>
      </c>
      <c r="AD40" s="489">
        <v>9.5263611631488568E-2</v>
      </c>
      <c r="AE40" s="489">
        <v>1.2279822985943701E-2</v>
      </c>
      <c r="AF40" s="489">
        <v>5.5607798099153929E-4</v>
      </c>
      <c r="AG40" s="489">
        <v>1.13786342840477E-3</v>
      </c>
      <c r="AH40" s="489">
        <v>9.3946995837299624E-5</v>
      </c>
      <c r="AI40" s="489">
        <v>2.9724782529503142</v>
      </c>
      <c r="AJ40" s="489">
        <v>27.236381990002673</v>
      </c>
      <c r="AK40" s="489">
        <v>1.7169050702311441</v>
      </c>
      <c r="AL40" s="489">
        <v>3.8939268354861258E-2</v>
      </c>
      <c r="AM40" s="489">
        <v>4.3361259505630176E-2</v>
      </c>
      <c r="AN40" s="489">
        <v>4.2174186139464387E-2</v>
      </c>
      <c r="AO40" s="489">
        <v>8.2094962125518443E-3</v>
      </c>
      <c r="AP40" s="489">
        <v>1.3478694846280273E-4</v>
      </c>
      <c r="AQ40" s="489">
        <v>7.634521368942394E-4</v>
      </c>
      <c r="AR40" s="489">
        <v>1.9537676880252728E-5</v>
      </c>
      <c r="AS40" s="489">
        <v>1.8505070572058888</v>
      </c>
    </row>
    <row r="41" spans="1:45" ht="18.75">
      <c r="A41" s="484">
        <v>39</v>
      </c>
      <c r="B41" s="485" t="s">
        <v>533</v>
      </c>
      <c r="C41" s="484" t="s">
        <v>534</v>
      </c>
      <c r="D41" s="383">
        <v>11</v>
      </c>
      <c r="E41" s="488">
        <v>945939</v>
      </c>
      <c r="F41" s="488">
        <v>1691592.1221038697</v>
      </c>
      <c r="G41" s="488">
        <v>107821.18989711937</v>
      </c>
      <c r="H41" s="488">
        <v>0</v>
      </c>
      <c r="I41" s="488">
        <v>344.22969096421059</v>
      </c>
      <c r="J41" s="488">
        <v>230.80164203252858</v>
      </c>
      <c r="K41" s="488">
        <v>0</v>
      </c>
      <c r="L41" s="488">
        <v>0</v>
      </c>
      <c r="M41" s="488">
        <v>0</v>
      </c>
      <c r="N41" s="488">
        <v>0</v>
      </c>
      <c r="O41" s="488">
        <v>108396.22123011612</v>
      </c>
      <c r="P41" s="489">
        <v>1.7882676600751948</v>
      </c>
      <c r="Q41" s="489">
        <v>0.11398323771101453</v>
      </c>
      <c r="R41" s="489">
        <v>0</v>
      </c>
      <c r="S41" s="489">
        <v>3.6390263110434244E-4</v>
      </c>
      <c r="T41" s="489">
        <v>2.4399209889065633E-4</v>
      </c>
      <c r="U41" s="489">
        <v>0</v>
      </c>
      <c r="V41" s="489">
        <v>0</v>
      </c>
      <c r="W41" s="489">
        <v>0</v>
      </c>
      <c r="X41" s="489">
        <v>0</v>
      </c>
      <c r="Y41" s="489">
        <v>0.11459113244100953</v>
      </c>
      <c r="Z41" s="489">
        <v>39.326293236789638</v>
      </c>
      <c r="AA41" s="489">
        <v>2.5892316931613593</v>
      </c>
      <c r="AB41" s="489">
        <v>0.14209833193398871</v>
      </c>
      <c r="AC41" s="489">
        <v>0.17280563598977702</v>
      </c>
      <c r="AD41" s="489">
        <v>7.9050421357947098E-2</v>
      </c>
      <c r="AE41" s="489">
        <v>2.9008735291629152E-2</v>
      </c>
      <c r="AF41" s="489">
        <v>5.6197239652225578E-4</v>
      </c>
      <c r="AG41" s="489">
        <v>1.2518659313328698E-3</v>
      </c>
      <c r="AH41" s="489">
        <v>9.4715625423321453E-5</v>
      </c>
      <c r="AI41" s="489">
        <v>3.0141033716879813</v>
      </c>
      <c r="AJ41" s="489">
        <v>28.575501302618466</v>
      </c>
      <c r="AK41" s="489">
        <v>1.8734885351890354</v>
      </c>
      <c r="AL41" s="489">
        <v>3.6418373291999644E-2</v>
      </c>
      <c r="AM41" s="489">
        <v>1.6837299799394335E-2</v>
      </c>
      <c r="AN41" s="489">
        <v>2.5986444212747307E-2</v>
      </c>
      <c r="AO41" s="489">
        <v>2.3099797570004341E-2</v>
      </c>
      <c r="AP41" s="489">
        <v>1.4187167961699998E-4</v>
      </c>
      <c r="AQ41" s="489">
        <v>8.8863985779781703E-4</v>
      </c>
      <c r="AR41" s="489">
        <v>2.0510106393461558E-5</v>
      </c>
      <c r="AS41" s="489">
        <v>1.9768814717069887</v>
      </c>
    </row>
    <row r="42" spans="1:45" ht="18.75">
      <c r="A42" s="484">
        <v>40</v>
      </c>
      <c r="B42" s="485" t="s">
        <v>535</v>
      </c>
      <c r="C42" s="484" t="s">
        <v>536</v>
      </c>
      <c r="D42" s="383">
        <v>11</v>
      </c>
      <c r="E42" s="488">
        <v>2041587</v>
      </c>
      <c r="F42" s="488">
        <v>893974.92465245107</v>
      </c>
      <c r="G42" s="488">
        <v>59566.90138861072</v>
      </c>
      <c r="H42" s="488">
        <v>0</v>
      </c>
      <c r="I42" s="488">
        <v>218.79983128170431</v>
      </c>
      <c r="J42" s="488">
        <v>125.32980011767526</v>
      </c>
      <c r="K42" s="488">
        <v>0</v>
      </c>
      <c r="L42" s="488">
        <v>0</v>
      </c>
      <c r="M42" s="488">
        <v>0</v>
      </c>
      <c r="N42" s="488">
        <v>0</v>
      </c>
      <c r="O42" s="488">
        <v>59911.031020010101</v>
      </c>
      <c r="P42" s="489">
        <v>0.43788235556576877</v>
      </c>
      <c r="Q42" s="489">
        <v>2.9176763659158646E-2</v>
      </c>
      <c r="R42" s="489">
        <v>0</v>
      </c>
      <c r="S42" s="489">
        <v>1.0717144617481612E-4</v>
      </c>
      <c r="T42" s="489">
        <v>6.1388419948635683E-5</v>
      </c>
      <c r="U42" s="489">
        <v>0</v>
      </c>
      <c r="V42" s="489">
        <v>0</v>
      </c>
      <c r="W42" s="489">
        <v>0</v>
      </c>
      <c r="X42" s="489">
        <v>0</v>
      </c>
      <c r="Y42" s="489">
        <v>2.9345323525282099E-2</v>
      </c>
      <c r="Z42" s="489">
        <v>46.130157920000912</v>
      </c>
      <c r="AA42" s="489">
        <v>3.0385154350028336</v>
      </c>
      <c r="AB42" s="489">
        <v>0.4923271672564612</v>
      </c>
      <c r="AC42" s="489">
        <v>6.8936553368614204</v>
      </c>
      <c r="AD42" s="489">
        <v>0.63084735226305222</v>
      </c>
      <c r="AE42" s="489">
        <v>1.9162193001127516E-2</v>
      </c>
      <c r="AF42" s="489">
        <v>1.4200144324580017E-3</v>
      </c>
      <c r="AG42" s="489">
        <v>1.1394151874986236E-3</v>
      </c>
      <c r="AH42" s="489">
        <v>2.3118703766090515E-4</v>
      </c>
      <c r="AI42" s="489">
        <v>11.077298101042508</v>
      </c>
      <c r="AJ42" s="489">
        <v>38.723149184845127</v>
      </c>
      <c r="AK42" s="489">
        <v>2.5548365555985879</v>
      </c>
      <c r="AL42" s="489">
        <v>0.30187905403935034</v>
      </c>
      <c r="AM42" s="489">
        <v>6.6964276226402921</v>
      </c>
      <c r="AN42" s="489">
        <v>0.58501820026863371</v>
      </c>
      <c r="AO42" s="489">
        <v>1.6180466342080133E-2</v>
      </c>
      <c r="AP42" s="489">
        <v>5.2631017087082302E-4</v>
      </c>
      <c r="AQ42" s="489">
        <v>8.1183517900642406E-4</v>
      </c>
      <c r="AR42" s="489">
        <v>7.3940293286804118E-5</v>
      </c>
      <c r="AS42" s="489">
        <v>10.155753984532105</v>
      </c>
    </row>
    <row r="43" spans="1:45" ht="18.75">
      <c r="A43" s="484">
        <v>41</v>
      </c>
      <c r="B43" s="485" t="s">
        <v>537</v>
      </c>
      <c r="C43" s="484" t="s">
        <v>538</v>
      </c>
      <c r="D43" s="383">
        <v>11</v>
      </c>
      <c r="E43" s="488">
        <v>608506</v>
      </c>
      <c r="F43" s="488">
        <v>1444967.7329555999</v>
      </c>
      <c r="G43" s="488">
        <v>95149.373441261981</v>
      </c>
      <c r="H43" s="488">
        <v>0</v>
      </c>
      <c r="I43" s="488">
        <v>320.62399560615336</v>
      </c>
      <c r="J43" s="488">
        <v>199.5704408098118</v>
      </c>
      <c r="K43" s="488">
        <v>0</v>
      </c>
      <c r="L43" s="488">
        <v>0</v>
      </c>
      <c r="M43" s="488">
        <v>0</v>
      </c>
      <c r="N43" s="488">
        <v>0</v>
      </c>
      <c r="O43" s="488">
        <v>95669.567877677939</v>
      </c>
      <c r="P43" s="489">
        <v>2.3746154236040398</v>
      </c>
      <c r="Q43" s="489">
        <v>0.15636554683316511</v>
      </c>
      <c r="R43" s="489">
        <v>0</v>
      </c>
      <c r="S43" s="489">
        <v>5.2690358945705273E-4</v>
      </c>
      <c r="T43" s="489">
        <v>3.2796790961767309E-4</v>
      </c>
      <c r="U43" s="489">
        <v>0</v>
      </c>
      <c r="V43" s="489">
        <v>0</v>
      </c>
      <c r="W43" s="489">
        <v>0</v>
      </c>
      <c r="X43" s="489">
        <v>0</v>
      </c>
      <c r="Y43" s="489">
        <v>0.15722041833223985</v>
      </c>
      <c r="Z43" s="489">
        <v>87.448484847051134</v>
      </c>
      <c r="AA43" s="489">
        <v>5.7077685055629184</v>
      </c>
      <c r="AB43" s="489">
        <v>1.5920679443763515</v>
      </c>
      <c r="AC43" s="489">
        <v>0.85170555586123586</v>
      </c>
      <c r="AD43" s="489">
        <v>3.4746771691948433</v>
      </c>
      <c r="AE43" s="489">
        <v>3.2337522990554445E-2</v>
      </c>
      <c r="AF43" s="489">
        <v>2.5146460340544664E-3</v>
      </c>
      <c r="AG43" s="489">
        <v>2.2576524640476985E-3</v>
      </c>
      <c r="AH43" s="489">
        <v>4.2010140097295296E-4</v>
      </c>
      <c r="AI43" s="489">
        <v>11.663749097884983</v>
      </c>
      <c r="AJ43" s="489">
        <v>20.16398653928546</v>
      </c>
      <c r="AK43" s="489">
        <v>1.32268378826304</v>
      </c>
      <c r="AL43" s="489">
        <v>0.16668589665518802</v>
      </c>
      <c r="AM43" s="489">
        <v>0.34395186887261764</v>
      </c>
      <c r="AN43" s="489">
        <v>0.481601778108455</v>
      </c>
      <c r="AO43" s="489">
        <v>6.2605601598897161E-3</v>
      </c>
      <c r="AP43" s="489">
        <v>1.9251521210832725E-4</v>
      </c>
      <c r="AQ43" s="489">
        <v>4.9924736798986446E-4</v>
      </c>
      <c r="AR43" s="489">
        <v>2.8141267610246998E-5</v>
      </c>
      <c r="AS43" s="489">
        <v>2.3219037959068984</v>
      </c>
    </row>
    <row r="44" spans="1:45" ht="18.75">
      <c r="A44" s="484">
        <v>42</v>
      </c>
      <c r="B44" s="485" t="s">
        <v>539</v>
      </c>
      <c r="C44" s="484" t="s">
        <v>540</v>
      </c>
      <c r="D44" s="383">
        <v>11</v>
      </c>
      <c r="E44" s="488">
        <v>976198</v>
      </c>
      <c r="F44" s="488">
        <v>8646318.4625650644</v>
      </c>
      <c r="G44" s="488">
        <v>478490.83622236038</v>
      </c>
      <c r="H44" s="488">
        <v>0</v>
      </c>
      <c r="I44" s="488">
        <v>932.76768656761919</v>
      </c>
      <c r="J44" s="488">
        <v>1104.4934535294601</v>
      </c>
      <c r="K44" s="488">
        <v>0</v>
      </c>
      <c r="L44" s="488">
        <v>0</v>
      </c>
      <c r="M44" s="488">
        <v>0</v>
      </c>
      <c r="N44" s="488">
        <v>0</v>
      </c>
      <c r="O44" s="488">
        <v>480528.09736245748</v>
      </c>
      <c r="P44" s="489">
        <v>8.8571360139695692</v>
      </c>
      <c r="Q44" s="489">
        <v>0.49015756662312404</v>
      </c>
      <c r="R44" s="489">
        <v>0</v>
      </c>
      <c r="S44" s="489">
        <v>9.5551075352297309E-4</v>
      </c>
      <c r="T44" s="489">
        <v>1.131423598009277E-3</v>
      </c>
      <c r="U44" s="489">
        <v>0</v>
      </c>
      <c r="V44" s="489">
        <v>0</v>
      </c>
      <c r="W44" s="489">
        <v>0</v>
      </c>
      <c r="X44" s="489">
        <v>0</v>
      </c>
      <c r="Y44" s="489">
        <v>0.49224450097465627</v>
      </c>
      <c r="Z44" s="489">
        <v>49.295653225836418</v>
      </c>
      <c r="AA44" s="489">
        <v>3.0900273586234221</v>
      </c>
      <c r="AB44" s="489">
        <v>0.41822030694580403</v>
      </c>
      <c r="AC44" s="489">
        <v>0.33095544944477029</v>
      </c>
      <c r="AD44" s="489">
        <v>0.75834978950816445</v>
      </c>
      <c r="AE44" s="489">
        <v>2.7830051115981479E-2</v>
      </c>
      <c r="AF44" s="489">
        <v>1.0047134294463055E-3</v>
      </c>
      <c r="AG44" s="489">
        <v>1.2137640155844784E-3</v>
      </c>
      <c r="AH44" s="489">
        <v>1.6576223463163646E-4</v>
      </c>
      <c r="AI44" s="489">
        <v>4.6277671953178032</v>
      </c>
      <c r="AJ44" s="489">
        <v>29.420058950949723</v>
      </c>
      <c r="AK44" s="489">
        <v>1.795994596769936</v>
      </c>
      <c r="AL44" s="489">
        <v>5.9965158057665821E-2</v>
      </c>
      <c r="AM44" s="489">
        <v>9.480797663594373E-2</v>
      </c>
      <c r="AN44" s="489">
        <v>0.12371385370280946</v>
      </c>
      <c r="AO44" s="489">
        <v>1.8539029132569811E-2</v>
      </c>
      <c r="AP44" s="489">
        <v>1.9193965341617907E-4</v>
      </c>
      <c r="AQ44" s="489">
        <v>6.5102522750628015E-4</v>
      </c>
      <c r="AR44" s="489">
        <v>2.7015674056586624E-5</v>
      </c>
      <c r="AS44" s="489">
        <v>2.0938905948539026</v>
      </c>
    </row>
    <row r="45" spans="1:45" ht="18.75">
      <c r="A45" s="484">
        <v>43</v>
      </c>
      <c r="B45" s="485" t="s">
        <v>541</v>
      </c>
      <c r="C45" s="484" t="s">
        <v>542</v>
      </c>
      <c r="D45" s="383">
        <v>11</v>
      </c>
      <c r="E45" s="488">
        <v>1886684</v>
      </c>
      <c r="F45" s="488">
        <v>15871548.367874704</v>
      </c>
      <c r="G45" s="488">
        <v>835023.26493280509</v>
      </c>
      <c r="H45" s="488">
        <v>15893.674441628938</v>
      </c>
      <c r="I45" s="488">
        <v>2094.1529666663273</v>
      </c>
      <c r="J45" s="488">
        <v>2062.2026301471265</v>
      </c>
      <c r="K45" s="488">
        <v>0</v>
      </c>
      <c r="L45" s="488">
        <v>0</v>
      </c>
      <c r="M45" s="488">
        <v>0</v>
      </c>
      <c r="N45" s="488">
        <v>0</v>
      </c>
      <c r="O45" s="488">
        <v>855073.29497124755</v>
      </c>
      <c r="P45" s="489">
        <v>8.4124041799658578</v>
      </c>
      <c r="Q45" s="489">
        <v>0.44258777035942698</v>
      </c>
      <c r="R45" s="489">
        <v>8.4241316731519106E-3</v>
      </c>
      <c r="S45" s="489">
        <v>1.1099648731140602E-3</v>
      </c>
      <c r="T45" s="489">
        <v>1.0930302213551005E-3</v>
      </c>
      <c r="U45" s="489">
        <v>0</v>
      </c>
      <c r="V45" s="489">
        <v>0</v>
      </c>
      <c r="W45" s="489">
        <v>0</v>
      </c>
      <c r="X45" s="489">
        <v>0</v>
      </c>
      <c r="Y45" s="489">
        <v>0.4532148971270481</v>
      </c>
      <c r="Z45" s="489">
        <v>42.310921374096047</v>
      </c>
      <c r="AA45" s="489">
        <v>2.632465120705477</v>
      </c>
      <c r="AB45" s="489">
        <v>0.3321092534252198</v>
      </c>
      <c r="AC45" s="489">
        <v>0.35172611708492424</v>
      </c>
      <c r="AD45" s="489">
        <v>0.55375779122117463</v>
      </c>
      <c r="AE45" s="489">
        <v>1.4920794218683971E-2</v>
      </c>
      <c r="AF45" s="489">
        <v>9.1232569616275642E-4</v>
      </c>
      <c r="AG45" s="489">
        <v>1.1126608980569759E-3</v>
      </c>
      <c r="AH45" s="489">
        <v>1.5049387779018426E-4</v>
      </c>
      <c r="AI45" s="489">
        <v>3.8871545571274897</v>
      </c>
      <c r="AJ45" s="489">
        <v>27.126763444151212</v>
      </c>
      <c r="AK45" s="489">
        <v>1.6455499538588971</v>
      </c>
      <c r="AL45" s="489">
        <v>6.8342904380065211E-2</v>
      </c>
      <c r="AM45" s="489">
        <v>0.14527295903829357</v>
      </c>
      <c r="AN45" s="489">
        <v>0.11860098479681438</v>
      </c>
      <c r="AO45" s="489">
        <v>8.6965420515084067E-3</v>
      </c>
      <c r="AP45" s="489">
        <v>2.0844134474543911E-4</v>
      </c>
      <c r="AQ45" s="489">
        <v>6.6482511904533616E-4</v>
      </c>
      <c r="AR45" s="489">
        <v>2.9786317775008685E-5</v>
      </c>
      <c r="AS45" s="489">
        <v>1.9873663969071449</v>
      </c>
    </row>
    <row r="46" spans="1:45" ht="18.75">
      <c r="A46" s="484">
        <v>44</v>
      </c>
      <c r="B46" s="485" t="s">
        <v>543</v>
      </c>
      <c r="C46" s="484" t="s">
        <v>544</v>
      </c>
      <c r="D46" s="383">
        <v>11</v>
      </c>
      <c r="E46" s="488">
        <v>3310128</v>
      </c>
      <c r="F46" s="488">
        <v>8134780.9706964176</v>
      </c>
      <c r="G46" s="488">
        <v>482267.71040261321</v>
      </c>
      <c r="H46" s="488">
        <v>0</v>
      </c>
      <c r="I46" s="488">
        <v>2398.4531448162265</v>
      </c>
      <c r="J46" s="488">
        <v>1177.5181698250015</v>
      </c>
      <c r="K46" s="488">
        <v>0</v>
      </c>
      <c r="L46" s="488">
        <v>0</v>
      </c>
      <c r="M46" s="488">
        <v>0</v>
      </c>
      <c r="N46" s="488">
        <v>0</v>
      </c>
      <c r="O46" s="488">
        <v>485843.68171725445</v>
      </c>
      <c r="P46" s="489">
        <v>2.4575427206127434</v>
      </c>
      <c r="Q46" s="489">
        <v>0.14569458051247966</v>
      </c>
      <c r="R46" s="489">
        <v>0</v>
      </c>
      <c r="S46" s="489">
        <v>7.2458018083174634E-4</v>
      </c>
      <c r="T46" s="489">
        <v>3.5573191424168537E-4</v>
      </c>
      <c r="U46" s="489">
        <v>0</v>
      </c>
      <c r="V46" s="489">
        <v>0</v>
      </c>
      <c r="W46" s="489">
        <v>0</v>
      </c>
      <c r="X46" s="489">
        <v>0</v>
      </c>
      <c r="Y46" s="489">
        <v>0.14677489260755308</v>
      </c>
      <c r="Z46" s="489">
        <v>34.976955640608402</v>
      </c>
      <c r="AA46" s="489">
        <v>2.208977083505804</v>
      </c>
      <c r="AB46" s="489">
        <v>0.23739695959682988</v>
      </c>
      <c r="AC46" s="489">
        <v>0.40724330140210624</v>
      </c>
      <c r="AD46" s="489">
        <v>0.33141959621047512</v>
      </c>
      <c r="AE46" s="489">
        <v>1.5010992706993083E-2</v>
      </c>
      <c r="AF46" s="489">
        <v>7.4820534016711664E-4</v>
      </c>
      <c r="AG46" s="489">
        <v>1.0321874199413425E-3</v>
      </c>
      <c r="AH46" s="489">
        <v>1.2080635034916959E-4</v>
      </c>
      <c r="AI46" s="489">
        <v>3.201949132532667</v>
      </c>
      <c r="AJ46" s="489">
        <v>24.678105553076769</v>
      </c>
      <c r="AK46" s="489">
        <v>1.542318998479338</v>
      </c>
      <c r="AL46" s="489">
        <v>7.8073507446772147E-2</v>
      </c>
      <c r="AM46" s="489">
        <v>0.23221602880813319</v>
      </c>
      <c r="AN46" s="489">
        <v>0.11769963067296851</v>
      </c>
      <c r="AO46" s="489">
        <v>1.06155364942712E-2</v>
      </c>
      <c r="AP46" s="489">
        <v>1.9247187506678544E-4</v>
      </c>
      <c r="AQ46" s="489">
        <v>7.0514178655308834E-4</v>
      </c>
      <c r="AR46" s="489">
        <v>2.6575530831108411E-5</v>
      </c>
      <c r="AS46" s="489">
        <v>1.9818478910939337</v>
      </c>
    </row>
    <row r="47" spans="1:45" ht="18.75">
      <c r="A47" s="484">
        <v>45</v>
      </c>
      <c r="B47" s="485" t="s">
        <v>545</v>
      </c>
      <c r="C47" s="484" t="s">
        <v>546</v>
      </c>
      <c r="D47" s="383">
        <v>11</v>
      </c>
      <c r="E47" s="488">
        <v>797672</v>
      </c>
      <c r="F47" s="488">
        <v>2475803.942285175</v>
      </c>
      <c r="G47" s="488">
        <v>154277.79046383069</v>
      </c>
      <c r="H47" s="488">
        <v>0</v>
      </c>
      <c r="I47" s="488">
        <v>531.48675919335687</v>
      </c>
      <c r="J47" s="488">
        <v>340.31769426006855</v>
      </c>
      <c r="K47" s="488">
        <v>0</v>
      </c>
      <c r="L47" s="488">
        <v>0</v>
      </c>
      <c r="M47" s="488">
        <v>0</v>
      </c>
      <c r="N47" s="488">
        <v>0</v>
      </c>
      <c r="O47" s="488">
        <v>155149.59491728412</v>
      </c>
      <c r="P47" s="489">
        <v>3.1037869478747844</v>
      </c>
      <c r="Q47" s="489">
        <v>0.19341006135834116</v>
      </c>
      <c r="R47" s="489">
        <v>0</v>
      </c>
      <c r="S47" s="489">
        <v>6.6629737435105769E-4</v>
      </c>
      <c r="T47" s="489">
        <v>4.2663863625659241E-4</v>
      </c>
      <c r="U47" s="489">
        <v>0</v>
      </c>
      <c r="V47" s="489">
        <v>0</v>
      </c>
      <c r="W47" s="489">
        <v>0</v>
      </c>
      <c r="X47" s="489">
        <v>0</v>
      </c>
      <c r="Y47" s="489">
        <v>0.1945029973689488</v>
      </c>
      <c r="Z47" s="489">
        <v>34.50242346528448</v>
      </c>
      <c r="AA47" s="489">
        <v>2.2242667151977233</v>
      </c>
      <c r="AB47" s="489">
        <v>0.176555290975694</v>
      </c>
      <c r="AC47" s="489">
        <v>0.14908932119620885</v>
      </c>
      <c r="AD47" s="489">
        <v>0.14429886015933222</v>
      </c>
      <c r="AE47" s="489">
        <v>1.8913518304824142E-2</v>
      </c>
      <c r="AF47" s="489">
        <v>6.3511140033039692E-4</v>
      </c>
      <c r="AG47" s="489">
        <v>9.2715628398816138E-4</v>
      </c>
      <c r="AH47" s="489">
        <v>1.0349884143230059E-4</v>
      </c>
      <c r="AI47" s="489">
        <v>2.7147894723595334</v>
      </c>
      <c r="AJ47" s="489">
        <v>27.362625742110499</v>
      </c>
      <c r="AK47" s="489">
        <v>1.7584106508486326</v>
      </c>
      <c r="AL47" s="489">
        <v>7.3240616377190343E-2</v>
      </c>
      <c r="AM47" s="489">
        <v>2.2048032852447122E-2</v>
      </c>
      <c r="AN47" s="489">
        <v>0.10664682962633004</v>
      </c>
      <c r="AO47" s="489">
        <v>1.5156687627200766E-2</v>
      </c>
      <c r="AP47" s="489">
        <v>2.0186555531061281E-4</v>
      </c>
      <c r="AQ47" s="489">
        <v>6.8642557158259414E-4</v>
      </c>
      <c r="AR47" s="489">
        <v>2.8234356853885168E-5</v>
      </c>
      <c r="AS47" s="489">
        <v>1.9764193428155483</v>
      </c>
    </row>
    <row r="48" spans="1:45" ht="18.75">
      <c r="A48" s="484">
        <v>46</v>
      </c>
      <c r="B48" s="485" t="s">
        <v>547</v>
      </c>
      <c r="C48" s="484" t="s">
        <v>548</v>
      </c>
      <c r="D48" s="383">
        <v>11</v>
      </c>
      <c r="E48" s="488">
        <v>320213</v>
      </c>
      <c r="F48" s="488">
        <v>3122866.0533201979</v>
      </c>
      <c r="G48" s="488">
        <v>184937.55559222365</v>
      </c>
      <c r="H48" s="488">
        <v>0</v>
      </c>
      <c r="I48" s="488">
        <v>859.88615782362012</v>
      </c>
      <c r="J48" s="488">
        <v>446.50133796293062</v>
      </c>
      <c r="K48" s="488">
        <v>0</v>
      </c>
      <c r="L48" s="488">
        <v>0</v>
      </c>
      <c r="M48" s="488">
        <v>0</v>
      </c>
      <c r="N48" s="488">
        <v>0</v>
      </c>
      <c r="O48" s="488">
        <v>186243.94308801019</v>
      </c>
      <c r="P48" s="489">
        <v>9.7524649321551529</v>
      </c>
      <c r="Q48" s="489">
        <v>0.57754543254715973</v>
      </c>
      <c r="R48" s="489">
        <v>0</v>
      </c>
      <c r="S48" s="489">
        <v>2.6853568025770975E-3</v>
      </c>
      <c r="T48" s="489">
        <v>1.3943885412613811E-3</v>
      </c>
      <c r="U48" s="489">
        <v>0</v>
      </c>
      <c r="V48" s="489">
        <v>0</v>
      </c>
      <c r="W48" s="489">
        <v>0</v>
      </c>
      <c r="X48" s="489">
        <v>0</v>
      </c>
      <c r="Y48" s="489">
        <v>0.5816251778909981</v>
      </c>
      <c r="Z48" s="489">
        <v>52.491740604481542</v>
      </c>
      <c r="AA48" s="489">
        <v>3.3182339885586676</v>
      </c>
      <c r="AB48" s="489">
        <v>0.91319195793089725</v>
      </c>
      <c r="AC48" s="489">
        <v>0.33261793454387173</v>
      </c>
      <c r="AD48" s="489">
        <v>0.64157683029266066</v>
      </c>
      <c r="AE48" s="489">
        <v>1.1339330904951574E-2</v>
      </c>
      <c r="AF48" s="489">
        <v>7.5981411183832879E-4</v>
      </c>
      <c r="AG48" s="489">
        <v>1.1045546741565015E-3</v>
      </c>
      <c r="AH48" s="489">
        <v>1.1922598684055403E-4</v>
      </c>
      <c r="AI48" s="489">
        <v>5.2189436370038829</v>
      </c>
      <c r="AJ48" s="489">
        <v>41.544798172906489</v>
      </c>
      <c r="AK48" s="489">
        <v>2.6097614441774444</v>
      </c>
      <c r="AL48" s="489">
        <v>0.63559021434356999</v>
      </c>
      <c r="AM48" s="489">
        <v>7.6196034028817305E-2</v>
      </c>
      <c r="AN48" s="489">
        <v>0.59337711685430483</v>
      </c>
      <c r="AO48" s="489">
        <v>8.3754934325671881E-3</v>
      </c>
      <c r="AP48" s="489">
        <v>2.4929786462167075E-4</v>
      </c>
      <c r="AQ48" s="489">
        <v>7.4613525965927432E-4</v>
      </c>
      <c r="AR48" s="489">
        <v>3.1047343643204214E-5</v>
      </c>
      <c r="AS48" s="489">
        <v>3.9243267833046276</v>
      </c>
    </row>
    <row r="49" spans="1:45" ht="18.75">
      <c r="A49" s="484">
        <v>47</v>
      </c>
      <c r="B49" s="485" t="s">
        <v>549</v>
      </c>
      <c r="C49" s="484" t="s">
        <v>550</v>
      </c>
      <c r="D49" s="383">
        <v>11</v>
      </c>
      <c r="E49" s="488">
        <v>203946</v>
      </c>
      <c r="F49" s="488">
        <v>3312308.1283827904</v>
      </c>
      <c r="G49" s="488">
        <v>201182.82879006802</v>
      </c>
      <c r="H49" s="488">
        <v>0</v>
      </c>
      <c r="I49" s="488">
        <v>6361.6030485531555</v>
      </c>
      <c r="J49" s="488">
        <v>969.38955030634486</v>
      </c>
      <c r="K49" s="488">
        <v>0</v>
      </c>
      <c r="L49" s="488">
        <v>0</v>
      </c>
      <c r="M49" s="488">
        <v>0</v>
      </c>
      <c r="N49" s="488">
        <v>0</v>
      </c>
      <c r="O49" s="488">
        <v>208513.82138892752</v>
      </c>
      <c r="P49" s="489">
        <v>16.241103666572474</v>
      </c>
      <c r="Q49" s="489">
        <v>0.98645145670946233</v>
      </c>
      <c r="R49" s="489">
        <v>0</v>
      </c>
      <c r="S49" s="489">
        <v>3.1192585530253867E-2</v>
      </c>
      <c r="T49" s="489">
        <v>4.753167751788928E-3</v>
      </c>
      <c r="U49" s="489">
        <v>0</v>
      </c>
      <c r="V49" s="489">
        <v>0</v>
      </c>
      <c r="W49" s="489">
        <v>0</v>
      </c>
      <c r="X49" s="489">
        <v>0</v>
      </c>
      <c r="Y49" s="489">
        <v>1.0223972099915051</v>
      </c>
      <c r="Z49" s="489">
        <v>78.371701291261445</v>
      </c>
      <c r="AA49" s="489">
        <v>5.1030498445273755</v>
      </c>
      <c r="AB49" s="489">
        <v>0.56591259479661105</v>
      </c>
      <c r="AC49" s="489">
        <v>0.52577599334214531</v>
      </c>
      <c r="AD49" s="489">
        <v>1.1799704527073589</v>
      </c>
      <c r="AE49" s="489">
        <v>1.8751150145963107E-2</v>
      </c>
      <c r="AF49" s="489">
        <v>1.1905365889002815E-3</v>
      </c>
      <c r="AG49" s="489">
        <v>1.6096892565223453E-3</v>
      </c>
      <c r="AH49" s="489">
        <v>1.9671590132760644E-4</v>
      </c>
      <c r="AI49" s="489">
        <v>7.3964569772662028</v>
      </c>
      <c r="AJ49" s="489">
        <v>40.678241888612227</v>
      </c>
      <c r="AK49" s="489">
        <v>2.5887861657386293</v>
      </c>
      <c r="AL49" s="489">
        <v>6.3518555516126604E-2</v>
      </c>
      <c r="AM49" s="489">
        <v>5.1597456917538483E-2</v>
      </c>
      <c r="AN49" s="489">
        <v>9.4990073688106719E-2</v>
      </c>
      <c r="AO49" s="489">
        <v>7.8639707633514858E-3</v>
      </c>
      <c r="AP49" s="489">
        <v>1.9355153365069154E-4</v>
      </c>
      <c r="AQ49" s="489">
        <v>9.6140397211071343E-4</v>
      </c>
      <c r="AR49" s="489">
        <v>2.6606774292138715E-5</v>
      </c>
      <c r="AS49" s="489">
        <v>2.8079377849038036</v>
      </c>
    </row>
    <row r="50" spans="1:45" ht="18.75">
      <c r="A50" s="484">
        <v>48</v>
      </c>
      <c r="B50" s="485" t="s">
        <v>551</v>
      </c>
      <c r="C50" s="484" t="s">
        <v>552</v>
      </c>
      <c r="D50" s="383">
        <v>11</v>
      </c>
      <c r="E50" s="488">
        <v>172517</v>
      </c>
      <c r="F50" s="488">
        <v>3995872.3826926192</v>
      </c>
      <c r="G50" s="488">
        <v>231861.21175057517</v>
      </c>
      <c r="H50" s="488">
        <v>0</v>
      </c>
      <c r="I50" s="488">
        <v>4898.3586485750175</v>
      </c>
      <c r="J50" s="488">
        <v>916.87343379003437</v>
      </c>
      <c r="K50" s="488">
        <v>0</v>
      </c>
      <c r="L50" s="488">
        <v>0</v>
      </c>
      <c r="M50" s="488">
        <v>0</v>
      </c>
      <c r="N50" s="488">
        <v>0</v>
      </c>
      <c r="O50" s="488">
        <v>237676.44383294022</v>
      </c>
      <c r="P50" s="489">
        <v>23.162194929732255</v>
      </c>
      <c r="Q50" s="489">
        <v>1.3439905154307992</v>
      </c>
      <c r="R50" s="489">
        <v>0</v>
      </c>
      <c r="S50" s="489">
        <v>2.8393483822319061E-2</v>
      </c>
      <c r="T50" s="489">
        <v>5.3146845458130754E-3</v>
      </c>
      <c r="U50" s="489">
        <v>0</v>
      </c>
      <c r="V50" s="489">
        <v>0</v>
      </c>
      <c r="W50" s="489">
        <v>0</v>
      </c>
      <c r="X50" s="489">
        <v>0</v>
      </c>
      <c r="Y50" s="489">
        <v>1.3776986837989311</v>
      </c>
      <c r="Z50" s="489">
        <v>80.022662728417785</v>
      </c>
      <c r="AA50" s="489">
        <v>4.9979794572993788</v>
      </c>
      <c r="AB50" s="489">
        <v>0.41326522261583548</v>
      </c>
      <c r="AC50" s="489">
        <v>0.47025572443651498</v>
      </c>
      <c r="AD50" s="489">
        <v>0.56599460452353911</v>
      </c>
      <c r="AE50" s="489">
        <v>1.2727710503017346E-2</v>
      </c>
      <c r="AF50" s="489">
        <v>8.4690812689921873E-4</v>
      </c>
      <c r="AG50" s="489">
        <v>1.5734531618069526E-3</v>
      </c>
      <c r="AH50" s="489">
        <v>1.4009451931780502E-4</v>
      </c>
      <c r="AI50" s="489">
        <v>6.4627831751863072</v>
      </c>
      <c r="AJ50" s="489">
        <v>56.358058423875669</v>
      </c>
      <c r="AK50" s="489">
        <v>3.4318731928747952</v>
      </c>
      <c r="AL50" s="489">
        <v>7.1391461860471461E-2</v>
      </c>
      <c r="AM50" s="489">
        <v>5.4585778888853437E-2</v>
      </c>
      <c r="AN50" s="489">
        <v>5.6689759429538231E-2</v>
      </c>
      <c r="AO50" s="489">
        <v>6.0677589891362507E-3</v>
      </c>
      <c r="AP50" s="489">
        <v>1.635552679654967E-4</v>
      </c>
      <c r="AQ50" s="489">
        <v>1.0584302799808065E-3</v>
      </c>
      <c r="AR50" s="489">
        <v>2.2801102733239617E-5</v>
      </c>
      <c r="AS50" s="489">
        <v>3.6218527386934749</v>
      </c>
    </row>
    <row r="51" spans="1:45" ht="18.75">
      <c r="A51" s="484">
        <v>49</v>
      </c>
      <c r="B51" s="485" t="s">
        <v>553</v>
      </c>
      <c r="C51" s="484" t="s">
        <v>554</v>
      </c>
      <c r="D51" s="383">
        <v>11</v>
      </c>
      <c r="E51" s="488">
        <v>709248</v>
      </c>
      <c r="F51" s="488">
        <v>7152764.4014066188</v>
      </c>
      <c r="G51" s="488">
        <v>379814.69261632481</v>
      </c>
      <c r="H51" s="488">
        <v>0</v>
      </c>
      <c r="I51" s="488">
        <v>4380.0871204726736</v>
      </c>
      <c r="J51" s="488">
        <v>1242.0021042492344</v>
      </c>
      <c r="K51" s="488">
        <v>0</v>
      </c>
      <c r="L51" s="488">
        <v>0</v>
      </c>
      <c r="M51" s="488">
        <v>0</v>
      </c>
      <c r="N51" s="488">
        <v>0</v>
      </c>
      <c r="O51" s="488">
        <v>385436.78184104676</v>
      </c>
      <c r="P51" s="489">
        <v>10.084997633277244</v>
      </c>
      <c r="Q51" s="489">
        <v>0.53551746725591731</v>
      </c>
      <c r="R51" s="489">
        <v>0</v>
      </c>
      <c r="S51" s="489">
        <v>6.1756777889718038E-3</v>
      </c>
      <c r="T51" s="489">
        <v>1.7511534812212858E-3</v>
      </c>
      <c r="U51" s="489">
        <v>0</v>
      </c>
      <c r="V51" s="489">
        <v>0</v>
      </c>
      <c r="W51" s="489">
        <v>0</v>
      </c>
      <c r="X51" s="489">
        <v>0</v>
      </c>
      <c r="Y51" s="489">
        <v>0.54344429852611043</v>
      </c>
      <c r="Z51" s="489">
        <v>71.675915682336338</v>
      </c>
      <c r="AA51" s="489">
        <v>4.5501038733039127</v>
      </c>
      <c r="AB51" s="489">
        <v>0.66569445164380658</v>
      </c>
      <c r="AC51" s="489">
        <v>0.59983770871065833</v>
      </c>
      <c r="AD51" s="489">
        <v>1.4560868893092671</v>
      </c>
      <c r="AE51" s="489">
        <v>2.8980966203054726E-2</v>
      </c>
      <c r="AF51" s="489">
        <v>1.6013817966743645E-3</v>
      </c>
      <c r="AG51" s="489">
        <v>1.4318187937673501E-3</v>
      </c>
      <c r="AH51" s="489">
        <v>2.6647837275251294E-4</v>
      </c>
      <c r="AI51" s="489">
        <v>7.3040035681338953</v>
      </c>
      <c r="AJ51" s="489">
        <v>26.761291208897372</v>
      </c>
      <c r="AK51" s="489">
        <v>1.5898834488051585</v>
      </c>
      <c r="AL51" s="489">
        <v>6.7754153291940483E-2</v>
      </c>
      <c r="AM51" s="489">
        <v>0.15179766497422773</v>
      </c>
      <c r="AN51" s="489">
        <v>0.18521382144844567</v>
      </c>
      <c r="AO51" s="489">
        <v>1.1990787142670349E-2</v>
      </c>
      <c r="AP51" s="489">
        <v>2.0275840013327573E-4</v>
      </c>
      <c r="AQ51" s="489">
        <v>5.1294199747101696E-4</v>
      </c>
      <c r="AR51" s="489">
        <v>2.9767480917965402E-5</v>
      </c>
      <c r="AS51" s="489">
        <v>2.0073853435409648</v>
      </c>
    </row>
    <row r="52" spans="1:45" ht="18.75">
      <c r="A52" s="484">
        <v>50</v>
      </c>
      <c r="B52" s="485" t="s">
        <v>555</v>
      </c>
      <c r="C52" s="484" t="s">
        <v>556</v>
      </c>
      <c r="D52" s="383">
        <v>11</v>
      </c>
      <c r="E52" s="488">
        <v>1745541</v>
      </c>
      <c r="F52" s="488">
        <v>5455166.3343634112</v>
      </c>
      <c r="G52" s="488">
        <v>321653.22852370265</v>
      </c>
      <c r="H52" s="488">
        <v>0</v>
      </c>
      <c r="I52" s="488">
        <v>7821.9009602049355</v>
      </c>
      <c r="J52" s="488">
        <v>1354.9476617309745</v>
      </c>
      <c r="K52" s="488">
        <v>0</v>
      </c>
      <c r="L52" s="488">
        <v>0</v>
      </c>
      <c r="M52" s="488">
        <v>0</v>
      </c>
      <c r="N52" s="488">
        <v>0</v>
      </c>
      <c r="O52" s="488">
        <v>330830.07714563858</v>
      </c>
      <c r="P52" s="489">
        <v>3.1252009172877702</v>
      </c>
      <c r="Q52" s="489">
        <v>0.18427136831715935</v>
      </c>
      <c r="R52" s="489">
        <v>0</v>
      </c>
      <c r="S52" s="489">
        <v>4.4810754718479463E-3</v>
      </c>
      <c r="T52" s="489">
        <v>7.7623365004372542E-4</v>
      </c>
      <c r="U52" s="489">
        <v>0</v>
      </c>
      <c r="V52" s="489">
        <v>0</v>
      </c>
      <c r="W52" s="489">
        <v>0</v>
      </c>
      <c r="X52" s="489">
        <v>0</v>
      </c>
      <c r="Y52" s="489">
        <v>0.18952867743905105</v>
      </c>
      <c r="Z52" s="489">
        <v>36.639820749139858</v>
      </c>
      <c r="AA52" s="489">
        <v>2.3264018428321607</v>
      </c>
      <c r="AB52" s="489">
        <v>0.22340504819553206</v>
      </c>
      <c r="AC52" s="489">
        <v>0.29956351413683885</v>
      </c>
      <c r="AD52" s="489">
        <v>0.26980517363826551</v>
      </c>
      <c r="AE52" s="489">
        <v>3.2710883637457507E-2</v>
      </c>
      <c r="AF52" s="489">
        <v>8.1583391810148348E-4</v>
      </c>
      <c r="AG52" s="489">
        <v>1.1233136041987107E-3</v>
      </c>
      <c r="AH52" s="489">
        <v>1.3529866023196652E-4</v>
      </c>
      <c r="AI52" s="489">
        <v>3.1539609086227878</v>
      </c>
      <c r="AJ52" s="489">
        <v>24.380070725802078</v>
      </c>
      <c r="AK52" s="489">
        <v>1.5234850047098714</v>
      </c>
      <c r="AL52" s="489">
        <v>5.9139082370873126E-2</v>
      </c>
      <c r="AM52" s="489">
        <v>0.12491698041255599</v>
      </c>
      <c r="AN52" s="489">
        <v>7.2011118523407164E-2</v>
      </c>
      <c r="AO52" s="489">
        <v>2.5501064228195047E-2</v>
      </c>
      <c r="AP52" s="489">
        <v>2.2415641234995435E-4</v>
      </c>
      <c r="AQ52" s="489">
        <v>7.7241650959829352E-4</v>
      </c>
      <c r="AR52" s="489">
        <v>3.3002050609988788E-5</v>
      </c>
      <c r="AS52" s="489">
        <v>1.8060828252174597</v>
      </c>
    </row>
    <row r="53" spans="1:45" ht="18.75">
      <c r="A53" s="484">
        <v>51</v>
      </c>
      <c r="B53" s="485" t="s">
        <v>557</v>
      </c>
      <c r="C53" s="484" t="s">
        <v>558</v>
      </c>
      <c r="D53" s="383">
        <v>11</v>
      </c>
      <c r="E53" s="488">
        <v>569869</v>
      </c>
      <c r="F53" s="488">
        <v>3382679.0688393521</v>
      </c>
      <c r="G53" s="488">
        <v>194978.3235550251</v>
      </c>
      <c r="H53" s="488">
        <v>0</v>
      </c>
      <c r="I53" s="488">
        <v>1628.0533703874491</v>
      </c>
      <c r="J53" s="488">
        <v>547.02827411973578</v>
      </c>
      <c r="K53" s="488">
        <v>0</v>
      </c>
      <c r="L53" s="488">
        <v>0</v>
      </c>
      <c r="M53" s="488">
        <v>0</v>
      </c>
      <c r="N53" s="488">
        <v>0</v>
      </c>
      <c r="O53" s="488">
        <v>197153.40519953228</v>
      </c>
      <c r="P53" s="489">
        <v>5.9358888952361895</v>
      </c>
      <c r="Q53" s="489">
        <v>0.34214586783107187</v>
      </c>
      <c r="R53" s="489">
        <v>0</v>
      </c>
      <c r="S53" s="489">
        <v>2.8568905667573584E-3</v>
      </c>
      <c r="T53" s="489">
        <v>9.5991933956705096E-4</v>
      </c>
      <c r="U53" s="489">
        <v>0</v>
      </c>
      <c r="V53" s="489">
        <v>0</v>
      </c>
      <c r="W53" s="489">
        <v>0</v>
      </c>
      <c r="X53" s="489">
        <v>0</v>
      </c>
      <c r="Y53" s="489">
        <v>0.34596267773739631</v>
      </c>
      <c r="Z53" s="489">
        <v>41.363388612952733</v>
      </c>
      <c r="AA53" s="489">
        <v>2.6296315415615004</v>
      </c>
      <c r="AB53" s="489">
        <v>0.18288172644960007</v>
      </c>
      <c r="AC53" s="489">
        <v>0.55899935889308316</v>
      </c>
      <c r="AD53" s="489">
        <v>0.33251122699932029</v>
      </c>
      <c r="AE53" s="489">
        <v>1.4151003620506895E-2</v>
      </c>
      <c r="AF53" s="489">
        <v>6.4688522603786717E-4</v>
      </c>
      <c r="AG53" s="489">
        <v>1.1657506295047659E-3</v>
      </c>
      <c r="AH53" s="489">
        <v>1.0627988546956157E-4</v>
      </c>
      <c r="AI53" s="489">
        <v>3.7200937732650234</v>
      </c>
      <c r="AJ53" s="489">
        <v>30.482969740966563</v>
      </c>
      <c r="AK53" s="489">
        <v>1.9152363804271539</v>
      </c>
      <c r="AL53" s="489">
        <v>5.2765224092855306E-2</v>
      </c>
      <c r="AM53" s="489">
        <v>0.30402310556839318</v>
      </c>
      <c r="AN53" s="489">
        <v>0.16217063719252492</v>
      </c>
      <c r="AO53" s="489">
        <v>9.8169364604850408E-3</v>
      </c>
      <c r="AP53" s="489">
        <v>1.712343396402292E-4</v>
      </c>
      <c r="AQ53" s="489">
        <v>8.2810442373754318E-4</v>
      </c>
      <c r="AR53" s="489">
        <v>2.3931085220479177E-5</v>
      </c>
      <c r="AS53" s="489">
        <v>2.4450355535900106</v>
      </c>
    </row>
    <row r="54" spans="1:45" ht="18.75">
      <c r="A54" s="484">
        <v>52</v>
      </c>
      <c r="B54" s="485" t="s">
        <v>559</v>
      </c>
      <c r="C54" s="484" t="s">
        <v>560</v>
      </c>
      <c r="D54" s="383">
        <v>11</v>
      </c>
      <c r="E54" s="488">
        <v>238008</v>
      </c>
      <c r="F54" s="488">
        <v>1309352.3806298967</v>
      </c>
      <c r="G54" s="488">
        <v>87685.336845940808</v>
      </c>
      <c r="H54" s="488">
        <v>0</v>
      </c>
      <c r="I54" s="488">
        <v>342.70483048589188</v>
      </c>
      <c r="J54" s="488">
        <v>185.58672039331464</v>
      </c>
      <c r="K54" s="488">
        <v>0</v>
      </c>
      <c r="L54" s="488">
        <v>0</v>
      </c>
      <c r="M54" s="488">
        <v>0</v>
      </c>
      <c r="N54" s="488">
        <v>0</v>
      </c>
      <c r="O54" s="488">
        <v>88213.628396820015</v>
      </c>
      <c r="P54" s="489">
        <v>5.5012956733802927</v>
      </c>
      <c r="Q54" s="489">
        <v>0.36841340142323287</v>
      </c>
      <c r="R54" s="489">
        <v>0</v>
      </c>
      <c r="S54" s="489">
        <v>1.4398878629537321E-3</v>
      </c>
      <c r="T54" s="489">
        <v>7.7974992602481699E-4</v>
      </c>
      <c r="U54" s="489">
        <v>0</v>
      </c>
      <c r="V54" s="489">
        <v>0</v>
      </c>
      <c r="W54" s="489">
        <v>0</v>
      </c>
      <c r="X54" s="489">
        <v>0</v>
      </c>
      <c r="Y54" s="489">
        <v>0.37063303921221141</v>
      </c>
      <c r="Z54" s="489">
        <v>34.87715269037227</v>
      </c>
      <c r="AA54" s="489">
        <v>2.2641380021478796</v>
      </c>
      <c r="AB54" s="489">
        <v>0.16817674905568905</v>
      </c>
      <c r="AC54" s="489">
        <v>0.36607031733058326</v>
      </c>
      <c r="AD54" s="489">
        <v>0.23210102067870697</v>
      </c>
      <c r="AE54" s="489">
        <v>1.3761235155449754E-2</v>
      </c>
      <c r="AF54" s="489">
        <v>6.1142769867849711E-4</v>
      </c>
      <c r="AG54" s="489">
        <v>9.4137676912082254E-4</v>
      </c>
      <c r="AH54" s="489">
        <v>1.0035784673085458E-4</v>
      </c>
      <c r="AI54" s="489">
        <v>3.0459004866828394</v>
      </c>
      <c r="AJ54" s="489">
        <v>26.474372754657544</v>
      </c>
      <c r="AK54" s="489">
        <v>1.7153045280273227</v>
      </c>
      <c r="AL54" s="489">
        <v>5.3815503064282323E-2</v>
      </c>
      <c r="AM54" s="489">
        <v>0.17722038614635563</v>
      </c>
      <c r="AN54" s="489">
        <v>0.11869219451647957</v>
      </c>
      <c r="AO54" s="489">
        <v>1.0062353727943223E-2</v>
      </c>
      <c r="AP54" s="489">
        <v>1.7381586086547958E-4</v>
      </c>
      <c r="AQ54" s="489">
        <v>6.661969512832698E-4</v>
      </c>
      <c r="AR54" s="489">
        <v>2.464193862643012E-5</v>
      </c>
      <c r="AS54" s="489">
        <v>2.0759596202331592</v>
      </c>
    </row>
    <row r="55" spans="1:45" ht="18.75">
      <c r="A55" s="484">
        <v>53</v>
      </c>
      <c r="B55" s="485" t="s">
        <v>561</v>
      </c>
      <c r="C55" s="484" t="s">
        <v>562</v>
      </c>
      <c r="D55" s="383">
        <v>11</v>
      </c>
      <c r="E55" s="488">
        <v>2765067</v>
      </c>
      <c r="F55" s="488">
        <v>21849768.74593927</v>
      </c>
      <c r="G55" s="488">
        <v>1299003.3934772406</v>
      </c>
      <c r="H55" s="488">
        <v>0</v>
      </c>
      <c r="I55" s="488">
        <v>3143.1927740279916</v>
      </c>
      <c r="J55" s="488">
        <v>2862.6351285106016</v>
      </c>
      <c r="K55" s="488">
        <v>0</v>
      </c>
      <c r="L55" s="488">
        <v>0</v>
      </c>
      <c r="M55" s="488">
        <v>0</v>
      </c>
      <c r="N55" s="488">
        <v>0</v>
      </c>
      <c r="O55" s="488">
        <v>1305009.2213797793</v>
      </c>
      <c r="P55" s="489">
        <v>7.9020756986862413</v>
      </c>
      <c r="Q55" s="489">
        <v>0.46979092856601323</v>
      </c>
      <c r="R55" s="489">
        <v>0</v>
      </c>
      <c r="S55" s="489">
        <v>1.1367510349760029E-3</v>
      </c>
      <c r="T55" s="489">
        <v>1.0352859907230463E-3</v>
      </c>
      <c r="U55" s="489">
        <v>0</v>
      </c>
      <c r="V55" s="489">
        <v>0</v>
      </c>
      <c r="W55" s="489">
        <v>0</v>
      </c>
      <c r="X55" s="489">
        <v>0</v>
      </c>
      <c r="Y55" s="489">
        <v>0.47196296559171236</v>
      </c>
      <c r="Z55" s="489">
        <v>38.531333752841753</v>
      </c>
      <c r="AA55" s="489">
        <v>2.4269284193390548</v>
      </c>
      <c r="AB55" s="489">
        <v>0.18312485296313591</v>
      </c>
      <c r="AC55" s="489">
        <v>0.82291368308822721</v>
      </c>
      <c r="AD55" s="489">
        <v>0.32468025562653202</v>
      </c>
      <c r="AE55" s="489">
        <v>1.8124535595378261E-2</v>
      </c>
      <c r="AF55" s="489">
        <v>6.5640157474366665E-4</v>
      </c>
      <c r="AG55" s="489">
        <v>9.4379131876660711E-4</v>
      </c>
      <c r="AH55" s="489">
        <v>1.080396293987392E-4</v>
      </c>
      <c r="AI55" s="489">
        <v>3.7774799791352387</v>
      </c>
      <c r="AJ55" s="489">
        <v>28.959678038091369</v>
      </c>
      <c r="AK55" s="489">
        <v>1.7999820016245234</v>
      </c>
      <c r="AL55" s="489">
        <v>5.3182751966240102E-2</v>
      </c>
      <c r="AM55" s="489">
        <v>0.56927692208970215</v>
      </c>
      <c r="AN55" s="489">
        <v>0.15964620376395358</v>
      </c>
      <c r="AO55" s="489">
        <v>1.3578121957613961E-2</v>
      </c>
      <c r="AP55" s="489">
        <v>1.7880348574173755E-4</v>
      </c>
      <c r="AQ55" s="489">
        <v>6.4157258250608414E-4</v>
      </c>
      <c r="AR55" s="489">
        <v>2.5404334351412065E-5</v>
      </c>
      <c r="AS55" s="489">
        <v>2.5965117818046344</v>
      </c>
    </row>
    <row r="56" spans="1:45" ht="18.75">
      <c r="A56" s="484">
        <v>54</v>
      </c>
      <c r="B56" s="485" t="s">
        <v>563</v>
      </c>
      <c r="C56" s="484" t="s">
        <v>564</v>
      </c>
      <c r="D56" s="383">
        <v>11</v>
      </c>
      <c r="E56" s="488">
        <v>2515034</v>
      </c>
      <c r="F56" s="488">
        <v>17952577.237488005</v>
      </c>
      <c r="G56" s="488">
        <v>1103719.6198829557</v>
      </c>
      <c r="H56" s="488">
        <v>0</v>
      </c>
      <c r="I56" s="488">
        <v>8267.7813487347066</v>
      </c>
      <c r="J56" s="488">
        <v>2869.2897490779892</v>
      </c>
      <c r="K56" s="488">
        <v>0</v>
      </c>
      <c r="L56" s="488">
        <v>0</v>
      </c>
      <c r="M56" s="488">
        <v>0</v>
      </c>
      <c r="N56" s="488">
        <v>0</v>
      </c>
      <c r="O56" s="488">
        <v>1114856.6909807683</v>
      </c>
      <c r="P56" s="489">
        <v>7.1381051856507733</v>
      </c>
      <c r="Q56" s="489">
        <v>0.43884878688835049</v>
      </c>
      <c r="R56" s="489">
        <v>0</v>
      </c>
      <c r="S56" s="489">
        <v>3.2873437690045968E-3</v>
      </c>
      <c r="T56" s="489">
        <v>1.1408552524848528E-3</v>
      </c>
      <c r="U56" s="489">
        <v>0</v>
      </c>
      <c r="V56" s="489">
        <v>0</v>
      </c>
      <c r="W56" s="489">
        <v>0</v>
      </c>
      <c r="X56" s="489">
        <v>0</v>
      </c>
      <c r="Y56" s="489">
        <v>0.44327698590983994</v>
      </c>
      <c r="Z56" s="489">
        <v>48.612025534787307</v>
      </c>
      <c r="AA56" s="489">
        <v>3.1097377339919148</v>
      </c>
      <c r="AB56" s="489">
        <v>0.27240656659902501</v>
      </c>
      <c r="AC56" s="489">
        <v>0.5171030476830627</v>
      </c>
      <c r="AD56" s="489">
        <v>0.41090777808779555</v>
      </c>
      <c r="AE56" s="489">
        <v>2.0726326635060528E-2</v>
      </c>
      <c r="AF56" s="489">
        <v>8.8958453234830477E-4</v>
      </c>
      <c r="AG56" s="489">
        <v>1.3824626385283132E-3</v>
      </c>
      <c r="AH56" s="489">
        <v>1.4649916737221073E-4</v>
      </c>
      <c r="AI56" s="489">
        <v>4.3332999993351109</v>
      </c>
      <c r="AJ56" s="489">
        <v>35.171271909814152</v>
      </c>
      <c r="AK56" s="489">
        <v>2.234204543535355</v>
      </c>
      <c r="AL56" s="489">
        <v>6.3292385236624504E-2</v>
      </c>
      <c r="AM56" s="489">
        <v>0.28707459041628725</v>
      </c>
      <c r="AN56" s="489">
        <v>0.14389033012219007</v>
      </c>
      <c r="AO56" s="489">
        <v>1.436524285545673E-2</v>
      </c>
      <c r="AP56" s="489">
        <v>2.1981537357576057E-4</v>
      </c>
      <c r="AQ56" s="489">
        <v>9.7138143784112989E-4</v>
      </c>
      <c r="AR56" s="489">
        <v>3.1452303557018623E-5</v>
      </c>
      <c r="AS56" s="489">
        <v>2.7440497412808882</v>
      </c>
    </row>
    <row r="57" spans="1:45" ht="18.75">
      <c r="A57" s="484">
        <v>55</v>
      </c>
      <c r="B57" s="485" t="s">
        <v>565</v>
      </c>
      <c r="C57" s="484" t="s">
        <v>566</v>
      </c>
      <c r="D57" s="383">
        <v>11</v>
      </c>
      <c r="E57" s="488">
        <v>350766</v>
      </c>
      <c r="F57" s="488">
        <v>1410189.3811762158</v>
      </c>
      <c r="G57" s="488">
        <v>77248.432236617882</v>
      </c>
      <c r="H57" s="488">
        <v>3179.4987342815766</v>
      </c>
      <c r="I57" s="488">
        <v>1541.1810046272137</v>
      </c>
      <c r="J57" s="488">
        <v>802.57352342178569</v>
      </c>
      <c r="K57" s="488">
        <v>0</v>
      </c>
      <c r="L57" s="488">
        <v>0</v>
      </c>
      <c r="M57" s="488">
        <v>0</v>
      </c>
      <c r="N57" s="488">
        <v>0</v>
      </c>
      <c r="O57" s="488">
        <v>82771.685498948456</v>
      </c>
      <c r="P57" s="489">
        <v>4.0203137737871284</v>
      </c>
      <c r="Q57" s="489">
        <v>0.22022782207117531</v>
      </c>
      <c r="R57" s="489">
        <v>9.0644439149791499E-3</v>
      </c>
      <c r="S57" s="489">
        <v>4.3937582451754548E-3</v>
      </c>
      <c r="T57" s="489">
        <v>2.2880596278481544E-3</v>
      </c>
      <c r="U57" s="489">
        <v>0</v>
      </c>
      <c r="V57" s="489">
        <v>0</v>
      </c>
      <c r="W57" s="489">
        <v>0</v>
      </c>
      <c r="X57" s="489">
        <v>0</v>
      </c>
      <c r="Y57" s="489">
        <v>0.23597408385917806</v>
      </c>
      <c r="Z57" s="489">
        <v>31.175519172911997</v>
      </c>
      <c r="AA57" s="489">
        <v>1.9379808964807117</v>
      </c>
      <c r="AB57" s="489">
        <v>0.14417299780548082</v>
      </c>
      <c r="AC57" s="489">
        <v>0.6483392245710311</v>
      </c>
      <c r="AD57" s="489">
        <v>7.1416666140195914E-2</v>
      </c>
      <c r="AE57" s="489">
        <v>1.2065726760311939E-2</v>
      </c>
      <c r="AF57" s="489">
        <v>6.6588253441813845E-4</v>
      </c>
      <c r="AG57" s="489">
        <v>1.0334696289087265E-3</v>
      </c>
      <c r="AH57" s="489">
        <v>1.106019103198561E-4</v>
      </c>
      <c r="AI57" s="489">
        <v>2.8157854658313783</v>
      </c>
      <c r="AJ57" s="489">
        <v>26.164889166577222</v>
      </c>
      <c r="AK57" s="489">
        <v>1.6164633519707774</v>
      </c>
      <c r="AL57" s="489">
        <v>5.9375770501199424E-2</v>
      </c>
      <c r="AM57" s="489">
        <v>0.51112417177486846</v>
      </c>
      <c r="AN57" s="489">
        <v>5.7868761803303533E-2</v>
      </c>
      <c r="AO57" s="489">
        <v>9.8181006001897744E-3</v>
      </c>
      <c r="AP57" s="489">
        <v>2.1384396795946705E-4</v>
      </c>
      <c r="AQ57" s="489">
        <v>8.1737686130419537E-4</v>
      </c>
      <c r="AR57" s="489">
        <v>3.1288342290288313E-5</v>
      </c>
      <c r="AS57" s="489">
        <v>2.2557126658218918</v>
      </c>
    </row>
    <row r="58" spans="1:45" ht="18.75">
      <c r="A58" s="484">
        <v>56</v>
      </c>
      <c r="B58" s="485" t="s">
        <v>567</v>
      </c>
      <c r="C58" s="484" t="s">
        <v>568</v>
      </c>
      <c r="D58" s="383">
        <v>11</v>
      </c>
      <c r="E58" s="488">
        <v>1371863</v>
      </c>
      <c r="F58" s="488">
        <v>5758115.7206227193</v>
      </c>
      <c r="G58" s="488">
        <v>292320.24875443109</v>
      </c>
      <c r="H58" s="488">
        <v>71953.176874474069</v>
      </c>
      <c r="I58" s="488">
        <v>6387.6436753323514</v>
      </c>
      <c r="J58" s="488">
        <v>3319.0903883829887</v>
      </c>
      <c r="K58" s="488">
        <v>0</v>
      </c>
      <c r="L58" s="488">
        <v>0</v>
      </c>
      <c r="M58" s="488">
        <v>0</v>
      </c>
      <c r="N58" s="488">
        <v>0</v>
      </c>
      <c r="O58" s="488">
        <v>373980.15969262051</v>
      </c>
      <c r="P58" s="489">
        <v>4.1972964651883746</v>
      </c>
      <c r="Q58" s="489">
        <v>0.21308268300437516</v>
      </c>
      <c r="R58" s="489">
        <v>5.2449243746987909E-2</v>
      </c>
      <c r="S58" s="489">
        <v>4.6561819039746327E-3</v>
      </c>
      <c r="T58" s="489">
        <v>2.4194036783432376E-3</v>
      </c>
      <c r="U58" s="489">
        <v>0</v>
      </c>
      <c r="V58" s="489">
        <v>0</v>
      </c>
      <c r="W58" s="489">
        <v>0</v>
      </c>
      <c r="X58" s="489">
        <v>0</v>
      </c>
      <c r="Y58" s="489">
        <v>0.27260751233368091</v>
      </c>
      <c r="Z58" s="489">
        <v>18.007837135500623</v>
      </c>
      <c r="AA58" s="489">
        <v>1.1138249221504224</v>
      </c>
      <c r="AB58" s="489">
        <v>0.13302951724646969</v>
      </c>
      <c r="AC58" s="489">
        <v>7.6549934312927642E-2</v>
      </c>
      <c r="AD58" s="489">
        <v>7.5219725601263498E-2</v>
      </c>
      <c r="AE58" s="489">
        <v>1.1531202598500235E-2</v>
      </c>
      <c r="AF58" s="489">
        <v>3.0265867714835787E-4</v>
      </c>
      <c r="AG58" s="489">
        <v>4.5263766390810729E-4</v>
      </c>
      <c r="AH58" s="489">
        <v>5.1878964857205255E-5</v>
      </c>
      <c r="AI58" s="489">
        <v>1.4109624772154974</v>
      </c>
      <c r="AJ58" s="489">
        <v>13.908160973534736</v>
      </c>
      <c r="AK58" s="489">
        <v>0.84151102728006144</v>
      </c>
      <c r="AL58" s="489">
        <v>7.0862367049816632E-2</v>
      </c>
      <c r="AM58" s="489">
        <v>1.1114876884991545E-2</v>
      </c>
      <c r="AN58" s="489">
        <v>1.9203071342777697E-2</v>
      </c>
      <c r="AO58" s="489">
        <v>9.2506708185421792E-3</v>
      </c>
      <c r="AP58" s="489">
        <v>7.5660145535996426E-5</v>
      </c>
      <c r="AQ58" s="489">
        <v>3.1006627236610982E-4</v>
      </c>
      <c r="AR58" s="489">
        <v>1.1068299160393172E-5</v>
      </c>
      <c r="AS58" s="489">
        <v>0.95233880809325189</v>
      </c>
    </row>
    <row r="59" spans="1:45" ht="18.75">
      <c r="A59" s="484">
        <v>57</v>
      </c>
      <c r="B59" s="485" t="s">
        <v>569</v>
      </c>
      <c r="C59" s="484" t="s">
        <v>570</v>
      </c>
      <c r="D59" s="383">
        <v>11</v>
      </c>
      <c r="E59" s="488">
        <v>162520</v>
      </c>
      <c r="F59" s="488">
        <v>839606.9538405647</v>
      </c>
      <c r="G59" s="488">
        <v>43592.515440750416</v>
      </c>
      <c r="H59" s="488">
        <v>1473.1534250624115</v>
      </c>
      <c r="I59" s="488">
        <v>579.33890851620481</v>
      </c>
      <c r="J59" s="488">
        <v>327.74081253572615</v>
      </c>
      <c r="K59" s="488">
        <v>0</v>
      </c>
      <c r="L59" s="488">
        <v>0</v>
      </c>
      <c r="M59" s="488">
        <v>0</v>
      </c>
      <c r="N59" s="488">
        <v>0</v>
      </c>
      <c r="O59" s="488">
        <v>45972.748586864756</v>
      </c>
      <c r="P59" s="489">
        <v>5.1661761865651279</v>
      </c>
      <c r="Q59" s="489">
        <v>0.26822862072822062</v>
      </c>
      <c r="R59" s="489">
        <v>9.0644439149791499E-3</v>
      </c>
      <c r="S59" s="489">
        <v>3.5647237787115728E-3</v>
      </c>
      <c r="T59" s="489">
        <v>2.0166183395011455E-3</v>
      </c>
      <c r="U59" s="489">
        <v>0</v>
      </c>
      <c r="V59" s="489">
        <v>0</v>
      </c>
      <c r="W59" s="489">
        <v>0</v>
      </c>
      <c r="X59" s="489">
        <v>0</v>
      </c>
      <c r="Y59" s="489">
        <v>0.28287440676141246</v>
      </c>
      <c r="Z59" s="489">
        <v>21.54190703754939</v>
      </c>
      <c r="AA59" s="489">
        <v>1.3048572163716661</v>
      </c>
      <c r="AB59" s="489">
        <v>9.051210706311863E-2</v>
      </c>
      <c r="AC59" s="489">
        <v>9.1570462626790403E-2</v>
      </c>
      <c r="AD59" s="489">
        <v>2.5685305184097028E-2</v>
      </c>
      <c r="AE59" s="489">
        <v>7.7223147511079598E-3</v>
      </c>
      <c r="AF59" s="489">
        <v>4.6883787166945889E-4</v>
      </c>
      <c r="AG59" s="489">
        <v>5.6927973075538091E-4</v>
      </c>
      <c r="AH59" s="489">
        <v>7.8779504698503068E-5</v>
      </c>
      <c r="AI59" s="489">
        <v>1.5214643031039037</v>
      </c>
      <c r="AJ59" s="489">
        <v>17.125264231243015</v>
      </c>
      <c r="AK59" s="489">
        <v>1.0227341495315034</v>
      </c>
      <c r="AL59" s="489">
        <v>3.3041461475986113E-2</v>
      </c>
      <c r="AM59" s="489">
        <v>1.4383449762781405E-2</v>
      </c>
      <c r="AN59" s="489">
        <v>1.3031342704196834E-2</v>
      </c>
      <c r="AO59" s="489">
        <v>5.9583120680221074E-3</v>
      </c>
      <c r="AP59" s="489">
        <v>1.4340300176603771E-4</v>
      </c>
      <c r="AQ59" s="489">
        <v>3.9946914785338124E-4</v>
      </c>
      <c r="AR59" s="489">
        <v>2.1320655214043455E-5</v>
      </c>
      <c r="AS59" s="489">
        <v>1.0897129083473232</v>
      </c>
    </row>
    <row r="60" spans="1:45" ht="18.75">
      <c r="A60" s="484">
        <v>58</v>
      </c>
      <c r="B60" s="485" t="s">
        <v>571</v>
      </c>
      <c r="C60" s="484" t="s">
        <v>572</v>
      </c>
      <c r="D60" s="383">
        <v>11</v>
      </c>
      <c r="E60" s="488">
        <v>1380930</v>
      </c>
      <c r="F60" s="488">
        <v>2268727.4792493065</v>
      </c>
      <c r="G60" s="488">
        <v>116972.69596347329</v>
      </c>
      <c r="H60" s="488">
        <v>12517.362535512159</v>
      </c>
      <c r="I60" s="488">
        <v>2409.620999807667</v>
      </c>
      <c r="J60" s="488">
        <v>1260.1944510734843</v>
      </c>
      <c r="K60" s="488">
        <v>0</v>
      </c>
      <c r="L60" s="488">
        <v>0</v>
      </c>
      <c r="M60" s="488">
        <v>0</v>
      </c>
      <c r="N60" s="488">
        <v>0</v>
      </c>
      <c r="O60" s="488">
        <v>133159.8739498666</v>
      </c>
      <c r="P60" s="489">
        <v>1.6428982491866397</v>
      </c>
      <c r="Q60" s="489">
        <v>8.4705738859662177E-2</v>
      </c>
      <c r="R60" s="489">
        <v>9.0644439149791499E-3</v>
      </c>
      <c r="S60" s="489">
        <v>1.7449262452171122E-3</v>
      </c>
      <c r="T60" s="489">
        <v>9.1256939241922777E-4</v>
      </c>
      <c r="U60" s="489">
        <v>0</v>
      </c>
      <c r="V60" s="489">
        <v>0</v>
      </c>
      <c r="W60" s="489">
        <v>0</v>
      </c>
      <c r="X60" s="489">
        <v>0</v>
      </c>
      <c r="Y60" s="489">
        <v>9.6427678412277659E-2</v>
      </c>
      <c r="Z60" s="489">
        <v>18.941738428196409</v>
      </c>
      <c r="AA60" s="489">
        <v>1.1932232562005243</v>
      </c>
      <c r="AB60" s="489">
        <v>0.10821297020038996</v>
      </c>
      <c r="AC60" s="489">
        <v>0.17337015655625623</v>
      </c>
      <c r="AD60" s="489">
        <v>6.0553988867031443E-2</v>
      </c>
      <c r="AE60" s="489">
        <v>1.0694697286472691E-2</v>
      </c>
      <c r="AF60" s="489">
        <v>4.4541220297327801E-4</v>
      </c>
      <c r="AG60" s="489">
        <v>5.7362260627401643E-4</v>
      </c>
      <c r="AH60" s="489">
        <v>7.4977594340637995E-5</v>
      </c>
      <c r="AI60" s="489">
        <v>1.5471490815142619</v>
      </c>
      <c r="AJ60" s="489">
        <v>14.46724341247652</v>
      </c>
      <c r="AK60" s="489">
        <v>0.89891345346695473</v>
      </c>
      <c r="AL60" s="489">
        <v>4.4561243708426908E-2</v>
      </c>
      <c r="AM60" s="489">
        <v>9.7317456696457499E-2</v>
      </c>
      <c r="AN60" s="489">
        <v>3.2687849669686582E-2</v>
      </c>
      <c r="AO60" s="489">
        <v>8.5757818009563232E-3</v>
      </c>
      <c r="AP60" s="489">
        <v>1.3068070098292098E-4</v>
      </c>
      <c r="AQ60" s="489">
        <v>4.075354533659381E-4</v>
      </c>
      <c r="AR60" s="489">
        <v>1.9194736667240514E-5</v>
      </c>
      <c r="AS60" s="489">
        <v>1.0826131962334988</v>
      </c>
    </row>
    <row r="61" spans="1:45" ht="18.75">
      <c r="A61" s="484">
        <v>59</v>
      </c>
      <c r="B61" s="485" t="s">
        <v>573</v>
      </c>
      <c r="C61" s="484" t="s">
        <v>574</v>
      </c>
      <c r="D61" s="383">
        <v>11</v>
      </c>
      <c r="E61" s="488">
        <v>877927</v>
      </c>
      <c r="F61" s="488">
        <v>1776734.7911788956</v>
      </c>
      <c r="G61" s="488">
        <v>98110.741943044588</v>
      </c>
      <c r="H61" s="488">
        <v>0</v>
      </c>
      <c r="I61" s="488">
        <v>291.02429969607289</v>
      </c>
      <c r="J61" s="488">
        <v>278.67320439156231</v>
      </c>
      <c r="K61" s="488">
        <v>0</v>
      </c>
      <c r="L61" s="488">
        <v>0</v>
      </c>
      <c r="M61" s="488">
        <v>0</v>
      </c>
      <c r="N61" s="488">
        <v>0</v>
      </c>
      <c r="O61" s="488">
        <v>98680.43944713223</v>
      </c>
      <c r="P61" s="489">
        <v>2.0237841998012311</v>
      </c>
      <c r="Q61" s="489">
        <v>0.11175273336284747</v>
      </c>
      <c r="R61" s="489">
        <v>0</v>
      </c>
      <c r="S61" s="489">
        <v>3.3149031718590827E-4</v>
      </c>
      <c r="T61" s="489">
        <v>3.1742184075847117E-4</v>
      </c>
      <c r="U61" s="489">
        <v>0</v>
      </c>
      <c r="V61" s="489">
        <v>0</v>
      </c>
      <c r="W61" s="489">
        <v>0</v>
      </c>
      <c r="X61" s="489">
        <v>0</v>
      </c>
      <c r="Y61" s="489">
        <v>0.11240164552079185</v>
      </c>
      <c r="Z61" s="489">
        <v>44.488606907598921</v>
      </c>
      <c r="AA61" s="489">
        <v>2.8773293678225111</v>
      </c>
      <c r="AB61" s="489">
        <v>0.53324088445921447</v>
      </c>
      <c r="AC61" s="489">
        <v>0.22402364053287363</v>
      </c>
      <c r="AD61" s="489">
        <v>2.3000596376518163</v>
      </c>
      <c r="AE61" s="489">
        <v>1.216097259902413E-2</v>
      </c>
      <c r="AF61" s="489">
        <v>6.2422507704154096E-4</v>
      </c>
      <c r="AG61" s="489">
        <v>1.4501692499507225E-3</v>
      </c>
      <c r="AH61" s="489">
        <v>1.0329921811426087E-4</v>
      </c>
      <c r="AI61" s="489">
        <v>5.9489921966105443</v>
      </c>
      <c r="AJ61" s="489">
        <v>22.688927597660477</v>
      </c>
      <c r="AK61" s="489">
        <v>1.4481110452162942</v>
      </c>
      <c r="AL61" s="489">
        <v>0.10109488097182312</v>
      </c>
      <c r="AM61" s="489">
        <v>1.6319761343453136E-2</v>
      </c>
      <c r="AN61" s="489">
        <v>0.54802799143084124</v>
      </c>
      <c r="AO61" s="489">
        <v>5.3569287833983795E-3</v>
      </c>
      <c r="AP61" s="489">
        <v>9.7833677693523921E-5</v>
      </c>
      <c r="AQ61" s="489">
        <v>7.7806235884063065E-4</v>
      </c>
      <c r="AR61" s="489">
        <v>1.3598608549628069E-5</v>
      </c>
      <c r="AS61" s="489">
        <v>2.119800102390895</v>
      </c>
    </row>
    <row r="62" spans="1:45" ht="18.75">
      <c r="A62" s="484">
        <v>60</v>
      </c>
      <c r="B62" s="485" t="s">
        <v>575</v>
      </c>
      <c r="C62" s="484" t="s">
        <v>576</v>
      </c>
      <c r="D62" s="383">
        <v>11</v>
      </c>
      <c r="E62" s="488">
        <v>2802883</v>
      </c>
      <c r="F62" s="488">
        <v>19274826.71489457</v>
      </c>
      <c r="G62" s="488">
        <v>1141696.5250912153</v>
      </c>
      <c r="H62" s="488">
        <v>22874.478348060988</v>
      </c>
      <c r="I62" s="488">
        <v>4657.3022939283965</v>
      </c>
      <c r="J62" s="488">
        <v>3688.8508394381251</v>
      </c>
      <c r="K62" s="488">
        <v>0</v>
      </c>
      <c r="L62" s="488">
        <v>0</v>
      </c>
      <c r="M62" s="488">
        <v>0</v>
      </c>
      <c r="N62" s="488">
        <v>0</v>
      </c>
      <c r="O62" s="488">
        <v>1172917.1565726427</v>
      </c>
      <c r="P62" s="489">
        <v>6.8767860502541742</v>
      </c>
      <c r="Q62" s="489">
        <v>0.40732935520006197</v>
      </c>
      <c r="R62" s="489">
        <v>8.1610535823510959E-3</v>
      </c>
      <c r="S62" s="489">
        <v>1.6616113815412191E-3</v>
      </c>
      <c r="T62" s="489">
        <v>1.3160916240307302E-3</v>
      </c>
      <c r="U62" s="489">
        <v>0</v>
      </c>
      <c r="V62" s="489">
        <v>0</v>
      </c>
      <c r="W62" s="489">
        <v>0</v>
      </c>
      <c r="X62" s="489">
        <v>0</v>
      </c>
      <c r="Y62" s="489">
        <v>0.41846811178798499</v>
      </c>
      <c r="Z62" s="489">
        <v>41.427335819960952</v>
      </c>
      <c r="AA62" s="489">
        <v>2.6374147234980212</v>
      </c>
      <c r="AB62" s="489">
        <v>0.22103845809547595</v>
      </c>
      <c r="AC62" s="489">
        <v>0.32779419715508173</v>
      </c>
      <c r="AD62" s="489">
        <v>0.32823656417206232</v>
      </c>
      <c r="AE62" s="489">
        <v>2.9716281657988883E-2</v>
      </c>
      <c r="AF62" s="489">
        <v>5.5750029454624671E-4</v>
      </c>
      <c r="AG62" s="489">
        <v>1.1181966415676704E-3</v>
      </c>
      <c r="AH62" s="489">
        <v>9.2095041991518408E-5</v>
      </c>
      <c r="AI62" s="489">
        <v>3.5459680165567375</v>
      </c>
      <c r="AJ62" s="489">
        <v>30.98026647598958</v>
      </c>
      <c r="AK62" s="489">
        <v>1.9538999450109105</v>
      </c>
      <c r="AL62" s="489">
        <v>6.6730497371308206E-2</v>
      </c>
      <c r="AM62" s="489">
        <v>0.14419816013294637</v>
      </c>
      <c r="AN62" s="489">
        <v>0.11476648382502165</v>
      </c>
      <c r="AO62" s="489">
        <v>2.3860820828001419E-2</v>
      </c>
      <c r="AP62" s="489">
        <v>1.4473155056949689E-4</v>
      </c>
      <c r="AQ62" s="489">
        <v>7.8553312553855279E-4</v>
      </c>
      <c r="AR62" s="489">
        <v>2.0326179711708329E-5</v>
      </c>
      <c r="AS62" s="489">
        <v>2.3044064980240067</v>
      </c>
    </row>
    <row r="63" spans="1:45" ht="18.75">
      <c r="A63" s="484">
        <v>61</v>
      </c>
      <c r="B63" s="485" t="s">
        <v>577</v>
      </c>
      <c r="C63" s="484" t="s">
        <v>578</v>
      </c>
      <c r="D63" s="383">
        <v>11</v>
      </c>
      <c r="E63" s="488">
        <v>56440</v>
      </c>
      <c r="F63" s="488">
        <v>49677.671469929395</v>
      </c>
      <c r="G63" s="488">
        <v>3074.9191758904572</v>
      </c>
      <c r="H63" s="488">
        <v>0</v>
      </c>
      <c r="I63" s="488">
        <v>413.00782268510943</v>
      </c>
      <c r="J63" s="488">
        <v>187.45065001090217</v>
      </c>
      <c r="K63" s="488">
        <v>0</v>
      </c>
      <c r="L63" s="488">
        <v>0</v>
      </c>
      <c r="M63" s="488">
        <v>0</v>
      </c>
      <c r="N63" s="488">
        <v>0</v>
      </c>
      <c r="O63" s="488">
        <v>3675.3776485864687</v>
      </c>
      <c r="P63" s="489">
        <v>0.88018553277692047</v>
      </c>
      <c r="Q63" s="489">
        <v>5.4481204392105902E-2</v>
      </c>
      <c r="R63" s="489">
        <v>0</v>
      </c>
      <c r="S63" s="489">
        <v>7.3176439171706133E-3</v>
      </c>
      <c r="T63" s="489">
        <v>3.3212375976417814E-3</v>
      </c>
      <c r="U63" s="489">
        <v>0</v>
      </c>
      <c r="V63" s="489">
        <v>0</v>
      </c>
      <c r="W63" s="489">
        <v>0</v>
      </c>
      <c r="X63" s="489">
        <v>0</v>
      </c>
      <c r="Y63" s="489">
        <v>6.5120085906918299E-2</v>
      </c>
      <c r="Z63" s="489">
        <v>65.932633608048761</v>
      </c>
      <c r="AA63" s="489">
        <v>4.3415730915990087</v>
      </c>
      <c r="AB63" s="489">
        <v>0.17620987125942039</v>
      </c>
      <c r="AC63" s="489">
        <v>0.25066224596013276</v>
      </c>
      <c r="AD63" s="489">
        <v>3.9936405953217617E-2</v>
      </c>
      <c r="AE63" s="489">
        <v>5.2728216534566788E-2</v>
      </c>
      <c r="AF63" s="489">
        <v>4.8133475440382675E-3</v>
      </c>
      <c r="AG63" s="489">
        <v>4.3351418167414668E-3</v>
      </c>
      <c r="AH63" s="489">
        <v>8.1418057491501562E-4</v>
      </c>
      <c r="AI63" s="489">
        <v>4.8710725012420415</v>
      </c>
      <c r="AJ63" s="489">
        <v>60.108118460215522</v>
      </c>
      <c r="AK63" s="489">
        <v>3.956330744402591</v>
      </c>
      <c r="AL63" s="489">
        <v>5.0402581138777304E-2</v>
      </c>
      <c r="AM63" s="489">
        <v>2.1049046421064744E-2</v>
      </c>
      <c r="AN63" s="489">
        <v>3.5119154788003842E-2</v>
      </c>
      <c r="AO63" s="489">
        <v>4.5798574601084011E-2</v>
      </c>
      <c r="AP63" s="489">
        <v>1.8397174678186478E-3</v>
      </c>
      <c r="AQ63" s="489">
        <v>3.6492010096247415E-3</v>
      </c>
      <c r="AR63" s="489">
        <v>2.9054700106047581E-4</v>
      </c>
      <c r="AS63" s="489">
        <v>4.114479566830024</v>
      </c>
    </row>
    <row r="64" spans="1:45" ht="18.75">
      <c r="A64" s="484">
        <v>62</v>
      </c>
      <c r="B64" s="485" t="s">
        <v>579</v>
      </c>
      <c r="C64" s="484" t="s">
        <v>580</v>
      </c>
      <c r="D64" s="383">
        <v>11</v>
      </c>
      <c r="E64" s="488">
        <v>1441753</v>
      </c>
      <c r="F64" s="488">
        <v>4658768.3233326403</v>
      </c>
      <c r="G64" s="488">
        <v>291104.07894031156</v>
      </c>
      <c r="H64" s="488">
        <v>0</v>
      </c>
      <c r="I64" s="488">
        <v>763.4448482307439</v>
      </c>
      <c r="J64" s="488">
        <v>730.86366280394452</v>
      </c>
      <c r="K64" s="488">
        <v>0</v>
      </c>
      <c r="L64" s="488">
        <v>0</v>
      </c>
      <c r="M64" s="488">
        <v>0</v>
      </c>
      <c r="N64" s="488">
        <v>0</v>
      </c>
      <c r="O64" s="488">
        <v>292598.38745134627</v>
      </c>
      <c r="P64" s="489">
        <v>3.2313220942371133</v>
      </c>
      <c r="Q64" s="489">
        <v>0.20190981322064985</v>
      </c>
      <c r="R64" s="489">
        <v>0</v>
      </c>
      <c r="S64" s="489">
        <v>5.2952540985227287E-4</v>
      </c>
      <c r="T64" s="489">
        <v>5.069270969465259E-4</v>
      </c>
      <c r="U64" s="489">
        <v>0</v>
      </c>
      <c r="V64" s="489">
        <v>0</v>
      </c>
      <c r="W64" s="489">
        <v>0</v>
      </c>
      <c r="X64" s="489">
        <v>0</v>
      </c>
      <c r="Y64" s="489">
        <v>0.20294626572744864</v>
      </c>
      <c r="Z64" s="489">
        <v>60.331379164300252</v>
      </c>
      <c r="AA64" s="489">
        <v>3.9508233743892456</v>
      </c>
      <c r="AB64" s="489">
        <v>0.63580033990928664</v>
      </c>
      <c r="AC64" s="489">
        <v>0.62734338474372386</v>
      </c>
      <c r="AD64" s="489">
        <v>1.4656772950310313</v>
      </c>
      <c r="AE64" s="489">
        <v>1.9278876028287269E-2</v>
      </c>
      <c r="AF64" s="489">
        <v>1.257350349482907E-3</v>
      </c>
      <c r="AG64" s="489">
        <v>1.2284530542067266E-3</v>
      </c>
      <c r="AH64" s="489">
        <v>2.0944719439443962E-4</v>
      </c>
      <c r="AI64" s="489">
        <v>6.7016185206996566</v>
      </c>
      <c r="AJ64" s="489">
        <v>20.257160495042051</v>
      </c>
      <c r="AK64" s="489">
        <v>1.3039301086688615</v>
      </c>
      <c r="AL64" s="489">
        <v>8.1268367165715213E-2</v>
      </c>
      <c r="AM64" s="489">
        <v>0.24325513427530931</v>
      </c>
      <c r="AN64" s="489">
        <v>0.19716687571342259</v>
      </c>
      <c r="AO64" s="489">
        <v>6.0273019807275986E-3</v>
      </c>
      <c r="AP64" s="489">
        <v>1.4585489621233845E-4</v>
      </c>
      <c r="AQ64" s="489">
        <v>4.7106455181120853E-4</v>
      </c>
      <c r="AR64" s="489">
        <v>2.064506944292466E-5</v>
      </c>
      <c r="AS64" s="489">
        <v>1.832285352321503</v>
      </c>
    </row>
    <row r="65" spans="1:45" ht="18.75">
      <c r="A65" s="484">
        <v>63</v>
      </c>
      <c r="B65" s="485" t="s">
        <v>581</v>
      </c>
      <c r="C65" s="484" t="s">
        <v>582</v>
      </c>
      <c r="D65" s="383">
        <v>11</v>
      </c>
      <c r="E65" s="488">
        <v>66821</v>
      </c>
      <c r="F65" s="488">
        <v>766612.34993161785</v>
      </c>
      <c r="G65" s="488">
        <v>45617.984072079504</v>
      </c>
      <c r="H65" s="488">
        <v>0</v>
      </c>
      <c r="I65" s="488">
        <v>88.496909841268092</v>
      </c>
      <c r="J65" s="488">
        <v>103.78933132578027</v>
      </c>
      <c r="K65" s="488">
        <v>0</v>
      </c>
      <c r="L65" s="488">
        <v>0</v>
      </c>
      <c r="M65" s="488">
        <v>0</v>
      </c>
      <c r="N65" s="488">
        <v>0</v>
      </c>
      <c r="O65" s="488">
        <v>45810.270313246554</v>
      </c>
      <c r="P65" s="489">
        <v>11.472626119507607</v>
      </c>
      <c r="Q65" s="489">
        <v>0.68268933527004239</v>
      </c>
      <c r="R65" s="489">
        <v>0</v>
      </c>
      <c r="S65" s="489">
        <v>1.324387690116402E-3</v>
      </c>
      <c r="T65" s="489">
        <v>1.553244209541615E-3</v>
      </c>
      <c r="U65" s="489">
        <v>0</v>
      </c>
      <c r="V65" s="489">
        <v>0</v>
      </c>
      <c r="W65" s="489">
        <v>0</v>
      </c>
      <c r="X65" s="489">
        <v>0</v>
      </c>
      <c r="Y65" s="489">
        <v>0.68556696716970045</v>
      </c>
      <c r="Z65" s="489">
        <v>51.622319450975318</v>
      </c>
      <c r="AA65" s="489">
        <v>3.2802520762340852</v>
      </c>
      <c r="AB65" s="489">
        <v>0.36773991399167372</v>
      </c>
      <c r="AC65" s="489">
        <v>0.71173242264932868</v>
      </c>
      <c r="AD65" s="489">
        <v>0.43734386813298948</v>
      </c>
      <c r="AE65" s="489">
        <v>1.3542010803491364E-2</v>
      </c>
      <c r="AF65" s="489">
        <v>7.9373706909514809E-4</v>
      </c>
      <c r="AG65" s="489">
        <v>1.0777464691203414E-3</v>
      </c>
      <c r="AH65" s="489">
        <v>1.3066595073829931E-4</v>
      </c>
      <c r="AI65" s="489">
        <v>4.8126124413005211</v>
      </c>
      <c r="AJ65" s="489">
        <v>33.28494385023086</v>
      </c>
      <c r="AK65" s="489">
        <v>2.0817158982840818</v>
      </c>
      <c r="AL65" s="489">
        <v>0.10729149938101865</v>
      </c>
      <c r="AM65" s="489">
        <v>0.41977049350929019</v>
      </c>
      <c r="AN65" s="489">
        <v>0.12177929523764842</v>
      </c>
      <c r="AO65" s="489">
        <v>6.541338897024131E-3</v>
      </c>
      <c r="AP65" s="489">
        <v>1.4770151966501721E-4</v>
      </c>
      <c r="AQ65" s="489">
        <v>6.1645349740559175E-4</v>
      </c>
      <c r="AR65" s="489">
        <v>2.0624469241698365E-5</v>
      </c>
      <c r="AS65" s="489">
        <v>2.7378833047953743</v>
      </c>
    </row>
    <row r="66" spans="1:45" ht="18.75">
      <c r="A66" s="484">
        <v>64</v>
      </c>
      <c r="B66" s="485" t="s">
        <v>583</v>
      </c>
      <c r="C66" s="484" t="s">
        <v>584</v>
      </c>
      <c r="D66" s="383">
        <v>11</v>
      </c>
      <c r="E66" s="488">
        <v>2161587</v>
      </c>
      <c r="F66" s="488">
        <v>312488.45322828786</v>
      </c>
      <c r="G66" s="488">
        <v>10484.847215458558</v>
      </c>
      <c r="H66" s="488">
        <v>0</v>
      </c>
      <c r="I66" s="488">
        <v>4172.9209580252009</v>
      </c>
      <c r="J66" s="488">
        <v>1878.007693714291</v>
      </c>
      <c r="K66" s="488">
        <v>0</v>
      </c>
      <c r="L66" s="488">
        <v>0</v>
      </c>
      <c r="M66" s="488">
        <v>0</v>
      </c>
      <c r="N66" s="488">
        <v>0</v>
      </c>
      <c r="O66" s="488">
        <v>16535.775867198048</v>
      </c>
      <c r="P66" s="489">
        <v>0.14456436554637303</v>
      </c>
      <c r="Q66" s="489">
        <v>4.8505321393302967E-3</v>
      </c>
      <c r="R66" s="489">
        <v>0</v>
      </c>
      <c r="S66" s="489">
        <v>1.9304894774187671E-3</v>
      </c>
      <c r="T66" s="489">
        <v>8.6880967257588562E-4</v>
      </c>
      <c r="U66" s="489">
        <v>0</v>
      </c>
      <c r="V66" s="489">
        <v>0</v>
      </c>
      <c r="W66" s="489">
        <v>0</v>
      </c>
      <c r="X66" s="489">
        <v>0</v>
      </c>
      <c r="Y66" s="489">
        <v>7.6498312893249487E-3</v>
      </c>
      <c r="Z66" s="489">
        <v>8.3718007237580281</v>
      </c>
      <c r="AA66" s="489">
        <v>0.54561491451777977</v>
      </c>
      <c r="AB66" s="489">
        <v>4.9078190604737053E-2</v>
      </c>
      <c r="AC66" s="489">
        <v>3.6541097132884504E-2</v>
      </c>
      <c r="AD66" s="489">
        <v>2.8038370640201551E-2</v>
      </c>
      <c r="AE66" s="489">
        <v>3.035024448716075E-3</v>
      </c>
      <c r="AF66" s="489">
        <v>1.5989154848803329E-4</v>
      </c>
      <c r="AG66" s="489">
        <v>2.3782840664695197E-4</v>
      </c>
      <c r="AH66" s="489">
        <v>2.689358971104921E-5</v>
      </c>
      <c r="AI66" s="489">
        <v>0.66273221088916523</v>
      </c>
      <c r="AJ66" s="489">
        <v>5.2432560273077282</v>
      </c>
      <c r="AK66" s="489">
        <v>0.33848864231145054</v>
      </c>
      <c r="AL66" s="489">
        <v>1.1939737673112969E-2</v>
      </c>
      <c r="AM66" s="489">
        <v>4.2927917764202387E-3</v>
      </c>
      <c r="AN66" s="489">
        <v>8.010965082185852E-3</v>
      </c>
      <c r="AO66" s="489">
        <v>1.9464214135622038E-3</v>
      </c>
      <c r="AP66" s="489">
        <v>4.3204819076379402E-5</v>
      </c>
      <c r="AQ66" s="489">
        <v>1.610800539629118E-4</v>
      </c>
      <c r="AR66" s="489">
        <v>6.2094816481775601E-6</v>
      </c>
      <c r="AS66" s="489">
        <v>0.3648890526114193</v>
      </c>
    </row>
    <row r="67" spans="1:45" ht="18.75">
      <c r="A67" s="484">
        <v>65</v>
      </c>
      <c r="B67" s="485" t="s">
        <v>585</v>
      </c>
      <c r="C67" s="484" t="s">
        <v>586</v>
      </c>
      <c r="D67" s="383">
        <v>15</v>
      </c>
      <c r="E67" s="488">
        <v>132071</v>
      </c>
      <c r="F67" s="488">
        <v>1447378.7428706572</v>
      </c>
      <c r="G67" s="488">
        <v>87134.051773349085</v>
      </c>
      <c r="H67" s="488">
        <v>0</v>
      </c>
      <c r="I67" s="488">
        <v>618.36787242502874</v>
      </c>
      <c r="J67" s="488">
        <v>794.6652772121173</v>
      </c>
      <c r="K67" s="488">
        <v>0</v>
      </c>
      <c r="L67" s="488">
        <v>0</v>
      </c>
      <c r="M67" s="488">
        <v>0</v>
      </c>
      <c r="N67" s="488">
        <v>0</v>
      </c>
      <c r="O67" s="488">
        <v>88547.084922986236</v>
      </c>
      <c r="P67" s="489">
        <v>10.959095811121724</v>
      </c>
      <c r="Q67" s="489">
        <v>0.65975158644478415</v>
      </c>
      <c r="R67" s="489">
        <v>0</v>
      </c>
      <c r="S67" s="489">
        <v>4.6820866990105979E-3</v>
      </c>
      <c r="T67" s="489">
        <v>6.0169551015144679E-3</v>
      </c>
      <c r="U67" s="489">
        <v>0</v>
      </c>
      <c r="V67" s="489">
        <v>0</v>
      </c>
      <c r="W67" s="489">
        <v>0</v>
      </c>
      <c r="X67" s="489">
        <v>0</v>
      </c>
      <c r="Y67" s="489">
        <v>0.67045062824530921</v>
      </c>
      <c r="Z67" s="489">
        <v>81.851724175698635</v>
      </c>
      <c r="AA67" s="489">
        <v>5.4684514312630048</v>
      </c>
      <c r="AB67" s="489">
        <v>0.28740491018656827</v>
      </c>
      <c r="AC67" s="489">
        <v>0.30798527731983338</v>
      </c>
      <c r="AD67" s="489">
        <v>0.13542065962350569</v>
      </c>
      <c r="AE67" s="489">
        <v>1.5265487311861788E-2</v>
      </c>
      <c r="AF67" s="489">
        <v>7.4511408704966919E-4</v>
      </c>
      <c r="AG67" s="489">
        <v>1.9125430980298601E-3</v>
      </c>
      <c r="AH67" s="489">
        <v>1.2338728410669659E-4</v>
      </c>
      <c r="AI67" s="489">
        <v>6.2173088101739555</v>
      </c>
      <c r="AJ67" s="489">
        <v>55.076440444963993</v>
      </c>
      <c r="AK67" s="489">
        <v>3.657839352513975</v>
      </c>
      <c r="AL67" s="489">
        <v>4.6628630168156361E-2</v>
      </c>
      <c r="AM67" s="489">
        <v>1.6921538110680531E-2</v>
      </c>
      <c r="AN67" s="489">
        <v>4.7084832121730806E-2</v>
      </c>
      <c r="AO67" s="489">
        <v>9.068711026580311E-3</v>
      </c>
      <c r="AP67" s="489">
        <v>1.8265552450965551E-4</v>
      </c>
      <c r="AQ67" s="489">
        <v>1.294773039470552E-3</v>
      </c>
      <c r="AR67" s="489">
        <v>2.6746188311941586E-5</v>
      </c>
      <c r="AS67" s="489">
        <v>3.7790472386934146</v>
      </c>
    </row>
    <row r="68" spans="1:45" ht="18.75">
      <c r="A68" s="484">
        <v>66</v>
      </c>
      <c r="B68" s="485" t="s">
        <v>587</v>
      </c>
      <c r="C68" s="484" t="s">
        <v>588</v>
      </c>
      <c r="D68" s="383">
        <v>15</v>
      </c>
      <c r="E68" s="488">
        <v>129084</v>
      </c>
      <c r="F68" s="488">
        <v>351836.78341266024</v>
      </c>
      <c r="G68" s="488">
        <v>24162.636512768953</v>
      </c>
      <c r="H68" s="488">
        <v>0</v>
      </c>
      <c r="I68" s="488">
        <v>83.682131061683592</v>
      </c>
      <c r="J68" s="488">
        <v>131.25895939091592</v>
      </c>
      <c r="K68" s="488">
        <v>0</v>
      </c>
      <c r="L68" s="488">
        <v>0</v>
      </c>
      <c r="M68" s="488">
        <v>0</v>
      </c>
      <c r="N68" s="488">
        <v>0</v>
      </c>
      <c r="O68" s="488">
        <v>24377.577603221551</v>
      </c>
      <c r="P68" s="489">
        <v>2.7256420889704396</v>
      </c>
      <c r="Q68" s="489">
        <v>0.18718537163993176</v>
      </c>
      <c r="R68" s="489">
        <v>0</v>
      </c>
      <c r="S68" s="489">
        <v>6.4827655682875946E-4</v>
      </c>
      <c r="T68" s="489">
        <v>1.0168491787589159E-3</v>
      </c>
      <c r="U68" s="489">
        <v>0</v>
      </c>
      <c r="V68" s="489">
        <v>0</v>
      </c>
      <c r="W68" s="489">
        <v>0</v>
      </c>
      <c r="X68" s="489">
        <v>0</v>
      </c>
      <c r="Y68" s="489">
        <v>0.18885049737551943</v>
      </c>
      <c r="Z68" s="489">
        <v>82.601199505497675</v>
      </c>
      <c r="AA68" s="489">
        <v>5.4983335166412139</v>
      </c>
      <c r="AB68" s="489">
        <v>0.24339604916235882</v>
      </c>
      <c r="AC68" s="489">
        <v>0.3095529581870935</v>
      </c>
      <c r="AD68" s="489">
        <v>8.2684521081852216E-2</v>
      </c>
      <c r="AE68" s="489">
        <v>1.163114347621276E-2</v>
      </c>
      <c r="AF68" s="489">
        <v>7.1518577260796699E-4</v>
      </c>
      <c r="AG68" s="489">
        <v>2.6402580022709919E-3</v>
      </c>
      <c r="AH68" s="489">
        <v>1.1888332189789609E-4</v>
      </c>
      <c r="AI68" s="489">
        <v>6.1490725156455062</v>
      </c>
      <c r="AJ68" s="489">
        <v>58.829547853188338</v>
      </c>
      <c r="AK68" s="489">
        <v>3.9005750616203616</v>
      </c>
      <c r="AL68" s="489">
        <v>4.4104262580413736E-2</v>
      </c>
      <c r="AM68" s="489">
        <v>1.2907894973367718E-2</v>
      </c>
      <c r="AN68" s="489">
        <v>3.7150153559762901E-2</v>
      </c>
      <c r="AO68" s="489">
        <v>6.6354111038174485E-3</v>
      </c>
      <c r="AP68" s="489">
        <v>1.8139113719072171E-4</v>
      </c>
      <c r="AQ68" s="489">
        <v>2.0356966231367818E-3</v>
      </c>
      <c r="AR68" s="489">
        <v>2.6927763366307755E-5</v>
      </c>
      <c r="AS68" s="489">
        <v>4.0036167993614162</v>
      </c>
    </row>
    <row r="69" spans="1:45" ht="18.75">
      <c r="A69" s="484">
        <v>67</v>
      </c>
      <c r="B69" s="485" t="s">
        <v>589</v>
      </c>
      <c r="C69" s="484" t="s">
        <v>590</v>
      </c>
      <c r="D69" s="383">
        <v>15</v>
      </c>
      <c r="E69" s="488">
        <v>138377</v>
      </c>
      <c r="F69" s="488">
        <v>387524.85140513274</v>
      </c>
      <c r="G69" s="488">
        <v>26334.487491802996</v>
      </c>
      <c r="H69" s="488">
        <v>0</v>
      </c>
      <c r="I69" s="488">
        <v>48.137423140767666</v>
      </c>
      <c r="J69" s="488">
        <v>103.66017236110305</v>
      </c>
      <c r="K69" s="488">
        <v>0</v>
      </c>
      <c r="L69" s="488">
        <v>0</v>
      </c>
      <c r="M69" s="488">
        <v>0</v>
      </c>
      <c r="N69" s="488">
        <v>0</v>
      </c>
      <c r="O69" s="488">
        <v>26486.285087304866</v>
      </c>
      <c r="P69" s="489">
        <v>2.8005004545924015</v>
      </c>
      <c r="Q69" s="489">
        <v>0.19030971542816361</v>
      </c>
      <c r="R69" s="489">
        <v>0</v>
      </c>
      <c r="S69" s="489">
        <v>3.4787156204259137E-4</v>
      </c>
      <c r="T69" s="489">
        <v>7.4911417620777336E-4</v>
      </c>
      <c r="U69" s="489">
        <v>0</v>
      </c>
      <c r="V69" s="489">
        <v>0</v>
      </c>
      <c r="W69" s="489">
        <v>0</v>
      </c>
      <c r="X69" s="489">
        <v>0</v>
      </c>
      <c r="Y69" s="489">
        <v>0.19140670116641398</v>
      </c>
      <c r="Z69" s="489">
        <v>109.88465402023886</v>
      </c>
      <c r="AA69" s="489">
        <v>7.5159154629182652</v>
      </c>
      <c r="AB69" s="489">
        <v>0.31605697729413695</v>
      </c>
      <c r="AC69" s="489">
        <v>0.37956786564014405</v>
      </c>
      <c r="AD69" s="489">
        <v>9.2575151691684621E-2</v>
      </c>
      <c r="AE69" s="489">
        <v>1.2064599776054145E-2</v>
      </c>
      <c r="AF69" s="489">
        <v>7.4304031008943627E-4</v>
      </c>
      <c r="AG69" s="489">
        <v>3.0564245397974744E-3</v>
      </c>
      <c r="AH69" s="489">
        <v>1.237779267709618E-4</v>
      </c>
      <c r="AI69" s="489">
        <v>8.3201033000969424</v>
      </c>
      <c r="AJ69" s="489">
        <v>76.493257987869953</v>
      </c>
      <c r="AK69" s="489">
        <v>5.2310239684015487</v>
      </c>
      <c r="AL69" s="489">
        <v>6.1706097404868605E-2</v>
      </c>
      <c r="AM69" s="489">
        <v>1.2230152811714785E-2</v>
      </c>
      <c r="AN69" s="489">
        <v>4.7823385415172462E-2</v>
      </c>
      <c r="AO69" s="489">
        <v>6.2801892123791683E-3</v>
      </c>
      <c r="AP69" s="489">
        <v>1.7495190611882032E-4</v>
      </c>
      <c r="AQ69" s="489">
        <v>2.3033149816042938E-3</v>
      </c>
      <c r="AR69" s="489">
        <v>2.6049702277330853E-5</v>
      </c>
      <c r="AS69" s="489">
        <v>5.3615681098356838</v>
      </c>
    </row>
    <row r="70" spans="1:45" ht="18.75">
      <c r="A70" s="484">
        <v>68</v>
      </c>
      <c r="B70" s="485" t="s">
        <v>591</v>
      </c>
      <c r="C70" s="484" t="s">
        <v>592</v>
      </c>
      <c r="D70" s="383">
        <v>15</v>
      </c>
      <c r="E70" s="488">
        <v>129466</v>
      </c>
      <c r="F70" s="488">
        <v>795334.79983506876</v>
      </c>
      <c r="G70" s="488">
        <v>47002.860195982867</v>
      </c>
      <c r="H70" s="488">
        <v>258.9701921209973</v>
      </c>
      <c r="I70" s="488">
        <v>175.32259578226473</v>
      </c>
      <c r="J70" s="488">
        <v>283.85191503662122</v>
      </c>
      <c r="K70" s="488">
        <v>0</v>
      </c>
      <c r="L70" s="488">
        <v>0</v>
      </c>
      <c r="M70" s="488">
        <v>0</v>
      </c>
      <c r="N70" s="488">
        <v>0</v>
      </c>
      <c r="O70" s="488">
        <v>47721.004898922751</v>
      </c>
      <c r="P70" s="489">
        <v>6.1431943509111955</v>
      </c>
      <c r="Q70" s="489">
        <v>0.36305176800073274</v>
      </c>
      <c r="R70" s="489">
        <v>2.0002949973042909E-3</v>
      </c>
      <c r="S70" s="489">
        <v>1.3541979808000921E-3</v>
      </c>
      <c r="T70" s="489">
        <v>2.1924823122412159E-3</v>
      </c>
      <c r="U70" s="489">
        <v>0</v>
      </c>
      <c r="V70" s="489">
        <v>0</v>
      </c>
      <c r="W70" s="489">
        <v>0</v>
      </c>
      <c r="X70" s="489">
        <v>0</v>
      </c>
      <c r="Y70" s="489">
        <v>0.36859874329107839</v>
      </c>
      <c r="Z70" s="489">
        <v>74.925656763367499</v>
      </c>
      <c r="AA70" s="489">
        <v>4.92589395628631</v>
      </c>
      <c r="AB70" s="489">
        <v>0.25240858094602991</v>
      </c>
      <c r="AC70" s="489">
        <v>0.29615445295185799</v>
      </c>
      <c r="AD70" s="489">
        <v>8.4292477255358211E-2</v>
      </c>
      <c r="AE70" s="489">
        <v>1.1489992833352865E-2</v>
      </c>
      <c r="AF70" s="489">
        <v>7.2137327100481113E-4</v>
      </c>
      <c r="AG70" s="489">
        <v>1.812415164756832E-3</v>
      </c>
      <c r="AH70" s="489">
        <v>1.1971482123914845E-4</v>
      </c>
      <c r="AI70" s="489">
        <v>5.5728929635299105</v>
      </c>
      <c r="AJ70" s="489">
        <v>51.917040647069825</v>
      </c>
      <c r="AK70" s="489">
        <v>3.3809141591511249</v>
      </c>
      <c r="AL70" s="489">
        <v>5.4275928411456079E-2</v>
      </c>
      <c r="AM70" s="489">
        <v>1.6467036315064586E-2</v>
      </c>
      <c r="AN70" s="489">
        <v>4.0138277374174545E-2</v>
      </c>
      <c r="AO70" s="489">
        <v>6.7385598442598893E-3</v>
      </c>
      <c r="AP70" s="489">
        <v>1.8686536462022763E-4</v>
      </c>
      <c r="AQ70" s="489">
        <v>1.2319171725844176E-3</v>
      </c>
      <c r="AR70" s="489">
        <v>2.761119689380341E-5</v>
      </c>
      <c r="AS70" s="489">
        <v>3.4999803548301762</v>
      </c>
    </row>
    <row r="71" spans="1:45" ht="18.75">
      <c r="A71" s="484">
        <v>69</v>
      </c>
      <c r="B71" s="485" t="s">
        <v>593</v>
      </c>
      <c r="C71" s="484" t="s">
        <v>594</v>
      </c>
      <c r="D71" s="383">
        <v>15</v>
      </c>
      <c r="E71" s="488">
        <v>85812</v>
      </c>
      <c r="F71" s="488">
        <v>191698.52789953712</v>
      </c>
      <c r="G71" s="488">
        <v>11782.262115862113</v>
      </c>
      <c r="H71" s="488">
        <v>0</v>
      </c>
      <c r="I71" s="488">
        <v>40.795945477586258</v>
      </c>
      <c r="J71" s="488">
        <v>67.058209320782566</v>
      </c>
      <c r="K71" s="488">
        <v>0</v>
      </c>
      <c r="L71" s="488">
        <v>0</v>
      </c>
      <c r="M71" s="488">
        <v>0</v>
      </c>
      <c r="N71" s="488">
        <v>0</v>
      </c>
      <c r="O71" s="488">
        <v>11890.116270660483</v>
      </c>
      <c r="P71" s="489">
        <v>2.2339361382969409</v>
      </c>
      <c r="Q71" s="489">
        <v>0.13730319903815449</v>
      </c>
      <c r="R71" s="489">
        <v>0</v>
      </c>
      <c r="S71" s="489">
        <v>4.7541072900743786E-4</v>
      </c>
      <c r="T71" s="489">
        <v>7.8145491680397334E-4</v>
      </c>
      <c r="U71" s="489">
        <v>0</v>
      </c>
      <c r="V71" s="489">
        <v>0</v>
      </c>
      <c r="W71" s="489">
        <v>0</v>
      </c>
      <c r="X71" s="489">
        <v>0</v>
      </c>
      <c r="Y71" s="489">
        <v>0.13856006468396589</v>
      </c>
      <c r="Z71" s="489">
        <v>68.663232562833315</v>
      </c>
      <c r="AA71" s="489">
        <v>4.6401293874845093</v>
      </c>
      <c r="AB71" s="489">
        <v>0.21820783402465785</v>
      </c>
      <c r="AC71" s="489">
        <v>0.24919592880010072</v>
      </c>
      <c r="AD71" s="489">
        <v>7.1810347692970844E-2</v>
      </c>
      <c r="AE71" s="489">
        <v>1.1005726348963317E-2</v>
      </c>
      <c r="AF71" s="489">
        <v>5.8937763738776939E-4</v>
      </c>
      <c r="AG71" s="489">
        <v>1.8099129737771317E-3</v>
      </c>
      <c r="AH71" s="489">
        <v>9.733787814989909E-5</v>
      </c>
      <c r="AI71" s="489">
        <v>5.1928458528405157</v>
      </c>
      <c r="AJ71" s="489">
        <v>42.415706350185467</v>
      </c>
      <c r="AK71" s="489">
        <v>2.8631714194128524</v>
      </c>
      <c r="AL71" s="489">
        <v>4.4074079715360752E-2</v>
      </c>
      <c r="AM71" s="489">
        <v>8.9625158631808435E-3</v>
      </c>
      <c r="AN71" s="489">
        <v>2.8861153813388638E-2</v>
      </c>
      <c r="AO71" s="489">
        <v>5.960340777851153E-3</v>
      </c>
      <c r="AP71" s="489">
        <v>1.3086679051877798E-4</v>
      </c>
      <c r="AQ71" s="489">
        <v>1.1873217771873653E-3</v>
      </c>
      <c r="AR71" s="489">
        <v>1.8710544094802215E-5</v>
      </c>
      <c r="AS71" s="489">
        <v>2.9523664086944357</v>
      </c>
    </row>
    <row r="72" spans="1:45" ht="18.75">
      <c r="A72" s="484">
        <v>70</v>
      </c>
      <c r="B72" s="485" t="s">
        <v>595</v>
      </c>
      <c r="C72" s="484" t="s">
        <v>596</v>
      </c>
      <c r="D72" s="383">
        <v>15</v>
      </c>
      <c r="E72" s="488">
        <v>307473</v>
      </c>
      <c r="F72" s="488">
        <v>10686697.195566088</v>
      </c>
      <c r="G72" s="488">
        <v>638291.68445136724</v>
      </c>
      <c r="H72" s="488">
        <v>7639.0743169531324</v>
      </c>
      <c r="I72" s="488">
        <v>8535.747433919727</v>
      </c>
      <c r="J72" s="488">
        <v>9556.1319473980584</v>
      </c>
      <c r="K72" s="488">
        <v>0</v>
      </c>
      <c r="L72" s="488">
        <v>0</v>
      </c>
      <c r="M72" s="488">
        <v>0</v>
      </c>
      <c r="N72" s="488">
        <v>0</v>
      </c>
      <c r="O72" s="488">
        <v>664022.63814963808</v>
      </c>
      <c r="P72" s="489">
        <v>34.756538608482977</v>
      </c>
      <c r="Q72" s="489">
        <v>2.0759275918580404</v>
      </c>
      <c r="R72" s="489">
        <v>2.4844699589730259E-2</v>
      </c>
      <c r="S72" s="489">
        <v>2.776096578860494E-2</v>
      </c>
      <c r="T72" s="489">
        <v>3.1079580800259073E-2</v>
      </c>
      <c r="U72" s="489">
        <v>0</v>
      </c>
      <c r="V72" s="489">
        <v>0</v>
      </c>
      <c r="W72" s="489">
        <v>0</v>
      </c>
      <c r="X72" s="489">
        <v>0</v>
      </c>
      <c r="Y72" s="489">
        <v>2.1596128380366344</v>
      </c>
      <c r="Z72" s="489">
        <v>90.058355214301017</v>
      </c>
      <c r="AA72" s="489">
        <v>5.6291499914468686</v>
      </c>
      <c r="AB72" s="489">
        <v>0.37496743019617812</v>
      </c>
      <c r="AC72" s="489">
        <v>0.41970452524371177</v>
      </c>
      <c r="AD72" s="489">
        <v>0.1143892378764115</v>
      </c>
      <c r="AE72" s="489">
        <v>1.323998642735774E-2</v>
      </c>
      <c r="AF72" s="489">
        <v>9.4206387483946252E-4</v>
      </c>
      <c r="AG72" s="489">
        <v>2.1807970152770153E-3</v>
      </c>
      <c r="AH72" s="489">
        <v>1.5739348600290307E-4</v>
      </c>
      <c r="AI72" s="489">
        <v>6.5547314255666507</v>
      </c>
      <c r="AJ72" s="489">
        <v>73.051187783584311</v>
      </c>
      <c r="AK72" s="489">
        <v>4.5278996930664075</v>
      </c>
      <c r="AL72" s="489">
        <v>0.10586840275716523</v>
      </c>
      <c r="AM72" s="489">
        <v>3.6030936927427239E-2</v>
      </c>
      <c r="AN72" s="489">
        <v>7.3852827425116577E-2</v>
      </c>
      <c r="AO72" s="489">
        <v>9.1390256306415098E-3</v>
      </c>
      <c r="AP72" s="489">
        <v>2.7829537708076772E-4</v>
      </c>
      <c r="AQ72" s="489">
        <v>1.6660275889078186E-3</v>
      </c>
      <c r="AR72" s="489">
        <v>4.2156390409730288E-5</v>
      </c>
      <c r="AS72" s="489">
        <v>4.7547773651631564</v>
      </c>
    </row>
    <row r="73" spans="1:45" ht="18.75">
      <c r="A73" s="484">
        <v>71</v>
      </c>
      <c r="B73" s="485" t="s">
        <v>597</v>
      </c>
      <c r="C73" s="484" t="s">
        <v>598</v>
      </c>
      <c r="D73" s="383">
        <v>15</v>
      </c>
      <c r="E73" s="488">
        <v>487935</v>
      </c>
      <c r="F73" s="488">
        <v>3628540.7388865114</v>
      </c>
      <c r="G73" s="488">
        <v>222029.57899721651</v>
      </c>
      <c r="H73" s="488">
        <v>3811.3418992322308</v>
      </c>
      <c r="I73" s="488">
        <v>885.03015419094947</v>
      </c>
      <c r="J73" s="488">
        <v>1374.1372745359881</v>
      </c>
      <c r="K73" s="488">
        <v>0</v>
      </c>
      <c r="L73" s="488">
        <v>0</v>
      </c>
      <c r="M73" s="488">
        <v>0</v>
      </c>
      <c r="N73" s="488">
        <v>0</v>
      </c>
      <c r="O73" s="488">
        <v>228100.08832517569</v>
      </c>
      <c r="P73" s="489">
        <v>7.4365248217211537</v>
      </c>
      <c r="Q73" s="489">
        <v>0.45503925522296307</v>
      </c>
      <c r="R73" s="489">
        <v>7.811167264558252E-3</v>
      </c>
      <c r="S73" s="489">
        <v>1.8138279774784539E-3</v>
      </c>
      <c r="T73" s="489">
        <v>2.816230183397354E-3</v>
      </c>
      <c r="U73" s="489">
        <v>0</v>
      </c>
      <c r="V73" s="489">
        <v>0</v>
      </c>
      <c r="W73" s="489">
        <v>0</v>
      </c>
      <c r="X73" s="489">
        <v>0</v>
      </c>
      <c r="Y73" s="489">
        <v>0.46748048064839715</v>
      </c>
      <c r="Z73" s="489">
        <v>77.598257017124453</v>
      </c>
      <c r="AA73" s="489">
        <v>5.1870422505514036</v>
      </c>
      <c r="AB73" s="489">
        <v>0.2552115957752551</v>
      </c>
      <c r="AC73" s="489">
        <v>0.29697907368016824</v>
      </c>
      <c r="AD73" s="489">
        <v>7.5966706164270828E-2</v>
      </c>
      <c r="AE73" s="489">
        <v>1.4951770595425571E-2</v>
      </c>
      <c r="AF73" s="489">
        <v>8.2175940472617697E-4</v>
      </c>
      <c r="AG73" s="489">
        <v>1.9425045355536529E-3</v>
      </c>
      <c r="AH73" s="489">
        <v>1.3684233673539825E-4</v>
      </c>
      <c r="AI73" s="489">
        <v>5.8330525030435423</v>
      </c>
      <c r="AJ73" s="489">
        <v>55.761034708474767</v>
      </c>
      <c r="AK73" s="489">
        <v>3.7099271947441892</v>
      </c>
      <c r="AL73" s="489">
        <v>5.8753132138106373E-2</v>
      </c>
      <c r="AM73" s="489">
        <v>1.3219298969745639E-2</v>
      </c>
      <c r="AN73" s="489">
        <v>3.8766719428876474E-2</v>
      </c>
      <c r="AO73" s="489">
        <v>1.0186081308286542E-2</v>
      </c>
      <c r="AP73" s="489">
        <v>2.349216008854174E-4</v>
      </c>
      <c r="AQ73" s="489">
        <v>1.393393784135531E-3</v>
      </c>
      <c r="AR73" s="489">
        <v>3.5227901051112724E-5</v>
      </c>
      <c r="AS73" s="489">
        <v>3.832515969875276</v>
      </c>
    </row>
    <row r="74" spans="1:45" ht="18.75">
      <c r="A74" s="484">
        <v>72</v>
      </c>
      <c r="B74" s="485" t="s">
        <v>599</v>
      </c>
      <c r="C74" s="484" t="s">
        <v>600</v>
      </c>
      <c r="D74" s="383">
        <v>15</v>
      </c>
      <c r="E74" s="488">
        <v>883489</v>
      </c>
      <c r="F74" s="488">
        <v>1995721.7904990937</v>
      </c>
      <c r="G74" s="488">
        <v>118655.27790601508</v>
      </c>
      <c r="H74" s="488">
        <v>5.8457043777580227</v>
      </c>
      <c r="I74" s="488">
        <v>236.07052091347066</v>
      </c>
      <c r="J74" s="488">
        <v>522.84668296074472</v>
      </c>
      <c r="K74" s="488">
        <v>0</v>
      </c>
      <c r="L74" s="488">
        <v>0</v>
      </c>
      <c r="M74" s="488">
        <v>0</v>
      </c>
      <c r="N74" s="488">
        <v>0</v>
      </c>
      <c r="O74" s="488">
        <v>119420.04081426706</v>
      </c>
      <c r="P74" s="489">
        <v>2.2589096078152573</v>
      </c>
      <c r="Q74" s="489">
        <v>0.13430306195777772</v>
      </c>
      <c r="R74" s="489">
        <v>6.6166125189538559E-6</v>
      </c>
      <c r="S74" s="489">
        <v>2.6720255816820661E-4</v>
      </c>
      <c r="T74" s="489">
        <v>5.9179761486644967E-4</v>
      </c>
      <c r="U74" s="489">
        <v>0</v>
      </c>
      <c r="V74" s="489">
        <v>0</v>
      </c>
      <c r="W74" s="489">
        <v>0</v>
      </c>
      <c r="X74" s="489">
        <v>0</v>
      </c>
      <c r="Y74" s="489">
        <v>0.13516867874333136</v>
      </c>
      <c r="Z74" s="489">
        <v>46.809486402528911</v>
      </c>
      <c r="AA74" s="489">
        <v>3.0298306148522074</v>
      </c>
      <c r="AB74" s="489">
        <v>0.14791350066005626</v>
      </c>
      <c r="AC74" s="489">
        <v>0.18436190305813188</v>
      </c>
      <c r="AD74" s="489">
        <v>4.0084168525649229E-2</v>
      </c>
      <c r="AE74" s="489">
        <v>1.1151637524472069E-2</v>
      </c>
      <c r="AF74" s="489">
        <v>6.5029091549604972E-4</v>
      </c>
      <c r="AG74" s="489">
        <v>1.5461522073571174E-3</v>
      </c>
      <c r="AH74" s="489">
        <v>1.0899314368289295E-4</v>
      </c>
      <c r="AI74" s="489">
        <v>3.4156472608870514</v>
      </c>
      <c r="AJ74" s="489">
        <v>31.517767051762007</v>
      </c>
      <c r="AK74" s="489">
        <v>2.0119304516169341</v>
      </c>
      <c r="AL74" s="489">
        <v>2.9953436516184775E-2</v>
      </c>
      <c r="AM74" s="489">
        <v>8.0407523450240683E-3</v>
      </c>
      <c r="AN74" s="489">
        <v>1.9885482169143764E-2</v>
      </c>
      <c r="AO74" s="489">
        <v>7.4980934939206595E-3</v>
      </c>
      <c r="AP74" s="489">
        <v>1.7561016422433E-4</v>
      </c>
      <c r="AQ74" s="489">
        <v>1.0657612637480333E-3</v>
      </c>
      <c r="AR74" s="489">
        <v>2.5996902824532842E-5</v>
      </c>
      <c r="AS74" s="489">
        <v>2.0785755844720044</v>
      </c>
    </row>
    <row r="75" spans="1:45" ht="18.75">
      <c r="A75" s="484">
        <v>73</v>
      </c>
      <c r="B75" s="485" t="s">
        <v>601</v>
      </c>
      <c r="C75" s="484" t="s">
        <v>602</v>
      </c>
      <c r="D75" s="383">
        <v>15</v>
      </c>
      <c r="E75" s="488">
        <v>362783</v>
      </c>
      <c r="F75" s="488">
        <v>787907.30698093842</v>
      </c>
      <c r="G75" s="488">
        <v>46921.897061335781</v>
      </c>
      <c r="H75" s="488">
        <v>2.6661456021823966</v>
      </c>
      <c r="I75" s="488">
        <v>483.82383525866038</v>
      </c>
      <c r="J75" s="488">
        <v>569.36417247515715</v>
      </c>
      <c r="K75" s="488">
        <v>0</v>
      </c>
      <c r="L75" s="488">
        <v>0</v>
      </c>
      <c r="M75" s="488">
        <v>0</v>
      </c>
      <c r="N75" s="488">
        <v>0</v>
      </c>
      <c r="O75" s="488">
        <v>47977.751214671785</v>
      </c>
      <c r="P75" s="489">
        <v>2.1718418640921389</v>
      </c>
      <c r="Q75" s="489">
        <v>0.12933874261290024</v>
      </c>
      <c r="R75" s="489">
        <v>7.34914701676318E-6</v>
      </c>
      <c r="S75" s="489">
        <v>1.3336452790198559E-3</v>
      </c>
      <c r="T75" s="489">
        <v>1.5694345448247497E-3</v>
      </c>
      <c r="U75" s="489">
        <v>0</v>
      </c>
      <c r="V75" s="489">
        <v>0</v>
      </c>
      <c r="W75" s="489">
        <v>0</v>
      </c>
      <c r="X75" s="489">
        <v>0</v>
      </c>
      <c r="Y75" s="489">
        <v>0.13224917158376162</v>
      </c>
      <c r="Z75" s="489">
        <v>61.118921438518164</v>
      </c>
      <c r="AA75" s="489">
        <v>4.1128765448569355</v>
      </c>
      <c r="AB75" s="489">
        <v>0.19014972742986286</v>
      </c>
      <c r="AC75" s="489">
        <v>0.22172499491580558</v>
      </c>
      <c r="AD75" s="489">
        <v>5.8532794936641555E-2</v>
      </c>
      <c r="AE75" s="489">
        <v>1.2657852085592272E-2</v>
      </c>
      <c r="AF75" s="489">
        <v>5.65492119724848E-4</v>
      </c>
      <c r="AG75" s="489">
        <v>1.5871717240893686E-3</v>
      </c>
      <c r="AH75" s="489">
        <v>9.3762159792756651E-5</v>
      </c>
      <c r="AI75" s="489">
        <v>4.5981883402284431</v>
      </c>
      <c r="AJ75" s="489">
        <v>38.112214263405214</v>
      </c>
      <c r="AK75" s="489">
        <v>2.5541878692927269</v>
      </c>
      <c r="AL75" s="489">
        <v>3.5851061139298153E-2</v>
      </c>
      <c r="AM75" s="489">
        <v>8.8190596187233492E-3</v>
      </c>
      <c r="AN75" s="489">
        <v>2.6342891838898225E-2</v>
      </c>
      <c r="AO75" s="489">
        <v>7.8166421463330849E-3</v>
      </c>
      <c r="AP75" s="489">
        <v>1.2997274058198637E-4</v>
      </c>
      <c r="AQ75" s="489">
        <v>1.0156833344075898E-3</v>
      </c>
      <c r="AR75" s="489">
        <v>1.8641479179635854E-5</v>
      </c>
      <c r="AS75" s="489">
        <v>2.63418182159015</v>
      </c>
    </row>
    <row r="76" spans="1:45" ht="18.75">
      <c r="A76" s="484">
        <v>74</v>
      </c>
      <c r="B76" s="485" t="s">
        <v>603</v>
      </c>
      <c r="C76" s="484" t="s">
        <v>604</v>
      </c>
      <c r="D76" s="383">
        <v>15</v>
      </c>
      <c r="E76" s="488">
        <v>155194</v>
      </c>
      <c r="F76" s="488">
        <v>539396.34049257741</v>
      </c>
      <c r="G76" s="488">
        <v>34201.380333503039</v>
      </c>
      <c r="H76" s="488">
        <v>0.15312322715236737</v>
      </c>
      <c r="I76" s="488">
        <v>80.64504429592526</v>
      </c>
      <c r="J76" s="488">
        <v>156.960565534849</v>
      </c>
      <c r="K76" s="488">
        <v>0</v>
      </c>
      <c r="L76" s="488">
        <v>0</v>
      </c>
      <c r="M76" s="488">
        <v>0</v>
      </c>
      <c r="N76" s="488">
        <v>0</v>
      </c>
      <c r="O76" s="488">
        <v>34439.139066560965</v>
      </c>
      <c r="P76" s="489">
        <v>3.4756262516113861</v>
      </c>
      <c r="Q76" s="489">
        <v>0.22037823842096371</v>
      </c>
      <c r="R76" s="489">
        <v>9.8665687560322803E-7</v>
      </c>
      <c r="S76" s="489">
        <v>5.1964021995647559E-4</v>
      </c>
      <c r="T76" s="489">
        <v>1.0113829499519892E-3</v>
      </c>
      <c r="U76" s="489">
        <v>0</v>
      </c>
      <c r="V76" s="489">
        <v>0</v>
      </c>
      <c r="W76" s="489">
        <v>0</v>
      </c>
      <c r="X76" s="489">
        <v>0</v>
      </c>
      <c r="Y76" s="489">
        <v>0.22191024824774777</v>
      </c>
      <c r="Z76" s="489">
        <v>56.286863984152141</v>
      </c>
      <c r="AA76" s="489">
        <v>3.6862499622077549</v>
      </c>
      <c r="AB76" s="489">
        <v>0.16707933294275959</v>
      </c>
      <c r="AC76" s="489">
        <v>0.22085712886934677</v>
      </c>
      <c r="AD76" s="489">
        <v>5.1545224497688412E-2</v>
      </c>
      <c r="AE76" s="489">
        <v>1.4504680559250301E-2</v>
      </c>
      <c r="AF76" s="489">
        <v>5.9345606939630513E-4</v>
      </c>
      <c r="AG76" s="489">
        <v>1.7922911469710633E-3</v>
      </c>
      <c r="AH76" s="489">
        <v>9.843819469045131E-5</v>
      </c>
      <c r="AI76" s="489">
        <v>4.1427205144878583</v>
      </c>
      <c r="AJ76" s="489">
        <v>38.504862042513487</v>
      </c>
      <c r="AK76" s="489">
        <v>2.4950643252692322</v>
      </c>
      <c r="AL76" s="489">
        <v>3.2215978510149838E-2</v>
      </c>
      <c r="AM76" s="489">
        <v>1.0022350649944639E-2</v>
      </c>
      <c r="AN76" s="489">
        <v>2.3863990312369229E-2</v>
      </c>
      <c r="AO76" s="489">
        <v>9.635845969295169E-3</v>
      </c>
      <c r="AP76" s="489">
        <v>1.4430269501503114E-4</v>
      </c>
      <c r="AQ76" s="489">
        <v>1.2761066534951642E-3</v>
      </c>
      <c r="AR76" s="489">
        <v>2.0491067729616916E-5</v>
      </c>
      <c r="AS76" s="489">
        <v>2.5722433911272309</v>
      </c>
    </row>
    <row r="77" spans="1:45" ht="18.75">
      <c r="A77" s="484">
        <v>75</v>
      </c>
      <c r="B77" s="485" t="s">
        <v>605</v>
      </c>
      <c r="C77" s="484" t="s">
        <v>606</v>
      </c>
      <c r="D77" s="383">
        <v>15</v>
      </c>
      <c r="E77" s="488">
        <v>100787</v>
      </c>
      <c r="F77" s="488">
        <v>207982.67693293933</v>
      </c>
      <c r="G77" s="488">
        <v>12756.422316176006</v>
      </c>
      <c r="H77" s="488">
        <v>0</v>
      </c>
      <c r="I77" s="488">
        <v>76.022646336799696</v>
      </c>
      <c r="J77" s="488">
        <v>102.26530103712166</v>
      </c>
      <c r="K77" s="488">
        <v>0</v>
      </c>
      <c r="L77" s="488">
        <v>0</v>
      </c>
      <c r="M77" s="488">
        <v>0</v>
      </c>
      <c r="N77" s="488">
        <v>0</v>
      </c>
      <c r="O77" s="488">
        <v>12934.710263549927</v>
      </c>
      <c r="P77" s="489">
        <v>2.06358634479585</v>
      </c>
      <c r="Q77" s="489">
        <v>0.1265681319632096</v>
      </c>
      <c r="R77" s="489">
        <v>0</v>
      </c>
      <c r="S77" s="489">
        <v>7.5429019949794813E-4</v>
      </c>
      <c r="T77" s="489">
        <v>1.0146675765438167E-3</v>
      </c>
      <c r="U77" s="489">
        <v>0</v>
      </c>
      <c r="V77" s="489">
        <v>0</v>
      </c>
      <c r="W77" s="489">
        <v>0</v>
      </c>
      <c r="X77" s="489">
        <v>0</v>
      </c>
      <c r="Y77" s="489">
        <v>0.12833708973925137</v>
      </c>
      <c r="Z77" s="489">
        <v>39.875440997025215</v>
      </c>
      <c r="AA77" s="489">
        <v>2.6133781736741395</v>
      </c>
      <c r="AB77" s="489">
        <v>0.14175602508255938</v>
      </c>
      <c r="AC77" s="489">
        <v>0.32631074339062738</v>
      </c>
      <c r="AD77" s="489">
        <v>0.18165076784980927</v>
      </c>
      <c r="AE77" s="489">
        <v>1.0812241636995897E-2</v>
      </c>
      <c r="AF77" s="489">
        <v>5.4155922741877288E-4</v>
      </c>
      <c r="AG77" s="489">
        <v>1.1598783959786572E-3</v>
      </c>
      <c r="AH77" s="489">
        <v>8.9922087723702987E-5</v>
      </c>
      <c r="AI77" s="489">
        <v>3.2756993113452544</v>
      </c>
      <c r="AJ77" s="489">
        <v>18.510948478993129</v>
      </c>
      <c r="AK77" s="489">
        <v>1.1917446952918116</v>
      </c>
      <c r="AL77" s="489">
        <v>2.1882551806062672E-2</v>
      </c>
      <c r="AM77" s="489">
        <v>0.10918790579364226</v>
      </c>
      <c r="AN77" s="489">
        <v>7.7922824735943308E-2</v>
      </c>
      <c r="AO77" s="489">
        <v>5.8824645962131921E-3</v>
      </c>
      <c r="AP77" s="489">
        <v>1.0680510524148202E-4</v>
      </c>
      <c r="AQ77" s="489">
        <v>5.1725496997435017E-4</v>
      </c>
      <c r="AR77" s="489">
        <v>1.5281943161631455E-5</v>
      </c>
      <c r="AS77" s="489">
        <v>1.4072597842420509</v>
      </c>
    </row>
    <row r="78" spans="1:45" ht="18.75">
      <c r="A78" s="484">
        <v>76</v>
      </c>
      <c r="B78" s="485" t="s">
        <v>607</v>
      </c>
      <c r="C78" s="484" t="s">
        <v>608</v>
      </c>
      <c r="D78" s="383">
        <v>15</v>
      </c>
      <c r="E78" s="488">
        <v>128817</v>
      </c>
      <c r="F78" s="488">
        <v>655381.7314152777</v>
      </c>
      <c r="G78" s="488">
        <v>38867.773649890623</v>
      </c>
      <c r="H78" s="488">
        <v>1.837478725828408</v>
      </c>
      <c r="I78" s="488">
        <v>322.57487175668331</v>
      </c>
      <c r="J78" s="488">
        <v>399.38671355427357</v>
      </c>
      <c r="K78" s="488">
        <v>0</v>
      </c>
      <c r="L78" s="488">
        <v>0</v>
      </c>
      <c r="M78" s="488">
        <v>0</v>
      </c>
      <c r="N78" s="488">
        <v>0</v>
      </c>
      <c r="O78" s="488">
        <v>39591.572713927409</v>
      </c>
      <c r="P78" s="489">
        <v>5.0876959672657929</v>
      </c>
      <c r="Q78" s="489">
        <v>0.30172860453116146</v>
      </c>
      <c r="R78" s="489">
        <v>1.4264256471027954E-5</v>
      </c>
      <c r="S78" s="489">
        <v>2.5041327756172189E-3</v>
      </c>
      <c r="T78" s="489">
        <v>3.1004193045504362E-3</v>
      </c>
      <c r="U78" s="489">
        <v>0</v>
      </c>
      <c r="V78" s="489">
        <v>0</v>
      </c>
      <c r="W78" s="489">
        <v>0</v>
      </c>
      <c r="X78" s="489">
        <v>0</v>
      </c>
      <c r="Y78" s="489">
        <v>0.30734742086780015</v>
      </c>
      <c r="Z78" s="489">
        <v>84.746550192726644</v>
      </c>
      <c r="AA78" s="489">
        <v>5.7609592701661985</v>
      </c>
      <c r="AB78" s="489">
        <v>0.26572032857761241</v>
      </c>
      <c r="AC78" s="489">
        <v>0.3142933095569615</v>
      </c>
      <c r="AD78" s="489">
        <v>8.5804432540352207E-2</v>
      </c>
      <c r="AE78" s="489">
        <v>1.5247205537588935E-2</v>
      </c>
      <c r="AF78" s="489">
        <v>7.1774416734940872E-4</v>
      </c>
      <c r="AG78" s="489">
        <v>1.8461165291341565E-3</v>
      </c>
      <c r="AH78" s="489">
        <v>1.1853514170794928E-4</v>
      </c>
      <c r="AI78" s="489">
        <v>6.4447069422169037</v>
      </c>
      <c r="AJ78" s="489">
        <v>51.110418098400508</v>
      </c>
      <c r="AK78" s="489">
        <v>3.4738584869327043</v>
      </c>
      <c r="AL78" s="489">
        <v>4.8189893277701644E-2</v>
      </c>
      <c r="AM78" s="489">
        <v>1.2011358006044644E-2</v>
      </c>
      <c r="AN78" s="489">
        <v>3.6983631392782816E-2</v>
      </c>
      <c r="AO78" s="489">
        <v>8.9835048319461992E-3</v>
      </c>
      <c r="AP78" s="489">
        <v>1.6041571118631818E-4</v>
      </c>
      <c r="AQ78" s="489">
        <v>1.0421646445141937E-3</v>
      </c>
      <c r="AR78" s="489">
        <v>2.3005749157540396E-5</v>
      </c>
      <c r="AS78" s="489">
        <v>3.5812524605460414</v>
      </c>
    </row>
    <row r="79" spans="1:45" ht="18.75">
      <c r="A79" s="484">
        <v>77</v>
      </c>
      <c r="B79" s="485" t="s">
        <v>609</v>
      </c>
      <c r="C79" s="484" t="s">
        <v>610</v>
      </c>
      <c r="D79" s="383">
        <v>15</v>
      </c>
      <c r="E79" s="488">
        <v>544712</v>
      </c>
      <c r="F79" s="488">
        <v>939427.78994016314</v>
      </c>
      <c r="G79" s="488">
        <v>59699.194066207092</v>
      </c>
      <c r="H79" s="488">
        <v>124.93053885901972</v>
      </c>
      <c r="I79" s="488">
        <v>796.46465137545192</v>
      </c>
      <c r="J79" s="488">
        <v>882.89502018326539</v>
      </c>
      <c r="K79" s="488">
        <v>0</v>
      </c>
      <c r="L79" s="488">
        <v>0</v>
      </c>
      <c r="M79" s="488">
        <v>0</v>
      </c>
      <c r="N79" s="488">
        <v>0</v>
      </c>
      <c r="O79" s="488">
        <v>61503.484276624826</v>
      </c>
      <c r="P79" s="489">
        <v>1.7246320806961535</v>
      </c>
      <c r="Q79" s="489">
        <v>0.10959772148622959</v>
      </c>
      <c r="R79" s="489">
        <v>2.2935154514499355E-4</v>
      </c>
      <c r="S79" s="489">
        <v>1.46217570271162E-3</v>
      </c>
      <c r="T79" s="489">
        <v>1.6208473839079466E-3</v>
      </c>
      <c r="U79" s="489">
        <v>0</v>
      </c>
      <c r="V79" s="489">
        <v>0</v>
      </c>
      <c r="W79" s="489">
        <v>0</v>
      </c>
      <c r="X79" s="489">
        <v>0</v>
      </c>
      <c r="Y79" s="489">
        <v>0.11291009611799414</v>
      </c>
      <c r="Z79" s="489">
        <v>47.485503737326603</v>
      </c>
      <c r="AA79" s="489">
        <v>3.1707275352209776</v>
      </c>
      <c r="AB79" s="489">
        <v>0.16078393457560991</v>
      </c>
      <c r="AC79" s="489">
        <v>0.18021492995727736</v>
      </c>
      <c r="AD79" s="489">
        <v>5.0765929817478295E-2</v>
      </c>
      <c r="AE79" s="489">
        <v>1.6770729187056597E-2</v>
      </c>
      <c r="AF79" s="489">
        <v>5.4576379142039959E-4</v>
      </c>
      <c r="AG79" s="489">
        <v>1.3242083680019565E-3</v>
      </c>
      <c r="AH79" s="489">
        <v>9.0376535205683595E-5</v>
      </c>
      <c r="AI79" s="489">
        <v>3.5812234074530274</v>
      </c>
      <c r="AJ79" s="489">
        <v>27.874910499172948</v>
      </c>
      <c r="AK79" s="489">
        <v>1.8527901287740349</v>
      </c>
      <c r="AL79" s="489">
        <v>2.936923101228112E-2</v>
      </c>
      <c r="AM79" s="489">
        <v>6.981908051159595E-3</v>
      </c>
      <c r="AN79" s="489">
        <v>1.9695551954719816E-2</v>
      </c>
      <c r="AO79" s="489">
        <v>1.1779081338386403E-2</v>
      </c>
      <c r="AP79" s="489">
        <v>1.3433317669246965E-4</v>
      </c>
      <c r="AQ79" s="489">
        <v>8.1098446229100815E-4</v>
      </c>
      <c r="AR79" s="489">
        <v>1.9506830773582458E-5</v>
      </c>
      <c r="AS79" s="489">
        <v>1.9215807256003383</v>
      </c>
    </row>
    <row r="80" spans="1:45" ht="18.75">
      <c r="A80" s="484">
        <v>78</v>
      </c>
      <c r="B80" s="485" t="s">
        <v>611</v>
      </c>
      <c r="C80" s="484" t="s">
        <v>612</v>
      </c>
      <c r="D80" s="383">
        <v>16</v>
      </c>
      <c r="E80" s="488">
        <v>553463</v>
      </c>
      <c r="F80" s="488">
        <v>2166265.0460037142</v>
      </c>
      <c r="G80" s="488">
        <v>125829.16509078861</v>
      </c>
      <c r="H80" s="488">
        <v>1109.9653269726923</v>
      </c>
      <c r="I80" s="488">
        <v>188.08234914177004</v>
      </c>
      <c r="J80" s="488">
        <v>504.19450907243856</v>
      </c>
      <c r="K80" s="488">
        <v>0</v>
      </c>
      <c r="L80" s="488">
        <v>0</v>
      </c>
      <c r="M80" s="488">
        <v>0</v>
      </c>
      <c r="N80" s="488">
        <v>0</v>
      </c>
      <c r="O80" s="488">
        <v>127631.40727597551</v>
      </c>
      <c r="P80" s="489">
        <v>3.9140196291418112</v>
      </c>
      <c r="Q80" s="489">
        <v>0.22734882926372424</v>
      </c>
      <c r="R80" s="489">
        <v>2.0054914727320387E-3</v>
      </c>
      <c r="S80" s="489">
        <v>3.3982822544916289E-4</v>
      </c>
      <c r="T80" s="489">
        <v>9.1098141894298008E-4</v>
      </c>
      <c r="U80" s="489">
        <v>0</v>
      </c>
      <c r="V80" s="489">
        <v>0</v>
      </c>
      <c r="W80" s="489">
        <v>0</v>
      </c>
      <c r="X80" s="489">
        <v>0</v>
      </c>
      <c r="Y80" s="489">
        <v>0.23060513038084843</v>
      </c>
      <c r="Z80" s="489">
        <v>30.648038189327661</v>
      </c>
      <c r="AA80" s="489">
        <v>2.0379136253176071</v>
      </c>
      <c r="AB80" s="489">
        <v>6.4076107641432054E-2</v>
      </c>
      <c r="AC80" s="489">
        <v>9.7320304628570914E-2</v>
      </c>
      <c r="AD80" s="489">
        <v>1.7157992430709455E-2</v>
      </c>
      <c r="AE80" s="489">
        <v>1.6163101093781225E-2</v>
      </c>
      <c r="AF80" s="489">
        <v>1.1217591468905674E-3</v>
      </c>
      <c r="AG80" s="489">
        <v>6.8046394311471249E-4</v>
      </c>
      <c r="AH80" s="489">
        <v>1.8760782813715562E-4</v>
      </c>
      <c r="AI80" s="489">
        <v>2.2346209620302435</v>
      </c>
      <c r="AJ80" s="489">
        <v>23.734261959168649</v>
      </c>
      <c r="AK80" s="489">
        <v>1.5702234732231906</v>
      </c>
      <c r="AL80" s="489">
        <v>1.5306493854620604E-2</v>
      </c>
      <c r="AM80" s="489">
        <v>3.7629158912030479E-3</v>
      </c>
      <c r="AN80" s="489">
        <v>1.2613802557119006E-2</v>
      </c>
      <c r="AO80" s="489">
        <v>1.2273335298184838E-2</v>
      </c>
      <c r="AP80" s="489">
        <v>3.4064597540371623E-4</v>
      </c>
      <c r="AQ80" s="489">
        <v>4.4124512011663403E-4</v>
      </c>
      <c r="AR80" s="489">
        <v>5.2079226892228103E-5</v>
      </c>
      <c r="AS80" s="489">
        <v>1.6150139911467303</v>
      </c>
    </row>
    <row r="81" spans="1:45" ht="18.75">
      <c r="A81" s="484">
        <v>79</v>
      </c>
      <c r="B81" s="485" t="s">
        <v>613</v>
      </c>
      <c r="C81" s="484" t="s">
        <v>614</v>
      </c>
      <c r="D81" s="383">
        <v>16</v>
      </c>
      <c r="E81" s="488">
        <v>561198</v>
      </c>
      <c r="F81" s="488">
        <v>942564.12527968292</v>
      </c>
      <c r="G81" s="488">
        <v>42173.858081632228</v>
      </c>
      <c r="H81" s="488">
        <v>24575.783269830794</v>
      </c>
      <c r="I81" s="488">
        <v>81.836557916309772</v>
      </c>
      <c r="J81" s="488">
        <v>219.38019878564177</v>
      </c>
      <c r="K81" s="488">
        <v>0</v>
      </c>
      <c r="L81" s="488">
        <v>0</v>
      </c>
      <c r="M81" s="488">
        <v>0</v>
      </c>
      <c r="N81" s="488">
        <v>0</v>
      </c>
      <c r="O81" s="488">
        <v>67050.858108164975</v>
      </c>
      <c r="P81" s="489">
        <v>1.6795571710513633</v>
      </c>
      <c r="Q81" s="489">
        <v>7.5149694192837874E-2</v>
      </c>
      <c r="R81" s="489">
        <v>4.3791644428224606E-2</v>
      </c>
      <c r="S81" s="489">
        <v>1.4582474976088613E-4</v>
      </c>
      <c r="T81" s="489">
        <v>3.909140780716285E-4</v>
      </c>
      <c r="U81" s="489">
        <v>0</v>
      </c>
      <c r="V81" s="489">
        <v>0</v>
      </c>
      <c r="W81" s="489">
        <v>0</v>
      </c>
      <c r="X81" s="489">
        <v>0</v>
      </c>
      <c r="Y81" s="489">
        <v>0.11947807744889501</v>
      </c>
      <c r="Z81" s="489">
        <v>35.065089259221274</v>
      </c>
      <c r="AA81" s="489">
        <v>2.2444542855230361</v>
      </c>
      <c r="AB81" s="489">
        <v>0.17480011610638752</v>
      </c>
      <c r="AC81" s="489">
        <v>0.15292159904219471</v>
      </c>
      <c r="AD81" s="489">
        <v>5.5398308449382962E-2</v>
      </c>
      <c r="AE81" s="489">
        <v>1.1820567032136502E-2</v>
      </c>
      <c r="AF81" s="489">
        <v>8.2001132916215277E-4</v>
      </c>
      <c r="AG81" s="489">
        <v>1.1029787420821467E-3</v>
      </c>
      <c r="AH81" s="489">
        <v>1.3724065741162157E-4</v>
      </c>
      <c r="AI81" s="489">
        <v>2.6414551068817929</v>
      </c>
      <c r="AJ81" s="489">
        <v>24.403938309310668</v>
      </c>
      <c r="AK81" s="489">
        <v>1.5524063072271514</v>
      </c>
      <c r="AL81" s="489">
        <v>7.8618840172216709E-2</v>
      </c>
      <c r="AM81" s="489">
        <v>1.1959557841187038E-2</v>
      </c>
      <c r="AN81" s="489">
        <v>2.0432092510374672E-2</v>
      </c>
      <c r="AO81" s="489">
        <v>7.7565387684398347E-3</v>
      </c>
      <c r="AP81" s="489">
        <v>2.156978272446146E-4</v>
      </c>
      <c r="AQ81" s="489">
        <v>7.7161632353595793E-4</v>
      </c>
      <c r="AR81" s="489">
        <v>3.2279838746205987E-5</v>
      </c>
      <c r="AS81" s="489">
        <v>1.6721929305088952</v>
      </c>
    </row>
    <row r="82" spans="1:45" ht="18.75">
      <c r="A82" s="484">
        <v>80</v>
      </c>
      <c r="B82" s="485" t="s">
        <v>615</v>
      </c>
      <c r="C82" s="484" t="s">
        <v>616</v>
      </c>
      <c r="D82" s="383">
        <v>16</v>
      </c>
      <c r="E82" s="488">
        <v>102158</v>
      </c>
      <c r="F82" s="488">
        <v>830620.77037258714</v>
      </c>
      <c r="G82" s="488">
        <v>52784.672289147842</v>
      </c>
      <c r="H82" s="488">
        <v>0</v>
      </c>
      <c r="I82" s="488">
        <v>72.117262855634479</v>
      </c>
      <c r="J82" s="488">
        <v>193.32557311763935</v>
      </c>
      <c r="K82" s="488">
        <v>0</v>
      </c>
      <c r="L82" s="488">
        <v>0</v>
      </c>
      <c r="M82" s="488">
        <v>0</v>
      </c>
      <c r="N82" s="488">
        <v>0</v>
      </c>
      <c r="O82" s="488">
        <v>53050.115125121119</v>
      </c>
      <c r="P82" s="489">
        <v>8.1307462007144533</v>
      </c>
      <c r="Q82" s="489">
        <v>0.51669641427149948</v>
      </c>
      <c r="R82" s="489">
        <v>0</v>
      </c>
      <c r="S82" s="489">
        <v>7.0593847623910493E-4</v>
      </c>
      <c r="T82" s="489">
        <v>1.8924173644515295E-3</v>
      </c>
      <c r="U82" s="489">
        <v>0</v>
      </c>
      <c r="V82" s="489">
        <v>0</v>
      </c>
      <c r="W82" s="489">
        <v>0</v>
      </c>
      <c r="X82" s="489">
        <v>0</v>
      </c>
      <c r="Y82" s="489">
        <v>0.51929477011219016</v>
      </c>
      <c r="Z82" s="489">
        <v>43.174444626228308</v>
      </c>
      <c r="AA82" s="489">
        <v>2.8776260383904266</v>
      </c>
      <c r="AB82" s="489">
        <v>9.6007079156674641E-2</v>
      </c>
      <c r="AC82" s="489">
        <v>0.13849595762558403</v>
      </c>
      <c r="AD82" s="489">
        <v>2.2928770056835343E-2</v>
      </c>
      <c r="AE82" s="489">
        <v>1.6465514513451456E-2</v>
      </c>
      <c r="AF82" s="489">
        <v>1.2100559226564979E-3</v>
      </c>
      <c r="AG82" s="489">
        <v>1.1351784088922338E-3</v>
      </c>
      <c r="AH82" s="489">
        <v>2.0125953761820968E-4</v>
      </c>
      <c r="AI82" s="489">
        <v>3.154069853612139</v>
      </c>
      <c r="AJ82" s="489">
        <v>35.996452795678522</v>
      </c>
      <c r="AK82" s="489">
        <v>2.3941125887549894</v>
      </c>
      <c r="AL82" s="489">
        <v>3.0071929114328145E-2</v>
      </c>
      <c r="AM82" s="489">
        <v>6.2999153654079943E-3</v>
      </c>
      <c r="AN82" s="489">
        <v>1.8651384649248582E-2</v>
      </c>
      <c r="AO82" s="489">
        <v>1.2563787210705576E-2</v>
      </c>
      <c r="AP82" s="489">
        <v>3.7525995251363212E-4</v>
      </c>
      <c r="AQ82" s="489">
        <v>8.5320945483723261E-4</v>
      </c>
      <c r="AR82" s="489">
        <v>5.656437665698732E-5</v>
      </c>
      <c r="AS82" s="489">
        <v>2.4629846388786896</v>
      </c>
    </row>
    <row r="83" spans="1:45" ht="18.75">
      <c r="A83" s="484">
        <v>81</v>
      </c>
      <c r="B83" s="485" t="s">
        <v>617</v>
      </c>
      <c r="C83" s="484" t="s">
        <v>618</v>
      </c>
      <c r="D83" s="383">
        <v>16</v>
      </c>
      <c r="E83" s="488">
        <v>1190066</v>
      </c>
      <c r="F83" s="488">
        <v>2391809.7919879998</v>
      </c>
      <c r="G83" s="488">
        <v>106074.97415122601</v>
      </c>
      <c r="H83" s="488">
        <v>5495.2061969808001</v>
      </c>
      <c r="I83" s="488">
        <v>207.66489548787192</v>
      </c>
      <c r="J83" s="488">
        <v>556.68966551010544</v>
      </c>
      <c r="K83" s="488">
        <v>0</v>
      </c>
      <c r="L83" s="488">
        <v>0</v>
      </c>
      <c r="M83" s="488">
        <v>0</v>
      </c>
      <c r="N83" s="488">
        <v>0</v>
      </c>
      <c r="O83" s="488">
        <v>112334.53490920478</v>
      </c>
      <c r="P83" s="489">
        <v>2.0098127263429086</v>
      </c>
      <c r="Q83" s="489">
        <v>8.9133690191322168E-2</v>
      </c>
      <c r="R83" s="489">
        <v>4.6175642333961308E-3</v>
      </c>
      <c r="S83" s="489">
        <v>1.7449863746033575E-4</v>
      </c>
      <c r="T83" s="489">
        <v>4.677804974766991E-4</v>
      </c>
      <c r="U83" s="489">
        <v>0</v>
      </c>
      <c r="V83" s="489">
        <v>0</v>
      </c>
      <c r="W83" s="489">
        <v>0</v>
      </c>
      <c r="X83" s="489">
        <v>0</v>
      </c>
      <c r="Y83" s="489">
        <v>9.4393533559655324E-2</v>
      </c>
      <c r="Z83" s="489">
        <v>35.554780800339387</v>
      </c>
      <c r="AA83" s="489">
        <v>2.2860008193214356</v>
      </c>
      <c r="AB83" s="489">
        <v>0.13410074354757121</v>
      </c>
      <c r="AC83" s="489">
        <v>0.14002729599644059</v>
      </c>
      <c r="AD83" s="489">
        <v>2.8071126242760511E-2</v>
      </c>
      <c r="AE83" s="489">
        <v>1.8022377769678303E-2</v>
      </c>
      <c r="AF83" s="489">
        <v>9.0542506824117699E-4</v>
      </c>
      <c r="AG83" s="489">
        <v>1.3130739104098394E-3</v>
      </c>
      <c r="AH83" s="489">
        <v>1.5118875299571883E-4</v>
      </c>
      <c r="AI83" s="489">
        <v>2.6085920506095328</v>
      </c>
      <c r="AJ83" s="489">
        <v>26.544562698159112</v>
      </c>
      <c r="AK83" s="489">
        <v>1.6963105977404234</v>
      </c>
      <c r="AL83" s="489">
        <v>4.3397846136308468E-2</v>
      </c>
      <c r="AM83" s="489">
        <v>5.5725698622451489E-3</v>
      </c>
      <c r="AN83" s="489">
        <v>1.5070093494910244E-2</v>
      </c>
      <c r="AO83" s="489">
        <v>1.3922983148720593E-2</v>
      </c>
      <c r="AP83" s="489">
        <v>2.7071479206400203E-4</v>
      </c>
      <c r="AQ83" s="489">
        <v>9.8425242990971256E-4</v>
      </c>
      <c r="AR83" s="489">
        <v>4.0806343112683043E-5</v>
      </c>
      <c r="AS83" s="489">
        <v>1.7755698639476956</v>
      </c>
    </row>
    <row r="84" spans="1:45" ht="18.75">
      <c r="A84" s="484">
        <v>82</v>
      </c>
      <c r="B84" s="485" t="s">
        <v>619</v>
      </c>
      <c r="C84" s="484" t="s">
        <v>620</v>
      </c>
      <c r="D84" s="383">
        <v>16</v>
      </c>
      <c r="E84" s="488">
        <v>698677</v>
      </c>
      <c r="F84" s="488">
        <v>392094.43962051853</v>
      </c>
      <c r="G84" s="488">
        <v>25042.324878963216</v>
      </c>
      <c r="H84" s="488">
        <v>14684.413561493238</v>
      </c>
      <c r="I84" s="488">
        <v>34.042945679845765</v>
      </c>
      <c r="J84" s="488">
        <v>91.259314671211897</v>
      </c>
      <c r="K84" s="488">
        <v>0</v>
      </c>
      <c r="L84" s="488">
        <v>0</v>
      </c>
      <c r="M84" s="488">
        <v>0</v>
      </c>
      <c r="N84" s="488">
        <v>0</v>
      </c>
      <c r="O84" s="488">
        <v>39852.040700807505</v>
      </c>
      <c r="P84" s="489">
        <v>0.56119557337728099</v>
      </c>
      <c r="Q84" s="489">
        <v>3.5842492137229676E-2</v>
      </c>
      <c r="R84" s="489">
        <v>2.1017456652348995E-2</v>
      </c>
      <c r="S84" s="489">
        <v>4.8724869546078902E-5</v>
      </c>
      <c r="T84" s="489">
        <v>1.306173162580304E-4</v>
      </c>
      <c r="U84" s="489">
        <v>0</v>
      </c>
      <c r="V84" s="489">
        <v>0</v>
      </c>
      <c r="W84" s="489">
        <v>0</v>
      </c>
      <c r="X84" s="489">
        <v>0</v>
      </c>
      <c r="Y84" s="489">
        <v>5.7039290975382774E-2</v>
      </c>
      <c r="Z84" s="489">
        <v>31.396147750223388</v>
      </c>
      <c r="AA84" s="489">
        <v>2.0478457781841706</v>
      </c>
      <c r="AB84" s="489">
        <v>0.17644309826313642</v>
      </c>
      <c r="AC84" s="489">
        <v>0.12897362363086395</v>
      </c>
      <c r="AD84" s="489">
        <v>2.6272932744201154E-2</v>
      </c>
      <c r="AE84" s="489">
        <v>1.9305574177408469E-2</v>
      </c>
      <c r="AF84" s="489">
        <v>7.0602076790204937E-4</v>
      </c>
      <c r="AG84" s="489">
        <v>1.7325741784638153E-3</v>
      </c>
      <c r="AH84" s="489">
        <v>1.2622649779480435E-4</v>
      </c>
      <c r="AI84" s="489">
        <v>2.4014058284439415</v>
      </c>
      <c r="AJ84" s="489">
        <v>22.008200048369513</v>
      </c>
      <c r="AK84" s="489">
        <v>1.4260582704015254</v>
      </c>
      <c r="AL84" s="489">
        <v>7.7367331722642818E-2</v>
      </c>
      <c r="AM84" s="489">
        <v>5.4077411364505832E-3</v>
      </c>
      <c r="AN84" s="489">
        <v>1.337081216911791E-2</v>
      </c>
      <c r="AO84" s="489">
        <v>1.4691511311534271E-2</v>
      </c>
      <c r="AP84" s="489">
        <v>1.3796292328489056E-4</v>
      </c>
      <c r="AQ84" s="489">
        <v>1.3199024870744415E-3</v>
      </c>
      <c r="AR84" s="489">
        <v>1.9692680426341787E-5</v>
      </c>
      <c r="AS84" s="489">
        <v>1.5383732248320567</v>
      </c>
    </row>
    <row r="85" spans="1:45" ht="18.75">
      <c r="A85" s="484">
        <v>83</v>
      </c>
      <c r="B85" s="485" t="s">
        <v>621</v>
      </c>
      <c r="C85" s="484" t="s">
        <v>622</v>
      </c>
      <c r="D85" s="383">
        <v>16</v>
      </c>
      <c r="E85" s="488">
        <v>447720</v>
      </c>
      <c r="F85" s="488">
        <v>764459.66439587972</v>
      </c>
      <c r="G85" s="488">
        <v>46384.123378018339</v>
      </c>
      <c r="H85" s="488">
        <v>4893.4145433515032</v>
      </c>
      <c r="I85" s="488">
        <v>66.372935190433608</v>
      </c>
      <c r="J85" s="488">
        <v>177.92668810624428</v>
      </c>
      <c r="K85" s="488">
        <v>0</v>
      </c>
      <c r="L85" s="488">
        <v>0</v>
      </c>
      <c r="M85" s="488">
        <v>0</v>
      </c>
      <c r="N85" s="488">
        <v>0</v>
      </c>
      <c r="O85" s="488">
        <v>51521.837544666516</v>
      </c>
      <c r="P85" s="489">
        <v>1.7074503359150355</v>
      </c>
      <c r="Q85" s="489">
        <v>0.1036007401456677</v>
      </c>
      <c r="R85" s="489">
        <v>1.0929631339568265E-2</v>
      </c>
      <c r="S85" s="489">
        <v>1.4824652727247746E-4</v>
      </c>
      <c r="T85" s="489">
        <v>3.9740616480444092E-4</v>
      </c>
      <c r="U85" s="489">
        <v>0</v>
      </c>
      <c r="V85" s="489">
        <v>0</v>
      </c>
      <c r="W85" s="489">
        <v>0</v>
      </c>
      <c r="X85" s="489">
        <v>0</v>
      </c>
      <c r="Y85" s="489">
        <v>0.11507602417731287</v>
      </c>
      <c r="Z85" s="489">
        <v>52.165933717907635</v>
      </c>
      <c r="AA85" s="489">
        <v>3.8655898242726767</v>
      </c>
      <c r="AB85" s="489">
        <v>0.32446127626488963</v>
      </c>
      <c r="AC85" s="489">
        <v>0.164806154092484</v>
      </c>
      <c r="AD85" s="489">
        <v>2.6172413333394602E-2</v>
      </c>
      <c r="AE85" s="489">
        <v>2.3068056711501514E-2</v>
      </c>
      <c r="AF85" s="489">
        <v>6.893724461781972E-4</v>
      </c>
      <c r="AG85" s="489">
        <v>2.6500162010387376E-3</v>
      </c>
      <c r="AH85" s="489">
        <v>1.1844092949256888E-4</v>
      </c>
      <c r="AI85" s="489">
        <v>4.4075555542516591</v>
      </c>
      <c r="AJ85" s="489">
        <v>40.703368543635328</v>
      </c>
      <c r="AK85" s="489">
        <v>3.05419258553068</v>
      </c>
      <c r="AL85" s="489">
        <v>0.12852010763506583</v>
      </c>
      <c r="AM85" s="489">
        <v>6.2883156383558248E-3</v>
      </c>
      <c r="AN85" s="489">
        <v>1.7188869487712113E-2</v>
      </c>
      <c r="AO85" s="489">
        <v>1.8263269320944086E-2</v>
      </c>
      <c r="AP85" s="489">
        <v>1.78743626298476E-4</v>
      </c>
      <c r="AQ85" s="489">
        <v>2.2625749990763788E-3</v>
      </c>
      <c r="AR85" s="489">
        <v>2.6647977048386815E-5</v>
      </c>
      <c r="AS85" s="489">
        <v>3.2269211142151799</v>
      </c>
    </row>
    <row r="86" spans="1:45" ht="18.75">
      <c r="A86" s="484">
        <v>84</v>
      </c>
      <c r="B86" s="485" t="s">
        <v>623</v>
      </c>
      <c r="C86" s="484" t="s">
        <v>624</v>
      </c>
      <c r="D86" s="383">
        <v>16</v>
      </c>
      <c r="E86" s="488">
        <v>283104</v>
      </c>
      <c r="F86" s="488">
        <v>452730.86326103564</v>
      </c>
      <c r="G86" s="488">
        <v>28179.012546556667</v>
      </c>
      <c r="H86" s="488">
        <v>5316.6625843827587</v>
      </c>
      <c r="I86" s="488">
        <v>39.307602016752959</v>
      </c>
      <c r="J86" s="488">
        <v>105.37233925504044</v>
      </c>
      <c r="K86" s="488">
        <v>0</v>
      </c>
      <c r="L86" s="488">
        <v>0</v>
      </c>
      <c r="M86" s="488">
        <v>0</v>
      </c>
      <c r="N86" s="488">
        <v>0</v>
      </c>
      <c r="O86" s="488">
        <v>33640.355072211212</v>
      </c>
      <c r="P86" s="489">
        <v>1.5991680204484418</v>
      </c>
      <c r="Q86" s="489">
        <v>9.9535903931264366E-2</v>
      </c>
      <c r="R86" s="489">
        <v>1.8779892139930057E-2</v>
      </c>
      <c r="S86" s="489">
        <v>1.3884509585436082E-4</v>
      </c>
      <c r="T86" s="489">
        <v>3.7220363984627713E-4</v>
      </c>
      <c r="U86" s="489">
        <v>0</v>
      </c>
      <c r="V86" s="489">
        <v>0</v>
      </c>
      <c r="W86" s="489">
        <v>0</v>
      </c>
      <c r="X86" s="489">
        <v>0</v>
      </c>
      <c r="Y86" s="489">
        <v>0.11882684480689504</v>
      </c>
      <c r="Z86" s="489">
        <v>32.740535790282962</v>
      </c>
      <c r="AA86" s="489">
        <v>2.079399367282984</v>
      </c>
      <c r="AB86" s="489">
        <v>0.16770119865327937</v>
      </c>
      <c r="AC86" s="489">
        <v>0.12656012587340229</v>
      </c>
      <c r="AD86" s="489">
        <v>2.403928163574209E-2</v>
      </c>
      <c r="AE86" s="489">
        <v>1.3903014908716677E-2</v>
      </c>
      <c r="AF86" s="489">
        <v>5.4192363053568793E-4</v>
      </c>
      <c r="AG86" s="489">
        <v>1.42283120693904E-3</v>
      </c>
      <c r="AH86" s="489">
        <v>9.4168248702896043E-5</v>
      </c>
      <c r="AI86" s="489">
        <v>2.4136619114403022</v>
      </c>
      <c r="AJ86" s="489">
        <v>23.960573744443877</v>
      </c>
      <c r="AK86" s="489">
        <v>1.5145280729631181</v>
      </c>
      <c r="AL86" s="489">
        <v>7.3398010066878669E-2</v>
      </c>
      <c r="AM86" s="489">
        <v>5.338123008298945E-3</v>
      </c>
      <c r="AN86" s="489">
        <v>1.3361716438910163E-2</v>
      </c>
      <c r="AO86" s="489">
        <v>1.0318810489145515E-2</v>
      </c>
      <c r="AP86" s="489">
        <v>1.1439447014112585E-4</v>
      </c>
      <c r="AQ86" s="489">
        <v>1.1167862524385382E-3</v>
      </c>
      <c r="AR86" s="489">
        <v>1.6026219692888744E-5</v>
      </c>
      <c r="AS86" s="489">
        <v>1.6181919399086249</v>
      </c>
    </row>
    <row r="87" spans="1:45" ht="18.75">
      <c r="A87" s="484">
        <v>85</v>
      </c>
      <c r="B87" s="485" t="s">
        <v>625</v>
      </c>
      <c r="C87" s="484" t="s">
        <v>626</v>
      </c>
      <c r="D87" s="383">
        <v>16</v>
      </c>
      <c r="E87" s="488">
        <v>413657</v>
      </c>
      <c r="F87" s="488">
        <v>489554.17146819795</v>
      </c>
      <c r="G87" s="488">
        <v>29750.188434211552</v>
      </c>
      <c r="H87" s="488">
        <v>10610.390545852493</v>
      </c>
      <c r="I87" s="488">
        <v>42.504724328056071</v>
      </c>
      <c r="J87" s="488">
        <v>113.94290167914629</v>
      </c>
      <c r="K87" s="488">
        <v>0</v>
      </c>
      <c r="L87" s="488">
        <v>0</v>
      </c>
      <c r="M87" s="488">
        <v>0</v>
      </c>
      <c r="N87" s="488">
        <v>0</v>
      </c>
      <c r="O87" s="488">
        <v>40517.026606071253</v>
      </c>
      <c r="P87" s="489">
        <v>1.1834785135225512</v>
      </c>
      <c r="Q87" s="489">
        <v>7.1919944384385009E-2</v>
      </c>
      <c r="R87" s="489">
        <v>2.5650213935343759E-2</v>
      </c>
      <c r="S87" s="489">
        <v>1.0275354781390396E-4</v>
      </c>
      <c r="T87" s="489">
        <v>2.7545261334667681E-4</v>
      </c>
      <c r="U87" s="489">
        <v>0</v>
      </c>
      <c r="V87" s="489">
        <v>0</v>
      </c>
      <c r="W87" s="489">
        <v>0</v>
      </c>
      <c r="X87" s="489">
        <v>0</v>
      </c>
      <c r="Y87" s="489">
        <v>9.7948364480889366E-2</v>
      </c>
      <c r="Z87" s="489">
        <v>43.182268096667698</v>
      </c>
      <c r="AA87" s="489">
        <v>3.075584776937327</v>
      </c>
      <c r="AB87" s="489">
        <v>0.27222026586912312</v>
      </c>
      <c r="AC87" s="489">
        <v>0.15092480861840318</v>
      </c>
      <c r="AD87" s="489">
        <v>2.6948181630484836E-2</v>
      </c>
      <c r="AE87" s="489">
        <v>2.2638276484778591E-2</v>
      </c>
      <c r="AF87" s="489">
        <v>6.670279110807158E-4</v>
      </c>
      <c r="AG87" s="489">
        <v>2.2993133386768534E-3</v>
      </c>
      <c r="AH87" s="489">
        <v>1.1571021746467321E-4</v>
      </c>
      <c r="AI87" s="489">
        <v>3.5513983610073376</v>
      </c>
      <c r="AJ87" s="489">
        <v>32.530153308059852</v>
      </c>
      <c r="AK87" s="489">
        <v>2.3394382918687913</v>
      </c>
      <c r="AL87" s="489">
        <v>0.11762560644910286</v>
      </c>
      <c r="AM87" s="489">
        <v>6.2290522826223427E-3</v>
      </c>
      <c r="AN87" s="489">
        <v>1.5958550096081877E-2</v>
      </c>
      <c r="AO87" s="489">
        <v>1.7842014822893448E-2</v>
      </c>
      <c r="AP87" s="489">
        <v>1.5984890482759409E-4</v>
      </c>
      <c r="AQ87" s="489">
        <v>1.9064021144885902E-3</v>
      </c>
      <c r="AR87" s="489">
        <v>2.3318760575579699E-5</v>
      </c>
      <c r="AS87" s="489">
        <v>2.4991830852993839</v>
      </c>
    </row>
    <row r="88" spans="1:45" ht="18.75">
      <c r="A88" s="484">
        <v>86</v>
      </c>
      <c r="B88" s="485" t="s">
        <v>627</v>
      </c>
      <c r="C88" s="484" t="s">
        <v>628</v>
      </c>
      <c r="D88" s="383">
        <v>16</v>
      </c>
      <c r="E88" s="488">
        <v>580881</v>
      </c>
      <c r="F88" s="488">
        <v>48385436.176911175</v>
      </c>
      <c r="G88" s="488">
        <v>3287717.4823757634</v>
      </c>
      <c r="H88" s="488">
        <v>214.92201628606119</v>
      </c>
      <c r="I88" s="488">
        <v>11018.287823915492</v>
      </c>
      <c r="J88" s="488">
        <v>22812.133134035575</v>
      </c>
      <c r="K88" s="488">
        <v>0</v>
      </c>
      <c r="L88" s="488">
        <v>0</v>
      </c>
      <c r="M88" s="488">
        <v>0</v>
      </c>
      <c r="N88" s="488">
        <v>0</v>
      </c>
      <c r="O88" s="488">
        <v>3321762.8253500005</v>
      </c>
      <c r="P88" s="489">
        <v>83.296641096732671</v>
      </c>
      <c r="Q88" s="489">
        <v>5.6598812534336007</v>
      </c>
      <c r="R88" s="489">
        <v>3.6999319359053091E-4</v>
      </c>
      <c r="S88" s="489">
        <v>1.8968235876049469E-2</v>
      </c>
      <c r="T88" s="489">
        <v>3.9271611800068475E-2</v>
      </c>
      <c r="U88" s="489">
        <v>0</v>
      </c>
      <c r="V88" s="489">
        <v>0</v>
      </c>
      <c r="W88" s="489">
        <v>0</v>
      </c>
      <c r="X88" s="489">
        <v>0</v>
      </c>
      <c r="Y88" s="489">
        <v>5.7184910943033094</v>
      </c>
      <c r="Z88" s="489">
        <v>161.36802555598325</v>
      </c>
      <c r="AA88" s="489">
        <v>10.426755799834778</v>
      </c>
      <c r="AB88" s="489">
        <v>0.2358382186058203</v>
      </c>
      <c r="AC88" s="489">
        <v>0.4040157825426775</v>
      </c>
      <c r="AD88" s="489">
        <v>9.0346986373466817E-2</v>
      </c>
      <c r="AE88" s="489">
        <v>1.4912022624220752E-2</v>
      </c>
      <c r="AF88" s="489">
        <v>1.0057225785572411E-3</v>
      </c>
      <c r="AG88" s="489">
        <v>3.6467614603891809E-3</v>
      </c>
      <c r="AH88" s="489">
        <v>1.6672657775162951E-4</v>
      </c>
      <c r="AI88" s="489">
        <v>11.176688020597663</v>
      </c>
      <c r="AJ88" s="489">
        <v>137.86349023211636</v>
      </c>
      <c r="AK88" s="489">
        <v>8.863701438349052</v>
      </c>
      <c r="AL88" s="489">
        <v>3.2915108518951235E-2</v>
      </c>
      <c r="AM88" s="489">
        <v>2.8512288229412985E-2</v>
      </c>
      <c r="AN88" s="489">
        <v>7.1125075114090233E-2</v>
      </c>
      <c r="AO88" s="489">
        <v>6.1576777353584576E-3</v>
      </c>
      <c r="AP88" s="489">
        <v>1.5585298942093955E-4</v>
      </c>
      <c r="AQ88" s="489">
        <v>2.9291141929144223E-3</v>
      </c>
      <c r="AR88" s="489">
        <v>2.2567939015499481E-5</v>
      </c>
      <c r="AS88" s="489">
        <v>9.0055191230682148</v>
      </c>
    </row>
    <row r="89" spans="1:45" ht="18.75">
      <c r="A89" s="484">
        <v>87</v>
      </c>
      <c r="B89" s="485" t="s">
        <v>629</v>
      </c>
      <c r="C89" s="484" t="s">
        <v>630</v>
      </c>
      <c r="D89" s="383">
        <v>16</v>
      </c>
      <c r="E89" s="488">
        <v>1903982</v>
      </c>
      <c r="F89" s="488">
        <v>85996941.017462552</v>
      </c>
      <c r="G89" s="488">
        <v>4835076.866619668</v>
      </c>
      <c r="H89" s="488">
        <v>7105.2718318514926</v>
      </c>
      <c r="I89" s="488">
        <v>28580.194651711012</v>
      </c>
      <c r="J89" s="488">
        <v>40553.366545870442</v>
      </c>
      <c r="K89" s="488">
        <v>0</v>
      </c>
      <c r="L89" s="488">
        <v>0</v>
      </c>
      <c r="M89" s="488">
        <v>0</v>
      </c>
      <c r="N89" s="488">
        <v>0</v>
      </c>
      <c r="O89" s="488">
        <v>4911315.6996491011</v>
      </c>
      <c r="P89" s="489">
        <v>45.166887616302333</v>
      </c>
      <c r="Q89" s="489">
        <v>2.5394551348803023</v>
      </c>
      <c r="R89" s="489">
        <v>3.7317956954695435E-3</v>
      </c>
      <c r="S89" s="489">
        <v>1.5010748343057346E-2</v>
      </c>
      <c r="T89" s="489">
        <v>2.1299238409748854E-2</v>
      </c>
      <c r="U89" s="489">
        <v>0</v>
      </c>
      <c r="V89" s="489">
        <v>0</v>
      </c>
      <c r="W89" s="489">
        <v>0</v>
      </c>
      <c r="X89" s="489">
        <v>0</v>
      </c>
      <c r="Y89" s="489">
        <v>2.5794969173285782</v>
      </c>
      <c r="Z89" s="489">
        <v>177.77663090708955</v>
      </c>
      <c r="AA89" s="489">
        <v>10.57633949010282</v>
      </c>
      <c r="AB89" s="489">
        <v>0.30118618592899021</v>
      </c>
      <c r="AC89" s="489">
        <v>0.48821986845958543</v>
      </c>
      <c r="AD89" s="489">
        <v>0.1004343737489196</v>
      </c>
      <c r="AE89" s="489">
        <v>1.2564799383439969E-2</v>
      </c>
      <c r="AF89" s="489">
        <v>8.5965027233749045E-4</v>
      </c>
      <c r="AG89" s="489">
        <v>5.6518167822308136E-3</v>
      </c>
      <c r="AH89" s="489">
        <v>1.4314232517524607E-4</v>
      </c>
      <c r="AI89" s="489">
        <v>11.485399327003508</v>
      </c>
      <c r="AJ89" s="489">
        <v>148.48198504681085</v>
      </c>
      <c r="AK89" s="489">
        <v>8.6590156650114327</v>
      </c>
      <c r="AL89" s="489">
        <v>5.3304774089324741E-2</v>
      </c>
      <c r="AM89" s="489">
        <v>3.6938568038988401E-2</v>
      </c>
      <c r="AN89" s="489">
        <v>7.5360385437101815E-2</v>
      </c>
      <c r="AO89" s="489">
        <v>6.544315164047217E-3</v>
      </c>
      <c r="AP89" s="489">
        <v>1.8326224635509134E-4</v>
      </c>
      <c r="AQ89" s="489">
        <v>4.8268176504350753E-3</v>
      </c>
      <c r="AR89" s="489">
        <v>2.7031474764910304E-5</v>
      </c>
      <c r="AS89" s="489">
        <v>8.8362008191124506</v>
      </c>
    </row>
    <row r="90" spans="1:45" ht="18.75">
      <c r="A90" s="484">
        <v>88</v>
      </c>
      <c r="B90" s="485" t="s">
        <v>631</v>
      </c>
      <c r="C90" s="484" t="s">
        <v>632</v>
      </c>
      <c r="D90" s="383">
        <v>16</v>
      </c>
      <c r="E90" s="488">
        <v>744232</v>
      </c>
      <c r="F90" s="488">
        <v>27386672.416888487</v>
      </c>
      <c r="G90" s="488">
        <v>1294056.2159945983</v>
      </c>
      <c r="H90" s="488">
        <v>1329.299373079069</v>
      </c>
      <c r="I90" s="488">
        <v>28886.025368485709</v>
      </c>
      <c r="J90" s="488">
        <v>12933.692909999298</v>
      </c>
      <c r="K90" s="488">
        <v>0</v>
      </c>
      <c r="L90" s="488">
        <v>0</v>
      </c>
      <c r="M90" s="488">
        <v>0</v>
      </c>
      <c r="N90" s="488">
        <v>0</v>
      </c>
      <c r="O90" s="488">
        <v>1337205.2336461623</v>
      </c>
      <c r="P90" s="489">
        <v>36.798568748573679</v>
      </c>
      <c r="Q90" s="489">
        <v>1.7387806705363358</v>
      </c>
      <c r="R90" s="489">
        <v>1.7861357386931345E-3</v>
      </c>
      <c r="S90" s="489">
        <v>3.8813199873810461E-2</v>
      </c>
      <c r="T90" s="489">
        <v>1.7378576720699052E-2</v>
      </c>
      <c r="U90" s="489">
        <v>0</v>
      </c>
      <c r="V90" s="489">
        <v>0</v>
      </c>
      <c r="W90" s="489">
        <v>0</v>
      </c>
      <c r="X90" s="489">
        <v>0</v>
      </c>
      <c r="Y90" s="489">
        <v>1.7967585828695383</v>
      </c>
      <c r="Z90" s="489">
        <v>186.08359326339661</v>
      </c>
      <c r="AA90" s="489">
        <v>10.728452754082646</v>
      </c>
      <c r="AB90" s="489">
        <v>0.3338205063911277</v>
      </c>
      <c r="AC90" s="489">
        <v>0.56104258057963452</v>
      </c>
      <c r="AD90" s="489">
        <v>0.10431248908112152</v>
      </c>
      <c r="AE90" s="489">
        <v>1.2852466928840494E-2</v>
      </c>
      <c r="AF90" s="489">
        <v>8.887440890947508E-4</v>
      </c>
      <c r="AG90" s="489">
        <v>6.660143365002748E-3</v>
      </c>
      <c r="AH90" s="489">
        <v>1.4735599645660787E-4</v>
      </c>
      <c r="AI90" s="489">
        <v>11.748177040513923</v>
      </c>
      <c r="AJ90" s="489">
        <v>156.51396086516479</v>
      </c>
      <c r="AK90" s="489">
        <v>8.7915313948470555</v>
      </c>
      <c r="AL90" s="489">
        <v>7.7256639538920674E-2</v>
      </c>
      <c r="AM90" s="489">
        <v>6.4754906798789258E-2</v>
      </c>
      <c r="AN90" s="489">
        <v>8.1773187626191041E-2</v>
      </c>
      <c r="AO90" s="489">
        <v>6.6198812739603234E-3</v>
      </c>
      <c r="AP90" s="489">
        <v>1.871644270758735E-4</v>
      </c>
      <c r="AQ90" s="489">
        <v>5.8164567486115254E-3</v>
      </c>
      <c r="AR90" s="489">
        <v>2.6648904148395218E-5</v>
      </c>
      <c r="AS90" s="489">
        <v>9.0279662801647529</v>
      </c>
    </row>
    <row r="91" spans="1:45" ht="18.75">
      <c r="A91" s="484">
        <v>89</v>
      </c>
      <c r="B91" s="485" t="s">
        <v>633</v>
      </c>
      <c r="C91" s="484" t="s">
        <v>634</v>
      </c>
      <c r="D91" s="383">
        <v>16</v>
      </c>
      <c r="E91" s="488">
        <v>626904</v>
      </c>
      <c r="F91" s="488">
        <v>11950235.516798444</v>
      </c>
      <c r="G91" s="488">
        <v>162662.55520328798</v>
      </c>
      <c r="H91" s="488">
        <v>1299.6940797960333</v>
      </c>
      <c r="I91" s="488">
        <v>2450.0187865278813</v>
      </c>
      <c r="J91" s="488">
        <v>5633.8799792872014</v>
      </c>
      <c r="K91" s="488">
        <v>0</v>
      </c>
      <c r="L91" s="488">
        <v>0</v>
      </c>
      <c r="M91" s="488">
        <v>0</v>
      </c>
      <c r="N91" s="488">
        <v>0</v>
      </c>
      <c r="O91" s="488">
        <v>172046.14804889908</v>
      </c>
      <c r="P91" s="489">
        <v>19.0623054196471</v>
      </c>
      <c r="Q91" s="489">
        <v>0.25946964001392236</v>
      </c>
      <c r="R91" s="489">
        <v>2.0731947471957961E-3</v>
      </c>
      <c r="S91" s="489">
        <v>3.9081243484295541E-3</v>
      </c>
      <c r="T91" s="489">
        <v>8.9868304864655548E-3</v>
      </c>
      <c r="U91" s="489">
        <v>0</v>
      </c>
      <c r="V91" s="489">
        <v>0</v>
      </c>
      <c r="W91" s="489">
        <v>0</v>
      </c>
      <c r="X91" s="489">
        <v>0</v>
      </c>
      <c r="Y91" s="489">
        <v>0.27443778959601323</v>
      </c>
      <c r="Z91" s="489">
        <v>129.09057360513947</v>
      </c>
      <c r="AA91" s="489">
        <v>6.6685424200713284</v>
      </c>
      <c r="AB91" s="489">
        <v>0.22848749384902847</v>
      </c>
      <c r="AC91" s="489">
        <v>0.35989574765324966</v>
      </c>
      <c r="AD91" s="489">
        <v>8.1009774322796421E-2</v>
      </c>
      <c r="AE91" s="489">
        <v>1.1855567566901103E-2</v>
      </c>
      <c r="AF91" s="489">
        <v>8.9060787960779943E-4</v>
      </c>
      <c r="AG91" s="489">
        <v>3.9459027127312354E-3</v>
      </c>
      <c r="AH91" s="489">
        <v>1.3586266323993215E-4</v>
      </c>
      <c r="AI91" s="489">
        <v>7.3547633767188794</v>
      </c>
      <c r="AJ91" s="489">
        <v>111.23573551879329</v>
      </c>
      <c r="AK91" s="489">
        <v>5.5089004858250776</v>
      </c>
      <c r="AL91" s="489">
        <v>6.0894582070343685E-2</v>
      </c>
      <c r="AM91" s="489">
        <v>4.1678910949479973E-2</v>
      </c>
      <c r="AN91" s="489">
        <v>5.9713524147954437E-2</v>
      </c>
      <c r="AO91" s="489">
        <v>7.857395915474406E-3</v>
      </c>
      <c r="AP91" s="489">
        <v>2.8183908620662624E-4</v>
      </c>
      <c r="AQ91" s="489">
        <v>3.3819547560830364E-3</v>
      </c>
      <c r="AR91" s="489">
        <v>3.011334343172302E-5</v>
      </c>
      <c r="AS91" s="489">
        <v>5.6827388060940507</v>
      </c>
    </row>
    <row r="92" spans="1:45" ht="18.75">
      <c r="A92" s="484">
        <v>90</v>
      </c>
      <c r="B92" s="485" t="s">
        <v>635</v>
      </c>
      <c r="C92" s="484" t="s">
        <v>636</v>
      </c>
      <c r="D92" s="383">
        <v>16</v>
      </c>
      <c r="E92" s="488">
        <v>391251</v>
      </c>
      <c r="F92" s="488">
        <v>9358621.855218986</v>
      </c>
      <c r="G92" s="488">
        <v>219370.07060812862</v>
      </c>
      <c r="H92" s="488">
        <v>11108.609913655473</v>
      </c>
      <c r="I92" s="488">
        <v>2214.4922224342949</v>
      </c>
      <c r="J92" s="488">
        <v>4412.3608954956535</v>
      </c>
      <c r="K92" s="488">
        <v>0</v>
      </c>
      <c r="L92" s="488">
        <v>0</v>
      </c>
      <c r="M92" s="488">
        <v>0</v>
      </c>
      <c r="N92" s="488">
        <v>0</v>
      </c>
      <c r="O92" s="488">
        <v>237105.53363971403</v>
      </c>
      <c r="P92" s="489">
        <v>23.919739132216879</v>
      </c>
      <c r="Q92" s="489">
        <v>0.56068884324417989</v>
      </c>
      <c r="R92" s="489">
        <v>2.8392540629047527E-2</v>
      </c>
      <c r="S92" s="489">
        <v>5.6600295524721856E-3</v>
      </c>
      <c r="T92" s="489">
        <v>1.1277570908433853E-2</v>
      </c>
      <c r="U92" s="489">
        <v>0</v>
      </c>
      <c r="V92" s="489">
        <v>0</v>
      </c>
      <c r="W92" s="489">
        <v>0</v>
      </c>
      <c r="X92" s="489">
        <v>0</v>
      </c>
      <c r="Y92" s="489">
        <v>0.60601898433413348</v>
      </c>
      <c r="Z92" s="489">
        <v>95.180432330940874</v>
      </c>
      <c r="AA92" s="489">
        <v>4.8992503066132764</v>
      </c>
      <c r="AB92" s="489">
        <v>0.28010292644217077</v>
      </c>
      <c r="AC92" s="489">
        <v>0.28873329942052167</v>
      </c>
      <c r="AD92" s="489">
        <v>6.2676729903533596E-2</v>
      </c>
      <c r="AE92" s="489">
        <v>1.7727259341546359E-2</v>
      </c>
      <c r="AF92" s="489">
        <v>6.9342903500524899E-4</v>
      </c>
      <c r="AG92" s="489">
        <v>2.4384523020585342E-3</v>
      </c>
      <c r="AH92" s="489">
        <v>1.1115273603451167E-4</v>
      </c>
      <c r="AI92" s="489">
        <v>5.5517335557941481</v>
      </c>
      <c r="AJ92" s="489">
        <v>78.5339728764326</v>
      </c>
      <c r="AK92" s="489">
        <v>3.8285917894037058</v>
      </c>
      <c r="AL92" s="489">
        <v>0.10050580113626227</v>
      </c>
      <c r="AM92" s="489">
        <v>2.1141601177378219E-2</v>
      </c>
      <c r="AN92" s="489">
        <v>4.347889560817942E-2</v>
      </c>
      <c r="AO92" s="489">
        <v>1.2902102523274991E-2</v>
      </c>
      <c r="AP92" s="489">
        <v>1.9856210368289379E-4</v>
      </c>
      <c r="AQ92" s="489">
        <v>1.9392548939256833E-3</v>
      </c>
      <c r="AR92" s="489">
        <v>2.5407442368774755E-5</v>
      </c>
      <c r="AS92" s="489">
        <v>4.0087834142887768</v>
      </c>
    </row>
    <row r="93" spans="1:45" ht="18.75">
      <c r="A93" s="484">
        <v>91</v>
      </c>
      <c r="B93" s="485" t="s">
        <v>637</v>
      </c>
      <c r="C93" s="484" t="s">
        <v>638</v>
      </c>
      <c r="D93" s="383">
        <v>16</v>
      </c>
      <c r="E93" s="488">
        <v>1230991</v>
      </c>
      <c r="F93" s="488">
        <v>20166331.05561785</v>
      </c>
      <c r="G93" s="488">
        <v>135247.96793302344</v>
      </c>
      <c r="H93" s="488">
        <v>15335.812190390163</v>
      </c>
      <c r="I93" s="488">
        <v>2361.557529586918</v>
      </c>
      <c r="J93" s="488">
        <v>9505.6129203992605</v>
      </c>
      <c r="K93" s="488">
        <v>0</v>
      </c>
      <c r="L93" s="488">
        <v>0</v>
      </c>
      <c r="M93" s="488">
        <v>0</v>
      </c>
      <c r="N93" s="488">
        <v>0</v>
      </c>
      <c r="O93" s="488">
        <v>162450.95057339978</v>
      </c>
      <c r="P93" s="489">
        <v>16.38219211644752</v>
      </c>
      <c r="Q93" s="489">
        <v>0.10986917689327008</v>
      </c>
      <c r="R93" s="489">
        <v>1.2458102610327908E-2</v>
      </c>
      <c r="S93" s="489">
        <v>1.9184198175185017E-3</v>
      </c>
      <c r="T93" s="489">
        <v>7.7219191045257525E-3</v>
      </c>
      <c r="U93" s="489">
        <v>0</v>
      </c>
      <c r="V93" s="489">
        <v>0</v>
      </c>
      <c r="W93" s="489">
        <v>0</v>
      </c>
      <c r="X93" s="489">
        <v>0</v>
      </c>
      <c r="Y93" s="489">
        <v>0.13196761842564225</v>
      </c>
      <c r="Z93" s="489">
        <v>72.720840828462698</v>
      </c>
      <c r="AA93" s="489">
        <v>3.1319325793985668</v>
      </c>
      <c r="AB93" s="489">
        <v>0.13979282075523003</v>
      </c>
      <c r="AC93" s="489">
        <v>0.1814560087975024</v>
      </c>
      <c r="AD93" s="489">
        <v>4.565791138035933E-2</v>
      </c>
      <c r="AE93" s="489">
        <v>7.4173598138680789E-3</v>
      </c>
      <c r="AF93" s="489">
        <v>4.9526377459213383E-4</v>
      </c>
      <c r="AG93" s="489">
        <v>1.815955787994331E-3</v>
      </c>
      <c r="AH93" s="489">
        <v>7.663860426019221E-5</v>
      </c>
      <c r="AI93" s="489">
        <v>3.5086445383123732</v>
      </c>
      <c r="AJ93" s="489">
        <v>65.45997588442529</v>
      </c>
      <c r="AK93" s="489">
        <v>2.6605829016483242</v>
      </c>
      <c r="AL93" s="489">
        <v>5.1141697471593223E-2</v>
      </c>
      <c r="AM93" s="489">
        <v>1.9439962810740084E-2</v>
      </c>
      <c r="AN93" s="489">
        <v>3.522225869216844E-2</v>
      </c>
      <c r="AO93" s="489">
        <v>5.4513424915994483E-3</v>
      </c>
      <c r="AP93" s="489">
        <v>1.5974810033052034E-4</v>
      </c>
      <c r="AQ93" s="489">
        <v>1.564870766470708E-3</v>
      </c>
      <c r="AR93" s="489">
        <v>1.8051101301362705E-5</v>
      </c>
      <c r="AS93" s="489">
        <v>2.7735808330825278</v>
      </c>
    </row>
    <row r="94" spans="1:45" ht="18.75">
      <c r="A94" s="484">
        <v>92</v>
      </c>
      <c r="B94" s="485" t="s">
        <v>639</v>
      </c>
      <c r="C94" s="484" t="s">
        <v>640</v>
      </c>
      <c r="D94" s="383">
        <v>16</v>
      </c>
      <c r="E94" s="488">
        <v>711524</v>
      </c>
      <c r="F94" s="488">
        <v>15078368.552637978</v>
      </c>
      <c r="G94" s="488">
        <v>249571.84708991257</v>
      </c>
      <c r="H94" s="488">
        <v>4586.1148993999686</v>
      </c>
      <c r="I94" s="488">
        <v>3226.3682302011389</v>
      </c>
      <c r="J94" s="488">
        <v>7108.7528269544991</v>
      </c>
      <c r="K94" s="488">
        <v>0</v>
      </c>
      <c r="L94" s="488">
        <v>0</v>
      </c>
      <c r="M94" s="488">
        <v>0</v>
      </c>
      <c r="N94" s="488">
        <v>0</v>
      </c>
      <c r="O94" s="488">
        <v>264493.08304646815</v>
      </c>
      <c r="P94" s="489">
        <v>21.191651374567797</v>
      </c>
      <c r="Q94" s="489">
        <v>0.35075675183115756</v>
      </c>
      <c r="R94" s="489">
        <v>6.4454816694868603E-3</v>
      </c>
      <c r="S94" s="489">
        <v>4.5344475101347795E-3</v>
      </c>
      <c r="T94" s="489">
        <v>9.9908827066332254E-3</v>
      </c>
      <c r="U94" s="489">
        <v>0</v>
      </c>
      <c r="V94" s="489">
        <v>0</v>
      </c>
      <c r="W94" s="489">
        <v>0</v>
      </c>
      <c r="X94" s="489">
        <v>0</v>
      </c>
      <c r="Y94" s="489">
        <v>0.37172756371741239</v>
      </c>
      <c r="Z94" s="489">
        <v>80.219545352384031</v>
      </c>
      <c r="AA94" s="489">
        <v>3.7760964594653754</v>
      </c>
      <c r="AB94" s="489">
        <v>0.16126065793916822</v>
      </c>
      <c r="AC94" s="489">
        <v>0.20490232434951042</v>
      </c>
      <c r="AD94" s="489">
        <v>4.7710655627940975E-2</v>
      </c>
      <c r="AE94" s="489">
        <v>1.1236806690721001E-2</v>
      </c>
      <c r="AF94" s="489">
        <v>5.390867161243788E-4</v>
      </c>
      <c r="AG94" s="489">
        <v>1.9588628014335003E-3</v>
      </c>
      <c r="AH94" s="489">
        <v>8.5314770008514487E-5</v>
      </c>
      <c r="AI94" s="489">
        <v>4.2037901683602801</v>
      </c>
      <c r="AJ94" s="489">
        <v>66.790758012297331</v>
      </c>
      <c r="AK94" s="489">
        <v>2.9564987731739336</v>
      </c>
      <c r="AL94" s="489">
        <v>5.0726295023205491E-2</v>
      </c>
      <c r="AM94" s="489">
        <v>1.892538719865422E-2</v>
      </c>
      <c r="AN94" s="489">
        <v>3.5593186509503848E-2</v>
      </c>
      <c r="AO94" s="489">
        <v>7.8305213615187958E-3</v>
      </c>
      <c r="AP94" s="489">
        <v>1.5754152671812254E-4</v>
      </c>
      <c r="AQ94" s="489">
        <v>1.5493532779361078E-3</v>
      </c>
      <c r="AR94" s="489">
        <v>1.9327737451375512E-5</v>
      </c>
      <c r="AS94" s="489">
        <v>3.0713003858089225</v>
      </c>
    </row>
    <row r="95" spans="1:45" ht="18.75">
      <c r="A95" s="484">
        <v>93</v>
      </c>
      <c r="B95" s="485" t="s">
        <v>641</v>
      </c>
      <c r="C95" s="484" t="s">
        <v>642</v>
      </c>
      <c r="D95" s="383">
        <v>16</v>
      </c>
      <c r="E95" s="488">
        <v>707663</v>
      </c>
      <c r="F95" s="488">
        <v>17042401.402205054</v>
      </c>
      <c r="G95" s="488">
        <v>421314.31534909265</v>
      </c>
      <c r="H95" s="488">
        <v>6280.6432236711953</v>
      </c>
      <c r="I95" s="488">
        <v>8373.5753531715127</v>
      </c>
      <c r="J95" s="488">
        <v>8039.2494056882542</v>
      </c>
      <c r="K95" s="488">
        <v>0</v>
      </c>
      <c r="L95" s="488">
        <v>0</v>
      </c>
      <c r="M95" s="488">
        <v>0</v>
      </c>
      <c r="N95" s="488">
        <v>0</v>
      </c>
      <c r="O95" s="488">
        <v>444007.78333162359</v>
      </c>
      <c r="P95" s="489">
        <v>24.082651491183025</v>
      </c>
      <c r="Q95" s="489">
        <v>0.59536010127573813</v>
      </c>
      <c r="R95" s="489">
        <v>8.8751894951003447E-3</v>
      </c>
      <c r="S95" s="489">
        <v>1.183271607131009E-2</v>
      </c>
      <c r="T95" s="489">
        <v>1.1360279406565348E-2</v>
      </c>
      <c r="U95" s="489">
        <v>0</v>
      </c>
      <c r="V95" s="489">
        <v>0</v>
      </c>
      <c r="W95" s="489">
        <v>0</v>
      </c>
      <c r="X95" s="489">
        <v>0</v>
      </c>
      <c r="Y95" s="489">
        <v>0.62742828624871383</v>
      </c>
      <c r="Z95" s="489">
        <v>89.154490074043977</v>
      </c>
      <c r="AA95" s="489">
        <v>4.6413728531449294</v>
      </c>
      <c r="AB95" s="489">
        <v>0.22725885689694231</v>
      </c>
      <c r="AC95" s="489">
        <v>0.29101400126177074</v>
      </c>
      <c r="AD95" s="489">
        <v>6.0418824214272103E-2</v>
      </c>
      <c r="AE95" s="489">
        <v>4.6362892541674181E-2</v>
      </c>
      <c r="AF95" s="489">
        <v>7.3334495885850164E-4</v>
      </c>
      <c r="AG95" s="489">
        <v>2.1486082331017772E-3</v>
      </c>
      <c r="AH95" s="489">
        <v>1.1933285000595407E-4</v>
      </c>
      <c r="AI95" s="489">
        <v>5.269428714101557</v>
      </c>
      <c r="AJ95" s="489">
        <v>72.354146820072984</v>
      </c>
      <c r="AK95" s="489">
        <v>3.5597104592682367</v>
      </c>
      <c r="AL95" s="489">
        <v>6.6757029638463444E-2</v>
      </c>
      <c r="AM95" s="489">
        <v>2.4028845042439195E-2</v>
      </c>
      <c r="AN95" s="489">
        <v>4.1499024545021079E-2</v>
      </c>
      <c r="AO95" s="489">
        <v>3.7895492446825649E-2</v>
      </c>
      <c r="AP95" s="489">
        <v>2.0992112201034262E-4</v>
      </c>
      <c r="AQ95" s="489">
        <v>1.6437077555364807E-3</v>
      </c>
      <c r="AR95" s="489">
        <v>2.8685426899294673E-5</v>
      </c>
      <c r="AS95" s="489">
        <v>3.7317731652454325</v>
      </c>
    </row>
    <row r="96" spans="1:45" ht="18.75">
      <c r="A96" s="484">
        <v>94</v>
      </c>
      <c r="B96" s="485" t="s">
        <v>643</v>
      </c>
      <c r="C96" s="484" t="s">
        <v>644</v>
      </c>
      <c r="D96" s="383">
        <v>16</v>
      </c>
      <c r="E96" s="488">
        <v>806158</v>
      </c>
      <c r="F96" s="488">
        <v>16429043.073494315</v>
      </c>
      <c r="G96" s="488">
        <v>278576.62741886359</v>
      </c>
      <c r="H96" s="488">
        <v>3778.3594680898959</v>
      </c>
      <c r="I96" s="488">
        <v>2551.4053807095379</v>
      </c>
      <c r="J96" s="488">
        <v>7744.6062749172097</v>
      </c>
      <c r="K96" s="488">
        <v>0</v>
      </c>
      <c r="L96" s="488">
        <v>0</v>
      </c>
      <c r="M96" s="488">
        <v>0</v>
      </c>
      <c r="N96" s="488">
        <v>0</v>
      </c>
      <c r="O96" s="488">
        <v>292650.99854258023</v>
      </c>
      <c r="P96" s="489">
        <v>20.379433155156082</v>
      </c>
      <c r="Q96" s="489">
        <v>0.34556082978629948</v>
      </c>
      <c r="R96" s="489">
        <v>4.6868721368390513E-3</v>
      </c>
      <c r="S96" s="489">
        <v>3.1648949470321425E-3</v>
      </c>
      <c r="T96" s="489">
        <v>9.606809428073914E-3</v>
      </c>
      <c r="U96" s="489">
        <v>0</v>
      </c>
      <c r="V96" s="489">
        <v>0</v>
      </c>
      <c r="W96" s="489">
        <v>0</v>
      </c>
      <c r="X96" s="489">
        <v>0</v>
      </c>
      <c r="Y96" s="489">
        <v>0.36301940629824458</v>
      </c>
      <c r="Z96" s="489">
        <v>76.173844756204261</v>
      </c>
      <c r="AA96" s="489">
        <v>3.7254732010057015</v>
      </c>
      <c r="AB96" s="489">
        <v>0.15404136301197119</v>
      </c>
      <c r="AC96" s="489">
        <v>0.20665141436818488</v>
      </c>
      <c r="AD96" s="489">
        <v>4.4912381256123998E-2</v>
      </c>
      <c r="AE96" s="489">
        <v>2.8927922761202037E-2</v>
      </c>
      <c r="AF96" s="489">
        <v>5.686640835949931E-4</v>
      </c>
      <c r="AG96" s="489">
        <v>2.017383925121052E-3</v>
      </c>
      <c r="AH96" s="489">
        <v>9.0983182023568601E-5</v>
      </c>
      <c r="AI96" s="489">
        <v>4.1626833135939227</v>
      </c>
      <c r="AJ96" s="489">
        <v>64.631783046808764</v>
      </c>
      <c r="AK96" s="489">
        <v>2.9861436634358971</v>
      </c>
      <c r="AL96" s="489">
        <v>4.4676360702787049E-2</v>
      </c>
      <c r="AM96" s="489">
        <v>1.5442603185215649E-2</v>
      </c>
      <c r="AN96" s="489">
        <v>3.4052716633262294E-2</v>
      </c>
      <c r="AO96" s="489">
        <v>2.3521376900539827E-2</v>
      </c>
      <c r="AP96" s="489">
        <v>1.6712552272523003E-4</v>
      </c>
      <c r="AQ96" s="489">
        <v>1.6472458052037358E-3</v>
      </c>
      <c r="AR96" s="489">
        <v>2.1339835573573443E-5</v>
      </c>
      <c r="AS96" s="489">
        <v>3.1056724320212044</v>
      </c>
    </row>
    <row r="97" spans="1:45" ht="18.75">
      <c r="A97" s="484">
        <v>95</v>
      </c>
      <c r="B97" s="485" t="s">
        <v>645</v>
      </c>
      <c r="C97" s="484" t="s">
        <v>646</v>
      </c>
      <c r="D97" s="383">
        <v>39</v>
      </c>
      <c r="E97" s="488">
        <v>4972443</v>
      </c>
      <c r="F97" s="488">
        <v>10951824.951319898</v>
      </c>
      <c r="G97" s="488">
        <v>601322.55595804984</v>
      </c>
      <c r="H97" s="488">
        <v>523365.18876069266</v>
      </c>
      <c r="I97" s="488">
        <v>536.49015383680353</v>
      </c>
      <c r="J97" s="488">
        <v>5161.5407912551182</v>
      </c>
      <c r="K97" s="488">
        <v>0</v>
      </c>
      <c r="L97" s="488">
        <v>0</v>
      </c>
      <c r="M97" s="488">
        <v>0</v>
      </c>
      <c r="N97" s="488">
        <v>0</v>
      </c>
      <c r="O97" s="488">
        <v>1130385.7756638345</v>
      </c>
      <c r="P97" s="489">
        <v>2.2025038700936133</v>
      </c>
      <c r="Q97" s="489">
        <v>0.12093101036211976</v>
      </c>
      <c r="R97" s="489">
        <v>0.10525312985200487</v>
      </c>
      <c r="S97" s="489">
        <v>1.0789267043117508E-4</v>
      </c>
      <c r="T97" s="489">
        <v>1.038029152120018E-3</v>
      </c>
      <c r="U97" s="489">
        <v>0</v>
      </c>
      <c r="V97" s="489">
        <v>0</v>
      </c>
      <c r="W97" s="489">
        <v>0</v>
      </c>
      <c r="X97" s="489">
        <v>0</v>
      </c>
      <c r="Y97" s="489">
        <v>0.22733006203667583</v>
      </c>
      <c r="Z97" s="489">
        <v>48.435982140151353</v>
      </c>
      <c r="AA97" s="489">
        <v>2.9876498104261153</v>
      </c>
      <c r="AB97" s="489">
        <v>0.2381239918113727</v>
      </c>
      <c r="AC97" s="489">
        <v>0.16952057499317488</v>
      </c>
      <c r="AD97" s="489">
        <v>3.0529534751761723E-2</v>
      </c>
      <c r="AE97" s="489">
        <v>2.2743984251232464E-2</v>
      </c>
      <c r="AF97" s="489">
        <v>5.0762780171823463E-4</v>
      </c>
      <c r="AG97" s="489">
        <v>1.7303710955005451E-3</v>
      </c>
      <c r="AH97" s="489">
        <v>8.21173053898699E-5</v>
      </c>
      <c r="AI97" s="489">
        <v>3.4508880124362658</v>
      </c>
      <c r="AJ97" s="489">
        <v>39.570152492105329</v>
      </c>
      <c r="AK97" s="489">
        <v>2.4185439525965089</v>
      </c>
      <c r="AL97" s="489">
        <v>0.14537931821178754</v>
      </c>
      <c r="AM97" s="489">
        <v>9.2141318161412123E-3</v>
      </c>
      <c r="AN97" s="489">
        <v>2.1038225728397305E-2</v>
      </c>
      <c r="AO97" s="489">
        <v>1.8594048301482972E-2</v>
      </c>
      <c r="AP97" s="489">
        <v>1.5355181574361321E-4</v>
      </c>
      <c r="AQ97" s="489">
        <v>1.4327722639895814E-3</v>
      </c>
      <c r="AR97" s="489">
        <v>2.0536664423515438E-5</v>
      </c>
      <c r="AS97" s="489">
        <v>2.6143765373984742</v>
      </c>
    </row>
    <row r="98" spans="1:45" ht="18.75">
      <c r="A98" s="484">
        <v>96</v>
      </c>
      <c r="B98" s="485" t="s">
        <v>647</v>
      </c>
      <c r="C98" s="484" t="s">
        <v>648</v>
      </c>
      <c r="D98" s="383">
        <v>20</v>
      </c>
      <c r="E98" s="488">
        <v>388997</v>
      </c>
      <c r="F98" s="488">
        <v>35451754.541315489</v>
      </c>
      <c r="G98" s="488">
        <v>2332587.5690022563</v>
      </c>
      <c r="H98" s="488">
        <v>2076732.595940727</v>
      </c>
      <c r="I98" s="488">
        <v>1034.2968344543954</v>
      </c>
      <c r="J98" s="488">
        <v>22264.013705564405</v>
      </c>
      <c r="K98" s="488">
        <v>0</v>
      </c>
      <c r="L98" s="488">
        <v>0</v>
      </c>
      <c r="M98" s="488">
        <v>0</v>
      </c>
      <c r="N98" s="488">
        <v>0</v>
      </c>
      <c r="O98" s="488">
        <v>4432618.4754830021</v>
      </c>
      <c r="P98" s="489">
        <v>91.136318638229824</v>
      </c>
      <c r="Q98" s="489">
        <v>5.9964153168334358</v>
      </c>
      <c r="R98" s="489">
        <v>5.3386853778839605</v>
      </c>
      <c r="S98" s="489">
        <v>2.6588812624631945E-3</v>
      </c>
      <c r="T98" s="489">
        <v>5.723440979124364E-2</v>
      </c>
      <c r="U98" s="489">
        <v>0</v>
      </c>
      <c r="V98" s="489">
        <v>0</v>
      </c>
      <c r="W98" s="489">
        <v>0</v>
      </c>
      <c r="X98" s="489">
        <v>0</v>
      </c>
      <c r="Y98" s="489">
        <v>11.394993985771103</v>
      </c>
      <c r="Z98" s="489">
        <v>172.24157051507518</v>
      </c>
      <c r="AA98" s="489">
        <v>11.237646324028992</v>
      </c>
      <c r="AB98" s="489">
        <v>7.1964236403959312</v>
      </c>
      <c r="AC98" s="489">
        <v>0.87606309485709311</v>
      </c>
      <c r="AD98" s="489">
        <v>0.15763263625914517</v>
      </c>
      <c r="AE98" s="489">
        <v>1.6353991354018362E-2</v>
      </c>
      <c r="AF98" s="489">
        <v>1.0357212463608476E-3</v>
      </c>
      <c r="AG98" s="489">
        <v>2.6477408691703134E-3</v>
      </c>
      <c r="AH98" s="489">
        <v>1.7273302587607385E-4</v>
      </c>
      <c r="AI98" s="489">
        <v>19.487975882036576</v>
      </c>
      <c r="AJ98" s="489">
        <v>146.63496628525837</v>
      </c>
      <c r="AK98" s="489">
        <v>9.568792844857013</v>
      </c>
      <c r="AL98" s="489">
        <v>6.3508695277003016</v>
      </c>
      <c r="AM98" s="489">
        <v>1.7841334342237062E-2</v>
      </c>
      <c r="AN98" s="489">
        <v>0.11860768788285289</v>
      </c>
      <c r="AO98" s="489">
        <v>9.8639092241925522E-3</v>
      </c>
      <c r="AP98" s="489">
        <v>2.6817603274283081E-4</v>
      </c>
      <c r="AQ98" s="489">
        <v>1.822773624871351E-3</v>
      </c>
      <c r="AR98" s="489">
        <v>4.0215263363627551E-5</v>
      </c>
      <c r="AS98" s="489">
        <v>16.068106468927578</v>
      </c>
    </row>
    <row r="99" spans="1:45" ht="18.75">
      <c r="A99" s="484">
        <v>97</v>
      </c>
      <c r="B99" s="485" t="s">
        <v>649</v>
      </c>
      <c r="C99" s="484" t="s">
        <v>650</v>
      </c>
      <c r="D99" s="383">
        <v>20</v>
      </c>
      <c r="E99" s="488">
        <v>439964</v>
      </c>
      <c r="F99" s="488">
        <v>29173943.081106938</v>
      </c>
      <c r="G99" s="488">
        <v>1906472.4151761488</v>
      </c>
      <c r="H99" s="488">
        <v>785.03109510181412</v>
      </c>
      <c r="I99" s="488">
        <v>867.93156397448126</v>
      </c>
      <c r="J99" s="488">
        <v>18813.47042701715</v>
      </c>
      <c r="K99" s="488">
        <v>0</v>
      </c>
      <c r="L99" s="488">
        <v>0</v>
      </c>
      <c r="M99" s="488">
        <v>0</v>
      </c>
      <c r="N99" s="488">
        <v>0</v>
      </c>
      <c r="O99" s="488">
        <v>1926938.8482622423</v>
      </c>
      <c r="P99" s="489">
        <v>66.309841444088462</v>
      </c>
      <c r="Q99" s="489">
        <v>4.3332463910141481</v>
      </c>
      <c r="R99" s="489">
        <v>1.7843075685779158E-3</v>
      </c>
      <c r="S99" s="489">
        <v>1.9727331417445093E-3</v>
      </c>
      <c r="T99" s="489">
        <v>4.2761385992983854E-2</v>
      </c>
      <c r="U99" s="489">
        <v>0</v>
      </c>
      <c r="V99" s="489">
        <v>0</v>
      </c>
      <c r="W99" s="489">
        <v>0</v>
      </c>
      <c r="X99" s="489">
        <v>0</v>
      </c>
      <c r="Y99" s="489">
        <v>4.3797648177174544</v>
      </c>
      <c r="Z99" s="489">
        <v>246.38819636817507</v>
      </c>
      <c r="AA99" s="489">
        <v>15.277409580686221</v>
      </c>
      <c r="AB99" s="489">
        <v>0.46950892451190196</v>
      </c>
      <c r="AC99" s="489">
        <v>0.66770818362145135</v>
      </c>
      <c r="AD99" s="489">
        <v>0.13304104560607141</v>
      </c>
      <c r="AE99" s="489">
        <v>1.5371820686248681E-2</v>
      </c>
      <c r="AF99" s="489">
        <v>1.191818319561833E-3</v>
      </c>
      <c r="AG99" s="489">
        <v>9.9601867120219789E-3</v>
      </c>
      <c r="AH99" s="489">
        <v>2.000120955797511E-4</v>
      </c>
      <c r="AI99" s="489">
        <v>16.574391572239055</v>
      </c>
      <c r="AJ99" s="489">
        <v>228.03934523497165</v>
      </c>
      <c r="AK99" s="489">
        <v>13.998889717248574</v>
      </c>
      <c r="AL99" s="489">
        <v>0.13112628598985557</v>
      </c>
      <c r="AM99" s="489">
        <v>2.7742398745840283E-2</v>
      </c>
      <c r="AN99" s="489">
        <v>0.12184265481823085</v>
      </c>
      <c r="AO99" s="489">
        <v>9.9881399326268525E-3</v>
      </c>
      <c r="AP99" s="489">
        <v>3.5470626239591125E-4</v>
      </c>
      <c r="AQ99" s="489">
        <v>9.2857686031036935E-3</v>
      </c>
      <c r="AR99" s="489">
        <v>5.4352663143881967E-5</v>
      </c>
      <c r="AS99" s="489">
        <v>14.299284024263772</v>
      </c>
    </row>
    <row r="100" spans="1:45" ht="18.75">
      <c r="A100" s="484">
        <v>98</v>
      </c>
      <c r="B100" s="485" t="s">
        <v>651</v>
      </c>
      <c r="C100" s="484" t="s">
        <v>652</v>
      </c>
      <c r="D100" s="383">
        <v>20</v>
      </c>
      <c r="E100" s="488">
        <v>247232</v>
      </c>
      <c r="F100" s="488">
        <v>786741.44246366213</v>
      </c>
      <c r="G100" s="488">
        <v>48286.13435892306</v>
      </c>
      <c r="H100" s="488">
        <v>1239675.9207875</v>
      </c>
      <c r="I100" s="488">
        <v>5500.6281125879177</v>
      </c>
      <c r="J100" s="488">
        <v>13571.48905565677</v>
      </c>
      <c r="K100" s="488">
        <v>0</v>
      </c>
      <c r="L100" s="488">
        <v>0</v>
      </c>
      <c r="M100" s="488">
        <v>0</v>
      </c>
      <c r="N100" s="488">
        <v>0</v>
      </c>
      <c r="O100" s="488">
        <v>1307034.1723146676</v>
      </c>
      <c r="P100" s="489">
        <v>3.1821990780467826</v>
      </c>
      <c r="Q100" s="489">
        <v>0.19530697627703156</v>
      </c>
      <c r="R100" s="489">
        <v>5.014221139607737</v>
      </c>
      <c r="S100" s="489">
        <v>2.2248851736781317E-2</v>
      </c>
      <c r="T100" s="489">
        <v>5.489373970868161E-2</v>
      </c>
      <c r="U100" s="489">
        <v>0</v>
      </c>
      <c r="V100" s="489">
        <v>0</v>
      </c>
      <c r="W100" s="489">
        <v>0</v>
      </c>
      <c r="X100" s="489">
        <v>0</v>
      </c>
      <c r="Y100" s="489">
        <v>5.2866707073302308</v>
      </c>
      <c r="Z100" s="489">
        <v>92.309569962835781</v>
      </c>
      <c r="AA100" s="489">
        <v>5.7826077692174067</v>
      </c>
      <c r="AB100" s="489">
        <v>5.8639041895646793</v>
      </c>
      <c r="AC100" s="489">
        <v>0.44520445554599908</v>
      </c>
      <c r="AD100" s="489">
        <v>0.15017511394172001</v>
      </c>
      <c r="AE100" s="489">
        <v>1.8386750913638214E-2</v>
      </c>
      <c r="AF100" s="489">
        <v>1.0394083569299167E-3</v>
      </c>
      <c r="AG100" s="489">
        <v>3.3384059283877053E-3</v>
      </c>
      <c r="AH100" s="489">
        <v>1.7477572504748161E-4</v>
      </c>
      <c r="AI100" s="489">
        <v>12.264830869193808</v>
      </c>
      <c r="AJ100" s="489">
        <v>67.768086176404907</v>
      </c>
      <c r="AK100" s="489">
        <v>4.1817968281317821</v>
      </c>
      <c r="AL100" s="489">
        <v>5.1914840879088811</v>
      </c>
      <c r="AM100" s="489">
        <v>3.3496797246186892E-2</v>
      </c>
      <c r="AN100" s="489">
        <v>0.1145015827835356</v>
      </c>
      <c r="AO100" s="489">
        <v>1.1207535186560579E-2</v>
      </c>
      <c r="AP100" s="489">
        <v>2.6812603857405339E-4</v>
      </c>
      <c r="AQ100" s="489">
        <v>2.5760485845493005E-3</v>
      </c>
      <c r="AR100" s="489">
        <v>3.9599255616942121E-5</v>
      </c>
      <c r="AS100" s="489">
        <v>9.5353706051356824</v>
      </c>
    </row>
    <row r="101" spans="1:45" ht="18.75">
      <c r="A101" s="484">
        <v>99</v>
      </c>
      <c r="B101" s="485" t="s">
        <v>653</v>
      </c>
      <c r="C101" s="484" t="s">
        <v>654</v>
      </c>
      <c r="D101" s="383">
        <v>20</v>
      </c>
      <c r="E101" s="488">
        <v>346839</v>
      </c>
      <c r="F101" s="488">
        <v>1563494.7331281893</v>
      </c>
      <c r="G101" s="488">
        <v>84198.402584714859</v>
      </c>
      <c r="H101" s="488">
        <v>26658.3249995433</v>
      </c>
      <c r="I101" s="488">
        <v>224.06539897369944</v>
      </c>
      <c r="J101" s="488">
        <v>6211.3061292560615</v>
      </c>
      <c r="K101" s="488">
        <v>0</v>
      </c>
      <c r="L101" s="488">
        <v>0</v>
      </c>
      <c r="M101" s="488">
        <v>0</v>
      </c>
      <c r="N101" s="488">
        <v>0</v>
      </c>
      <c r="O101" s="488">
        <v>117292.09911248792</v>
      </c>
      <c r="P101" s="489">
        <v>4.5078400443092885</v>
      </c>
      <c r="Q101" s="489">
        <v>0.24275932805917114</v>
      </c>
      <c r="R101" s="489">
        <v>7.6860805732755832E-2</v>
      </c>
      <c r="S101" s="489">
        <v>6.4602134988769845E-4</v>
      </c>
      <c r="T101" s="489">
        <v>1.790832671428548E-2</v>
      </c>
      <c r="U101" s="489">
        <v>0</v>
      </c>
      <c r="V101" s="489">
        <v>0</v>
      </c>
      <c r="W101" s="489">
        <v>0</v>
      </c>
      <c r="X101" s="489">
        <v>0</v>
      </c>
      <c r="Y101" s="489">
        <v>0.33817448185610016</v>
      </c>
      <c r="Z101" s="489">
        <v>181.2411423707199</v>
      </c>
      <c r="AA101" s="489">
        <v>11.982581065582893</v>
      </c>
      <c r="AB101" s="489">
        <v>0.51807374787221405</v>
      </c>
      <c r="AC101" s="489">
        <v>0.61357686660033861</v>
      </c>
      <c r="AD101" s="489">
        <v>0.11008931659266541</v>
      </c>
      <c r="AE101" s="489">
        <v>1.7360164820470394E-2</v>
      </c>
      <c r="AF101" s="489">
        <v>1.7652593239955083E-3</v>
      </c>
      <c r="AG101" s="489">
        <v>9.7940474412008417E-3</v>
      </c>
      <c r="AH101" s="489">
        <v>2.9835047354994829E-4</v>
      </c>
      <c r="AI101" s="489">
        <v>13.253538818707323</v>
      </c>
      <c r="AJ101" s="489">
        <v>169.71475382082679</v>
      </c>
      <c r="AK101" s="489">
        <v>11.226573777783997</v>
      </c>
      <c r="AL101" s="489">
        <v>0.21420354532965483</v>
      </c>
      <c r="AM101" s="489">
        <v>1.9678491725720268E-2</v>
      </c>
      <c r="AN101" s="489">
        <v>9.5485169859732114E-2</v>
      </c>
      <c r="AO101" s="489">
        <v>1.2881280773886943E-2</v>
      </c>
      <c r="AP101" s="489">
        <v>5.9582805694899648E-4</v>
      </c>
      <c r="AQ101" s="489">
        <v>9.1621035242981513E-3</v>
      </c>
      <c r="AR101" s="489">
        <v>9.3587697022554445E-5</v>
      </c>
      <c r="AS101" s="489">
        <v>11.578673784751258</v>
      </c>
    </row>
    <row r="102" spans="1:45" ht="18.75">
      <c r="A102" s="484">
        <v>100</v>
      </c>
      <c r="B102" s="485" t="s">
        <v>655</v>
      </c>
      <c r="C102" s="484" t="s">
        <v>656</v>
      </c>
      <c r="D102" s="383">
        <v>20</v>
      </c>
      <c r="E102" s="488">
        <v>42853</v>
      </c>
      <c r="F102" s="488">
        <v>2307455.8023226503</v>
      </c>
      <c r="G102" s="488">
        <v>204995.94847383047</v>
      </c>
      <c r="H102" s="488">
        <v>1.7213353700048328</v>
      </c>
      <c r="I102" s="488">
        <v>52.649629460875396</v>
      </c>
      <c r="J102" s="488">
        <v>1019.2089340071399</v>
      </c>
      <c r="K102" s="488">
        <v>0</v>
      </c>
      <c r="L102" s="488">
        <v>0</v>
      </c>
      <c r="M102" s="488">
        <v>0</v>
      </c>
      <c r="N102" s="488">
        <v>0</v>
      </c>
      <c r="O102" s="488">
        <v>206069.52837266852</v>
      </c>
      <c r="P102" s="489">
        <v>53.845840485442096</v>
      </c>
      <c r="Q102" s="489">
        <v>4.7837012221741881</v>
      </c>
      <c r="R102" s="489">
        <v>4.0168374909687367E-5</v>
      </c>
      <c r="S102" s="489">
        <v>1.2286101197319999E-3</v>
      </c>
      <c r="T102" s="489">
        <v>2.3783840898120082E-2</v>
      </c>
      <c r="U102" s="489">
        <v>0</v>
      </c>
      <c r="V102" s="489">
        <v>0</v>
      </c>
      <c r="W102" s="489">
        <v>0</v>
      </c>
      <c r="X102" s="489">
        <v>0</v>
      </c>
      <c r="Y102" s="489">
        <v>4.8087538415669497</v>
      </c>
      <c r="Z102" s="489">
        <v>99.169939168923577</v>
      </c>
      <c r="AA102" s="489">
        <v>7.5541689913728467</v>
      </c>
      <c r="AB102" s="489">
        <v>0.23405333055782032</v>
      </c>
      <c r="AC102" s="489">
        <v>0.45755677981246334</v>
      </c>
      <c r="AD102" s="489">
        <v>4.9192441054449761E-2</v>
      </c>
      <c r="AE102" s="489">
        <v>1.8438184568933282E-2</v>
      </c>
      <c r="AF102" s="489">
        <v>9.4863591137506794E-4</v>
      </c>
      <c r="AG102" s="489">
        <v>1.9858435724035583E-3</v>
      </c>
      <c r="AH102" s="489">
        <v>1.5828609131751263E-4</v>
      </c>
      <c r="AI102" s="489">
        <v>8.3165024929416038</v>
      </c>
      <c r="AJ102" s="489">
        <v>85.902941903517998</v>
      </c>
      <c r="AK102" s="489">
        <v>6.6655484078417677</v>
      </c>
      <c r="AL102" s="489">
        <v>2.3242352189277019E-2</v>
      </c>
      <c r="AM102" s="489">
        <v>1.0444992593800299E-2</v>
      </c>
      <c r="AN102" s="489">
        <v>4.0451077422423293E-2</v>
      </c>
      <c r="AO102" s="489">
        <v>1.3560080554360547E-2</v>
      </c>
      <c r="AP102" s="489">
        <v>2.7622014593433681E-4</v>
      </c>
      <c r="AQ102" s="489">
        <v>1.4953730949725196E-3</v>
      </c>
      <c r="AR102" s="489">
        <v>4.2039088836612859E-5</v>
      </c>
      <c r="AS102" s="489">
        <v>6.755060542931365</v>
      </c>
    </row>
    <row r="103" spans="1:45" ht="18.75">
      <c r="A103" s="484">
        <v>101</v>
      </c>
      <c r="B103" s="485" t="s">
        <v>657</v>
      </c>
      <c r="C103" s="484" t="s">
        <v>658</v>
      </c>
      <c r="D103" s="383">
        <v>20</v>
      </c>
      <c r="E103" s="488">
        <v>925461</v>
      </c>
      <c r="F103" s="488">
        <v>6964204.2825752683</v>
      </c>
      <c r="G103" s="488">
        <v>449636.63582137204</v>
      </c>
      <c r="H103" s="488">
        <v>744196.38929254084</v>
      </c>
      <c r="I103" s="488">
        <v>838.25791683554337</v>
      </c>
      <c r="J103" s="488">
        <v>450810.91778170335</v>
      </c>
      <c r="K103" s="488">
        <v>0</v>
      </c>
      <c r="L103" s="488">
        <v>0</v>
      </c>
      <c r="M103" s="488">
        <v>0</v>
      </c>
      <c r="N103" s="488">
        <v>0</v>
      </c>
      <c r="O103" s="488">
        <v>1645482.2008124518</v>
      </c>
      <c r="P103" s="489">
        <v>7.5251191380028635</v>
      </c>
      <c r="Q103" s="489">
        <v>0.48585152245353619</v>
      </c>
      <c r="R103" s="489">
        <v>0.80413587314056545</v>
      </c>
      <c r="S103" s="489">
        <v>9.0577335710045415E-4</v>
      </c>
      <c r="T103" s="489">
        <v>0.48712038409149966</v>
      </c>
      <c r="U103" s="489">
        <v>0</v>
      </c>
      <c r="V103" s="489">
        <v>0</v>
      </c>
      <c r="W103" s="489">
        <v>0</v>
      </c>
      <c r="X103" s="489">
        <v>0</v>
      </c>
      <c r="Y103" s="489">
        <v>1.7780135530427017</v>
      </c>
      <c r="Z103" s="489">
        <v>69.664675163500576</v>
      </c>
      <c r="AA103" s="489">
        <v>4.3629663277658066</v>
      </c>
      <c r="AB103" s="489">
        <v>1.7137551897765584</v>
      </c>
      <c r="AC103" s="489">
        <v>0.29857168309111515</v>
      </c>
      <c r="AD103" s="489">
        <v>0.5887435542579923</v>
      </c>
      <c r="AE103" s="489">
        <v>1.6819920094234633E-2</v>
      </c>
      <c r="AF103" s="489">
        <v>1.0543352530339141E-3</v>
      </c>
      <c r="AG103" s="489">
        <v>2.7381888225777229E-3</v>
      </c>
      <c r="AH103" s="489">
        <v>1.7791197714726111E-4</v>
      </c>
      <c r="AI103" s="489">
        <v>6.9848271110384674</v>
      </c>
      <c r="AJ103" s="489">
        <v>51.999970890233904</v>
      </c>
      <c r="AK103" s="489">
        <v>3.2071758506782886</v>
      </c>
      <c r="AL103" s="489">
        <v>1.133798455160574</v>
      </c>
      <c r="AM103" s="489">
        <v>9.2942223514734731E-3</v>
      </c>
      <c r="AN103" s="489">
        <v>0.54894354707874027</v>
      </c>
      <c r="AO103" s="489">
        <v>1.0759939181947118E-2</v>
      </c>
      <c r="AP103" s="489">
        <v>3.0339127151790703E-4</v>
      </c>
      <c r="AQ103" s="489">
        <v>2.1034490747800093E-3</v>
      </c>
      <c r="AR103" s="489">
        <v>4.6408569685519868E-5</v>
      </c>
      <c r="AS103" s="489">
        <v>4.9124252633670045</v>
      </c>
    </row>
    <row r="104" spans="1:45" ht="18.75">
      <c r="A104" s="484">
        <v>102</v>
      </c>
      <c r="B104" s="485" t="s">
        <v>659</v>
      </c>
      <c r="C104" s="484" t="s">
        <v>660</v>
      </c>
      <c r="D104" s="383">
        <v>20</v>
      </c>
      <c r="E104" s="488">
        <v>1803421</v>
      </c>
      <c r="F104" s="488">
        <v>215996658.30172044</v>
      </c>
      <c r="G104" s="488">
        <v>11893391.555707054</v>
      </c>
      <c r="H104" s="488">
        <v>98536.838542182872</v>
      </c>
      <c r="I104" s="488">
        <v>6467.737223797516</v>
      </c>
      <c r="J104" s="488">
        <v>64876.216090583817</v>
      </c>
      <c r="K104" s="488">
        <v>0</v>
      </c>
      <c r="L104" s="488">
        <v>0</v>
      </c>
      <c r="M104" s="488">
        <v>0</v>
      </c>
      <c r="N104" s="488">
        <v>0</v>
      </c>
      <c r="O104" s="488">
        <v>12063272.347563619</v>
      </c>
      <c r="P104" s="489">
        <v>119.77051298710641</v>
      </c>
      <c r="Q104" s="489">
        <v>6.5949057683741366</v>
      </c>
      <c r="R104" s="489">
        <v>5.4638843920628004E-2</v>
      </c>
      <c r="S104" s="489">
        <v>3.5863712487530729E-3</v>
      </c>
      <c r="T104" s="489">
        <v>3.5973971740699377E-2</v>
      </c>
      <c r="U104" s="489">
        <v>0</v>
      </c>
      <c r="V104" s="489">
        <v>0</v>
      </c>
      <c r="W104" s="489">
        <v>0</v>
      </c>
      <c r="X104" s="489">
        <v>0</v>
      </c>
      <c r="Y104" s="489">
        <v>6.6891049552842174</v>
      </c>
      <c r="Z104" s="489">
        <v>200.52262439975036</v>
      </c>
      <c r="AA104" s="489">
        <v>11.825223975399549</v>
      </c>
      <c r="AB104" s="489">
        <v>1.0908985419175865</v>
      </c>
      <c r="AC104" s="489">
        <v>2.2111603966065476</v>
      </c>
      <c r="AD104" s="489">
        <v>8.6818519420402043E-2</v>
      </c>
      <c r="AE104" s="489">
        <v>1.1745766583388887E-2</v>
      </c>
      <c r="AF104" s="489">
        <v>8.7995167004906736E-4</v>
      </c>
      <c r="AG104" s="489">
        <v>1.9926942530262485E-3</v>
      </c>
      <c r="AH104" s="489">
        <v>1.4483334536065406E-4</v>
      </c>
      <c r="AI104" s="489">
        <v>15.228864679195912</v>
      </c>
      <c r="AJ104" s="489">
        <v>163.62123514128518</v>
      </c>
      <c r="AK104" s="489">
        <v>9.4196503760658477</v>
      </c>
      <c r="AL104" s="489">
        <v>0.11649570026221856</v>
      </c>
      <c r="AM104" s="489">
        <v>2.4569017134309062E-2</v>
      </c>
      <c r="AN104" s="489">
        <v>6.5127785638348895E-2</v>
      </c>
      <c r="AO104" s="489">
        <v>2.5772339449136E-3</v>
      </c>
      <c r="AP104" s="489">
        <v>1.0905387676570542E-4</v>
      </c>
      <c r="AQ104" s="489">
        <v>6.8666133063876992E-4</v>
      </c>
      <c r="AR104" s="489">
        <v>1.4257710398580242E-5</v>
      </c>
      <c r="AS104" s="489">
        <v>9.629230085963437</v>
      </c>
    </row>
    <row r="105" spans="1:45" ht="18.75">
      <c r="A105" s="484">
        <v>103</v>
      </c>
      <c r="B105" s="485" t="s">
        <v>661</v>
      </c>
      <c r="C105" s="484" t="s">
        <v>662</v>
      </c>
      <c r="D105" s="383">
        <v>20</v>
      </c>
      <c r="E105" s="488">
        <v>1238164</v>
      </c>
      <c r="F105" s="488">
        <v>51627988.42878136</v>
      </c>
      <c r="G105" s="488">
        <v>2968206.6803042688</v>
      </c>
      <c r="H105" s="488">
        <v>342291.94312629424</v>
      </c>
      <c r="I105" s="488">
        <v>1211.5934880052328</v>
      </c>
      <c r="J105" s="488">
        <v>23788.505340426615</v>
      </c>
      <c r="K105" s="488">
        <v>0</v>
      </c>
      <c r="L105" s="488">
        <v>0</v>
      </c>
      <c r="M105" s="488">
        <v>0</v>
      </c>
      <c r="N105" s="488">
        <v>0</v>
      </c>
      <c r="O105" s="488">
        <v>3335498.7222589953</v>
      </c>
      <c r="P105" s="489">
        <v>41.697213316476137</v>
      </c>
      <c r="Q105" s="489">
        <v>2.3972645629369524</v>
      </c>
      <c r="R105" s="489">
        <v>0.27645121577294623</v>
      </c>
      <c r="S105" s="489">
        <v>9.7854039368390033E-4</v>
      </c>
      <c r="T105" s="489">
        <v>1.9212725729730967E-2</v>
      </c>
      <c r="U105" s="489">
        <v>0</v>
      </c>
      <c r="V105" s="489">
        <v>0</v>
      </c>
      <c r="W105" s="489">
        <v>0</v>
      </c>
      <c r="X105" s="489">
        <v>0</v>
      </c>
      <c r="Y105" s="489">
        <v>2.6939070448333138</v>
      </c>
      <c r="Z105" s="489">
        <v>139.96272857936958</v>
      </c>
      <c r="AA105" s="489">
        <v>8.523717507014684</v>
      </c>
      <c r="AB105" s="489">
        <v>1.2355915533835817</v>
      </c>
      <c r="AC105" s="489">
        <v>1.8918760658203753</v>
      </c>
      <c r="AD105" s="489">
        <v>7.2600887343940101E-2</v>
      </c>
      <c r="AE105" s="489">
        <v>1.1930098541474712E-2</v>
      </c>
      <c r="AF105" s="489">
        <v>9.6110116303671196E-4</v>
      </c>
      <c r="AG105" s="489">
        <v>1.7193321533036305E-3</v>
      </c>
      <c r="AH105" s="489">
        <v>1.5871386733986109E-4</v>
      </c>
      <c r="AI105" s="489">
        <v>11.738555259287734</v>
      </c>
      <c r="AJ105" s="489">
        <v>107.63648012206504</v>
      </c>
      <c r="AK105" s="489">
        <v>6.4218404637606756</v>
      </c>
      <c r="AL105" s="489">
        <v>0.40052815066072295</v>
      </c>
      <c r="AM105" s="489">
        <v>2.0255718194789801E-2</v>
      </c>
      <c r="AN105" s="489">
        <v>5.3954361693506099E-2</v>
      </c>
      <c r="AO105" s="489">
        <v>3.8779353926798946E-3</v>
      </c>
      <c r="AP105" s="489">
        <v>1.7358196872646812E-4</v>
      </c>
      <c r="AQ105" s="489">
        <v>5.7569487114916644E-4</v>
      </c>
      <c r="AR105" s="489">
        <v>2.4473829979790185E-5</v>
      </c>
      <c r="AS105" s="489">
        <v>6.9012303803722288</v>
      </c>
    </row>
    <row r="106" spans="1:45" ht="18.75">
      <c r="A106" s="484">
        <v>104</v>
      </c>
      <c r="B106" s="485" t="s">
        <v>663</v>
      </c>
      <c r="C106" s="484" t="s">
        <v>664</v>
      </c>
      <c r="D106" s="383">
        <v>20</v>
      </c>
      <c r="E106" s="488">
        <v>2090333</v>
      </c>
      <c r="F106" s="488">
        <v>59372600.313225873</v>
      </c>
      <c r="G106" s="488">
        <v>4587365.1250627721</v>
      </c>
      <c r="H106" s="488">
        <v>807636.81679700082</v>
      </c>
      <c r="I106" s="488">
        <v>23490.096105176806</v>
      </c>
      <c r="J106" s="488">
        <v>189659.38430540121</v>
      </c>
      <c r="K106" s="488">
        <v>0</v>
      </c>
      <c r="L106" s="488">
        <v>0</v>
      </c>
      <c r="M106" s="488">
        <v>0</v>
      </c>
      <c r="N106" s="488">
        <v>0</v>
      </c>
      <c r="O106" s="488">
        <v>5608151.4222703502</v>
      </c>
      <c r="P106" s="489">
        <v>28.403417213059296</v>
      </c>
      <c r="Q106" s="489">
        <v>2.1945618832323714</v>
      </c>
      <c r="R106" s="489">
        <v>0.38636753895049297</v>
      </c>
      <c r="S106" s="489">
        <v>1.1237489962210235E-2</v>
      </c>
      <c r="T106" s="489">
        <v>9.0731660604028749E-2</v>
      </c>
      <c r="U106" s="489">
        <v>0</v>
      </c>
      <c r="V106" s="489">
        <v>0</v>
      </c>
      <c r="W106" s="489">
        <v>0</v>
      </c>
      <c r="X106" s="489">
        <v>0</v>
      </c>
      <c r="Y106" s="489">
        <v>2.682898572749103</v>
      </c>
      <c r="Z106" s="489">
        <v>170.33831862998923</v>
      </c>
      <c r="AA106" s="489">
        <v>10.988808786063176</v>
      </c>
      <c r="AB106" s="489">
        <v>1.3562422880274492</v>
      </c>
      <c r="AC106" s="489">
        <v>1.1988574297340382</v>
      </c>
      <c r="AD106" s="489">
        <v>0.21870535893169399</v>
      </c>
      <c r="AE106" s="489">
        <v>1.8486808174821505E-2</v>
      </c>
      <c r="AF106" s="489">
        <v>1.6465420963841979E-3</v>
      </c>
      <c r="AG106" s="489">
        <v>3.1915672382689577E-3</v>
      </c>
      <c r="AH106" s="489">
        <v>2.7541716866650163E-4</v>
      </c>
      <c r="AI106" s="489">
        <v>13.786214197434496</v>
      </c>
      <c r="AJ106" s="489">
        <v>130.03670416619732</v>
      </c>
      <c r="AK106" s="489">
        <v>8.3743639526816409</v>
      </c>
      <c r="AL106" s="489">
        <v>0.6937786119765289</v>
      </c>
      <c r="AM106" s="489">
        <v>3.2082076111523743E-2</v>
      </c>
      <c r="AN106" s="489">
        <v>0.17341719948448023</v>
      </c>
      <c r="AO106" s="489">
        <v>1.0531224703747724E-2</v>
      </c>
      <c r="AP106" s="489">
        <v>4.4555685700589198E-4</v>
      </c>
      <c r="AQ106" s="489">
        <v>2.0300714575065813E-3</v>
      </c>
      <c r="AR106" s="489">
        <v>6.8053441729494082E-5</v>
      </c>
      <c r="AS106" s="489">
        <v>9.2867167467141645</v>
      </c>
    </row>
    <row r="107" spans="1:45" ht="18.75">
      <c r="A107" s="484">
        <v>105</v>
      </c>
      <c r="B107" s="485" t="s">
        <v>665</v>
      </c>
      <c r="C107" s="484" t="s">
        <v>666</v>
      </c>
      <c r="D107" s="383">
        <v>20</v>
      </c>
      <c r="E107" s="488">
        <v>1420275</v>
      </c>
      <c r="F107" s="488">
        <v>55514995.172590792</v>
      </c>
      <c r="G107" s="488">
        <v>3959189.7768267011</v>
      </c>
      <c r="H107" s="488">
        <v>638829.49879890471</v>
      </c>
      <c r="I107" s="488">
        <v>4383.9439139249225</v>
      </c>
      <c r="J107" s="488">
        <v>355822.91261620674</v>
      </c>
      <c r="K107" s="488">
        <v>0</v>
      </c>
      <c r="L107" s="488">
        <v>0</v>
      </c>
      <c r="M107" s="488">
        <v>0</v>
      </c>
      <c r="N107" s="488">
        <v>0</v>
      </c>
      <c r="O107" s="488">
        <v>4958226.1321557369</v>
      </c>
      <c r="P107" s="489">
        <v>39.087497261157729</v>
      </c>
      <c r="Q107" s="489">
        <v>2.7876219583015267</v>
      </c>
      <c r="R107" s="489">
        <v>0.44979282096699913</v>
      </c>
      <c r="S107" s="489">
        <v>3.0866866725985619E-3</v>
      </c>
      <c r="T107" s="489">
        <v>0.25053099759990616</v>
      </c>
      <c r="U107" s="489">
        <v>0</v>
      </c>
      <c r="V107" s="489">
        <v>0</v>
      </c>
      <c r="W107" s="489">
        <v>0</v>
      </c>
      <c r="X107" s="489">
        <v>0</v>
      </c>
      <c r="Y107" s="489">
        <v>3.4910324635410301</v>
      </c>
      <c r="Z107" s="489">
        <v>166.12121632707516</v>
      </c>
      <c r="AA107" s="489">
        <v>10.764480621537546</v>
      </c>
      <c r="AB107" s="489">
        <v>1.4282032130162621</v>
      </c>
      <c r="AC107" s="489">
        <v>1.1342236538363817</v>
      </c>
      <c r="AD107" s="489">
        <v>0.41092387257193952</v>
      </c>
      <c r="AE107" s="489">
        <v>1.7631403145348987E-2</v>
      </c>
      <c r="AF107" s="489">
        <v>1.5305644466526993E-3</v>
      </c>
      <c r="AG107" s="489">
        <v>2.6786428873099865E-3</v>
      </c>
      <c r="AH107" s="489">
        <v>2.5558812976570752E-4</v>
      </c>
      <c r="AI107" s="489">
        <v>13.759927559571217</v>
      </c>
      <c r="AJ107" s="489">
        <v>115.45571122403767</v>
      </c>
      <c r="AK107" s="489">
        <v>7.4849621595036417</v>
      </c>
      <c r="AL107" s="489">
        <v>0.71362923246790577</v>
      </c>
      <c r="AM107" s="489">
        <v>1.5669362850763535E-2</v>
      </c>
      <c r="AN107" s="489">
        <v>0.32233254481104112</v>
      </c>
      <c r="AO107" s="489">
        <v>9.1180715678791206E-3</v>
      </c>
      <c r="AP107" s="489">
        <v>3.7673646724464387E-4</v>
      </c>
      <c r="AQ107" s="489">
        <v>1.4692581261302317E-3</v>
      </c>
      <c r="AR107" s="489">
        <v>5.7267873748617233E-5</v>
      </c>
      <c r="AS107" s="489">
        <v>8.5476146336683581</v>
      </c>
    </row>
    <row r="108" spans="1:45" ht="18.75">
      <c r="A108" s="484">
        <v>106</v>
      </c>
      <c r="B108" s="485" t="s">
        <v>667</v>
      </c>
      <c r="C108" s="484" t="s">
        <v>668</v>
      </c>
      <c r="D108" s="383">
        <v>20</v>
      </c>
      <c r="E108" s="488">
        <v>593928</v>
      </c>
      <c r="F108" s="488">
        <v>50188274.699538469</v>
      </c>
      <c r="G108" s="488">
        <v>3969724.1261082427</v>
      </c>
      <c r="H108" s="488">
        <v>24524.08757498251</v>
      </c>
      <c r="I108" s="488">
        <v>1311.8903224289354</v>
      </c>
      <c r="J108" s="488">
        <v>27054.392311025615</v>
      </c>
      <c r="K108" s="488">
        <v>0</v>
      </c>
      <c r="L108" s="488">
        <v>0</v>
      </c>
      <c r="M108" s="488">
        <v>0</v>
      </c>
      <c r="N108" s="488">
        <v>0</v>
      </c>
      <c r="O108" s="488">
        <v>4022614.4963166798</v>
      </c>
      <c r="P108" s="489">
        <v>84.502287650251333</v>
      </c>
      <c r="Q108" s="489">
        <v>6.6838474126632237</v>
      </c>
      <c r="R108" s="489">
        <v>4.1291347730671918E-2</v>
      </c>
      <c r="S108" s="489">
        <v>2.208837304233738E-3</v>
      </c>
      <c r="T108" s="489">
        <v>4.5551636412200835E-2</v>
      </c>
      <c r="U108" s="489">
        <v>0</v>
      </c>
      <c r="V108" s="489">
        <v>0</v>
      </c>
      <c r="W108" s="489">
        <v>0</v>
      </c>
      <c r="X108" s="489">
        <v>0</v>
      </c>
      <c r="Y108" s="489">
        <v>6.77289923411033</v>
      </c>
      <c r="Z108" s="489">
        <v>195.05362043078316</v>
      </c>
      <c r="AA108" s="489">
        <v>13.340550354345533</v>
      </c>
      <c r="AB108" s="489">
        <v>0.60615795076763468</v>
      </c>
      <c r="AC108" s="489">
        <v>0.852419567270853</v>
      </c>
      <c r="AD108" s="489">
        <v>0.12914446600430585</v>
      </c>
      <c r="AE108" s="489">
        <v>1.6696695769212913E-2</v>
      </c>
      <c r="AF108" s="489">
        <v>1.4337912747283037E-3</v>
      </c>
      <c r="AG108" s="489">
        <v>3.8636983949383165E-3</v>
      </c>
      <c r="AH108" s="489">
        <v>2.405550771412342E-4</v>
      </c>
      <c r="AI108" s="489">
        <v>14.950507078904344</v>
      </c>
      <c r="AJ108" s="489">
        <v>170.88128385963739</v>
      </c>
      <c r="AK108" s="489">
        <v>11.766850808130187</v>
      </c>
      <c r="AL108" s="489">
        <v>0.15902300968527569</v>
      </c>
      <c r="AM108" s="489">
        <v>1.6449010531296382E-2</v>
      </c>
      <c r="AN108" s="489">
        <v>9.6601740219675061E-2</v>
      </c>
      <c r="AO108" s="489">
        <v>1.0871249899766691E-2</v>
      </c>
      <c r="AP108" s="489">
        <v>4.3023260985025115E-4</v>
      </c>
      <c r="AQ108" s="489">
        <v>3.094923583485721E-3</v>
      </c>
      <c r="AR108" s="489">
        <v>6.6121911517317449E-5</v>
      </c>
      <c r="AS108" s="489">
        <v>12.053387096571052</v>
      </c>
    </row>
    <row r="109" spans="1:45" ht="18.75">
      <c r="A109" s="484">
        <v>107</v>
      </c>
      <c r="B109" s="485" t="s">
        <v>669</v>
      </c>
      <c r="C109" s="484" t="s">
        <v>670</v>
      </c>
      <c r="D109" s="383">
        <v>20</v>
      </c>
      <c r="E109" s="488">
        <v>140782</v>
      </c>
      <c r="F109" s="488">
        <v>1831019.4312087621</v>
      </c>
      <c r="G109" s="488">
        <v>120480.34566881781</v>
      </c>
      <c r="H109" s="488">
        <v>239.18737391385335</v>
      </c>
      <c r="I109" s="488">
        <v>103.81886524350867</v>
      </c>
      <c r="J109" s="488">
        <v>2626.8241347732487</v>
      </c>
      <c r="K109" s="488">
        <v>0</v>
      </c>
      <c r="L109" s="488">
        <v>0</v>
      </c>
      <c r="M109" s="488">
        <v>0</v>
      </c>
      <c r="N109" s="488">
        <v>0</v>
      </c>
      <c r="O109" s="488">
        <v>123450.17604274843</v>
      </c>
      <c r="P109" s="489">
        <v>13.006062076179923</v>
      </c>
      <c r="Q109" s="489">
        <v>0.85579367865790945</v>
      </c>
      <c r="R109" s="489">
        <v>1.698991163031164E-3</v>
      </c>
      <c r="S109" s="489">
        <v>7.3744417072856374E-4</v>
      </c>
      <c r="T109" s="489">
        <v>1.8658806770561923E-2</v>
      </c>
      <c r="U109" s="489">
        <v>0</v>
      </c>
      <c r="V109" s="489">
        <v>0</v>
      </c>
      <c r="W109" s="489">
        <v>0</v>
      </c>
      <c r="X109" s="489">
        <v>0</v>
      </c>
      <c r="Y109" s="489">
        <v>0.87688892076223113</v>
      </c>
      <c r="Z109" s="489">
        <v>102.09390706806738</v>
      </c>
      <c r="AA109" s="489">
        <v>6.5752198154707093</v>
      </c>
      <c r="AB109" s="489">
        <v>0.70094280883341376</v>
      </c>
      <c r="AC109" s="489">
        <v>0.44167757483770304</v>
      </c>
      <c r="AD109" s="489">
        <v>0.18549243782580663</v>
      </c>
      <c r="AE109" s="489">
        <v>1.3719919421249544E-2</v>
      </c>
      <c r="AF109" s="489">
        <v>1.1027643687619385E-3</v>
      </c>
      <c r="AG109" s="489">
        <v>3.090289322232714E-3</v>
      </c>
      <c r="AH109" s="489">
        <v>1.8379826036233425E-4</v>
      </c>
      <c r="AI109" s="489">
        <v>7.9214294083402423</v>
      </c>
      <c r="AJ109" s="489">
        <v>75.557674913252924</v>
      </c>
      <c r="AK109" s="489">
        <v>4.8600829665397711</v>
      </c>
      <c r="AL109" s="489">
        <v>0.26650081782740315</v>
      </c>
      <c r="AM109" s="489">
        <v>1.1298125656881337E-2</v>
      </c>
      <c r="AN109" s="489">
        <v>0.1201361050963832</v>
      </c>
      <c r="AO109" s="489">
        <v>8.0728649982667929E-3</v>
      </c>
      <c r="AP109" s="489">
        <v>2.942977885254858E-4</v>
      </c>
      <c r="AQ109" s="489">
        <v>2.2418749454725054E-3</v>
      </c>
      <c r="AR109" s="489">
        <v>4.3607378115681592E-5</v>
      </c>
      <c r="AS109" s="489">
        <v>5.2686706602308178</v>
      </c>
    </row>
    <row r="110" spans="1:45" ht="18.75">
      <c r="A110" s="484">
        <v>108</v>
      </c>
      <c r="B110" s="485" t="s">
        <v>671</v>
      </c>
      <c r="C110" s="484" t="s">
        <v>672</v>
      </c>
      <c r="D110" s="383">
        <v>20</v>
      </c>
      <c r="E110" s="488">
        <v>81742</v>
      </c>
      <c r="F110" s="488">
        <v>1987541.6325395389</v>
      </c>
      <c r="G110" s="488">
        <v>128047.2521517102</v>
      </c>
      <c r="H110" s="488">
        <v>0</v>
      </c>
      <c r="I110" s="488">
        <v>69.728941726117853</v>
      </c>
      <c r="J110" s="488">
        <v>1592.3129456003846</v>
      </c>
      <c r="K110" s="488">
        <v>0</v>
      </c>
      <c r="L110" s="488">
        <v>0</v>
      </c>
      <c r="M110" s="488">
        <v>0</v>
      </c>
      <c r="N110" s="488">
        <v>0</v>
      </c>
      <c r="O110" s="488">
        <v>129709.2940390367</v>
      </c>
      <c r="P110" s="489">
        <v>24.314815303510301</v>
      </c>
      <c r="Q110" s="489">
        <v>1.5664805381775611</v>
      </c>
      <c r="R110" s="489">
        <v>0</v>
      </c>
      <c r="S110" s="489">
        <v>8.5303689322646691E-4</v>
      </c>
      <c r="T110" s="489">
        <v>1.9479740471243481E-2</v>
      </c>
      <c r="U110" s="489">
        <v>0</v>
      </c>
      <c r="V110" s="489">
        <v>0</v>
      </c>
      <c r="W110" s="489">
        <v>0</v>
      </c>
      <c r="X110" s="489">
        <v>0</v>
      </c>
      <c r="Y110" s="489">
        <v>1.586813315542031</v>
      </c>
      <c r="Z110" s="489">
        <v>111.14123998115211</v>
      </c>
      <c r="AA110" s="489">
        <v>7.0853124532044784</v>
      </c>
      <c r="AB110" s="489">
        <v>0.70909761410897731</v>
      </c>
      <c r="AC110" s="489">
        <v>0.5100711923958956</v>
      </c>
      <c r="AD110" s="489">
        <v>0.20996318785273968</v>
      </c>
      <c r="AE110" s="489">
        <v>1.2696228173658274E-2</v>
      </c>
      <c r="AF110" s="489">
        <v>9.9330691332618769E-4</v>
      </c>
      <c r="AG110" s="489">
        <v>2.4692225760244799E-3</v>
      </c>
      <c r="AH110" s="489">
        <v>1.6502630087475765E-4</v>
      </c>
      <c r="AI110" s="489">
        <v>8.5307682315259648</v>
      </c>
      <c r="AJ110" s="489">
        <v>72.054520891958163</v>
      </c>
      <c r="AK110" s="489">
        <v>4.5592181134877476</v>
      </c>
      <c r="AL110" s="489">
        <v>0.22309328489515501</v>
      </c>
      <c r="AM110" s="489">
        <v>1.0292115625983301E-2</v>
      </c>
      <c r="AN110" s="489">
        <v>0.11412422311626562</v>
      </c>
      <c r="AO110" s="489">
        <v>6.4718687227595991E-3</v>
      </c>
      <c r="AP110" s="489">
        <v>2.1990710758892888E-4</v>
      </c>
      <c r="AQ110" s="489">
        <v>1.5649831839313335E-3</v>
      </c>
      <c r="AR110" s="489">
        <v>3.2267723673632596E-5</v>
      </c>
      <c r="AS110" s="489">
        <v>4.9150167638631057</v>
      </c>
    </row>
    <row r="111" spans="1:45" ht="18.75">
      <c r="A111" s="484">
        <v>109</v>
      </c>
      <c r="B111" s="485" t="s">
        <v>673</v>
      </c>
      <c r="C111" s="484" t="s">
        <v>674</v>
      </c>
      <c r="D111" s="383">
        <v>20</v>
      </c>
      <c r="E111" s="488">
        <v>1297175</v>
      </c>
      <c r="F111" s="488">
        <v>69341086.115021646</v>
      </c>
      <c r="G111" s="488">
        <v>4116594.0880048294</v>
      </c>
      <c r="H111" s="488">
        <v>175784.52892492723</v>
      </c>
      <c r="I111" s="488">
        <v>2161.7763800693501</v>
      </c>
      <c r="J111" s="488">
        <v>47613.286470562678</v>
      </c>
      <c r="K111" s="488">
        <v>0</v>
      </c>
      <c r="L111" s="488">
        <v>0</v>
      </c>
      <c r="M111" s="488">
        <v>0</v>
      </c>
      <c r="N111" s="488">
        <v>0</v>
      </c>
      <c r="O111" s="488">
        <v>4342153.6797803883</v>
      </c>
      <c r="P111" s="489">
        <v>53.455459837740968</v>
      </c>
      <c r="Q111" s="489">
        <v>3.1735071119970928</v>
      </c>
      <c r="R111" s="489">
        <v>0.13551334933600109</v>
      </c>
      <c r="S111" s="489">
        <v>1.6665263978024169E-3</v>
      </c>
      <c r="T111" s="489">
        <v>3.6705368566741323E-2</v>
      </c>
      <c r="U111" s="489">
        <v>0</v>
      </c>
      <c r="V111" s="489">
        <v>0</v>
      </c>
      <c r="W111" s="489">
        <v>0</v>
      </c>
      <c r="X111" s="489">
        <v>0</v>
      </c>
      <c r="Y111" s="489">
        <v>3.3473923562976373</v>
      </c>
      <c r="Z111" s="489">
        <v>141.09320735844778</v>
      </c>
      <c r="AA111" s="489">
        <v>8.7501935719453297</v>
      </c>
      <c r="AB111" s="489">
        <v>0.68323952540361355</v>
      </c>
      <c r="AC111" s="489">
        <v>0.5866892794062446</v>
      </c>
      <c r="AD111" s="489">
        <v>0.12178715779405548</v>
      </c>
      <c r="AE111" s="489">
        <v>1.2125613378040107E-2</v>
      </c>
      <c r="AF111" s="489">
        <v>9.3231062657634083E-4</v>
      </c>
      <c r="AG111" s="489">
        <v>2.5633767965490004E-3</v>
      </c>
      <c r="AH111" s="489">
        <v>1.5536676680743343E-4</v>
      </c>
      <c r="AI111" s="489">
        <v>10.157686202117221</v>
      </c>
      <c r="AJ111" s="489">
        <v>116.87579848164287</v>
      </c>
      <c r="AK111" s="489">
        <v>7.1810175529467797</v>
      </c>
      <c r="AL111" s="489">
        <v>0.32706633523810663</v>
      </c>
      <c r="AM111" s="489">
        <v>1.4943088185878861E-2</v>
      </c>
      <c r="AN111" s="489">
        <v>8.2726910875357898E-2</v>
      </c>
      <c r="AO111" s="489">
        <v>7.4253444091079536E-3</v>
      </c>
      <c r="AP111" s="489">
        <v>2.5050433678453144E-4</v>
      </c>
      <c r="AQ111" s="489">
        <v>1.8935747705535917E-3</v>
      </c>
      <c r="AR111" s="489">
        <v>3.7272307872768246E-5</v>
      </c>
      <c r="AS111" s="489">
        <v>7.6153605830704381</v>
      </c>
    </row>
    <row r="112" spans="1:45" ht="18.75">
      <c r="A112" s="484">
        <v>110</v>
      </c>
      <c r="B112" s="485" t="s">
        <v>675</v>
      </c>
      <c r="C112" s="484" t="s">
        <v>676</v>
      </c>
      <c r="D112" s="383">
        <v>20</v>
      </c>
      <c r="E112" s="488">
        <v>342212</v>
      </c>
      <c r="F112" s="488">
        <v>668007.76903157204</v>
      </c>
      <c r="G112" s="488">
        <v>46865.634567932611</v>
      </c>
      <c r="H112" s="488">
        <v>728.07545522700707</v>
      </c>
      <c r="I112" s="488">
        <v>150.06429463177352</v>
      </c>
      <c r="J112" s="488">
        <v>4245.9638399568148</v>
      </c>
      <c r="K112" s="488">
        <v>0</v>
      </c>
      <c r="L112" s="488">
        <v>0</v>
      </c>
      <c r="M112" s="488">
        <v>0</v>
      </c>
      <c r="N112" s="488">
        <v>0</v>
      </c>
      <c r="O112" s="488">
        <v>51989.738157748208</v>
      </c>
      <c r="P112" s="489">
        <v>1.9520290610252475</v>
      </c>
      <c r="Q112" s="489">
        <v>0.13694912676332976</v>
      </c>
      <c r="R112" s="489">
        <v>2.1275567637225085E-3</v>
      </c>
      <c r="S112" s="489">
        <v>4.385126606658256E-4</v>
      </c>
      <c r="T112" s="489">
        <v>1.2407407805561507E-2</v>
      </c>
      <c r="U112" s="489">
        <v>0</v>
      </c>
      <c r="V112" s="489">
        <v>0</v>
      </c>
      <c r="W112" s="489">
        <v>0</v>
      </c>
      <c r="X112" s="489">
        <v>0</v>
      </c>
      <c r="Y112" s="489">
        <v>0.15192260399327961</v>
      </c>
      <c r="Z112" s="489">
        <v>112.29960136795968</v>
      </c>
      <c r="AA112" s="489">
        <v>7.2584986189031806</v>
      </c>
      <c r="AB112" s="489">
        <v>0.98664804819949437</v>
      </c>
      <c r="AC112" s="489">
        <v>0.72658404311582314</v>
      </c>
      <c r="AD112" s="489">
        <v>0.2241359870430556</v>
      </c>
      <c r="AE112" s="489">
        <v>1.6525441387035808E-2</v>
      </c>
      <c r="AF112" s="489">
        <v>1.1925053122955099E-3</v>
      </c>
      <c r="AG112" s="489">
        <v>2.1999805946375764E-3</v>
      </c>
      <c r="AH112" s="489">
        <v>1.9840812807177678E-4</v>
      </c>
      <c r="AI112" s="489">
        <v>9.2159830326835959</v>
      </c>
      <c r="AJ112" s="489">
        <v>53.024741482313516</v>
      </c>
      <c r="AK112" s="489">
        <v>3.4219240718214499</v>
      </c>
      <c r="AL112" s="489">
        <v>0.32783924831827455</v>
      </c>
      <c r="AM112" s="489">
        <v>9.616146822635693E-3</v>
      </c>
      <c r="AN112" s="489">
        <v>0.10054991686644106</v>
      </c>
      <c r="AO112" s="489">
        <v>8.1506652980890028E-3</v>
      </c>
      <c r="AP112" s="489">
        <v>2.2939564723512573E-4</v>
      </c>
      <c r="AQ112" s="489">
        <v>9.9596959170225705E-4</v>
      </c>
      <c r="AR112" s="489">
        <v>3.3935171800080373E-5</v>
      </c>
      <c r="AS112" s="489">
        <v>3.8693393495376252</v>
      </c>
    </row>
    <row r="113" spans="1:45" ht="18.75">
      <c r="A113" s="484">
        <v>111</v>
      </c>
      <c r="B113" s="485" t="s">
        <v>677</v>
      </c>
      <c r="C113" s="484" t="s">
        <v>678</v>
      </c>
      <c r="D113" s="383">
        <v>20</v>
      </c>
      <c r="E113" s="488">
        <v>1380325</v>
      </c>
      <c r="F113" s="488">
        <v>1768413.214758904</v>
      </c>
      <c r="G113" s="488">
        <v>101487.99531466857</v>
      </c>
      <c r="H113" s="488">
        <v>404.27908440068046</v>
      </c>
      <c r="I113" s="488">
        <v>695.51990601373996</v>
      </c>
      <c r="J113" s="488">
        <v>19980.556254306201</v>
      </c>
      <c r="K113" s="488">
        <v>0</v>
      </c>
      <c r="L113" s="488">
        <v>0</v>
      </c>
      <c r="M113" s="488">
        <v>0</v>
      </c>
      <c r="N113" s="488">
        <v>0</v>
      </c>
      <c r="O113" s="488">
        <v>122568.35055938919</v>
      </c>
      <c r="P113" s="489">
        <v>1.2811571294868267</v>
      </c>
      <c r="Q113" s="489">
        <v>7.3524709988349535E-2</v>
      </c>
      <c r="R113" s="489">
        <v>2.928868812784529E-4</v>
      </c>
      <c r="S113" s="489">
        <v>5.0388126420498067E-4</v>
      </c>
      <c r="T113" s="489">
        <v>1.4475254924967818E-2</v>
      </c>
      <c r="U113" s="489">
        <v>0</v>
      </c>
      <c r="V113" s="489">
        <v>0</v>
      </c>
      <c r="W113" s="489">
        <v>0</v>
      </c>
      <c r="X113" s="489">
        <v>0</v>
      </c>
      <c r="Y113" s="489">
        <v>8.8796733058800786E-2</v>
      </c>
      <c r="Z113" s="489">
        <v>130.1441552326055</v>
      </c>
      <c r="AA113" s="489">
        <v>8.001287870435096</v>
      </c>
      <c r="AB113" s="489">
        <v>0.79527123875367678</v>
      </c>
      <c r="AC113" s="489">
        <v>1.1488873318811461</v>
      </c>
      <c r="AD113" s="489">
        <v>0.13536072907984958</v>
      </c>
      <c r="AE113" s="489">
        <v>1.1835155009409166E-2</v>
      </c>
      <c r="AF113" s="489">
        <v>1.0050013997916437E-3</v>
      </c>
      <c r="AG113" s="489">
        <v>2.1763409406619907E-3</v>
      </c>
      <c r="AH113" s="489">
        <v>1.6695540223126388E-4</v>
      </c>
      <c r="AI113" s="489">
        <v>10.095990622901864</v>
      </c>
      <c r="AJ113" s="489">
        <v>92.62240372839554</v>
      </c>
      <c r="AK113" s="489">
        <v>5.5680027937240038</v>
      </c>
      <c r="AL113" s="489">
        <v>0.16687415262690755</v>
      </c>
      <c r="AM113" s="489">
        <v>1.4994857743254663E-2</v>
      </c>
      <c r="AN113" s="489">
        <v>8.1090954620035502E-2</v>
      </c>
      <c r="AO113" s="489">
        <v>4.8903450756910488E-3</v>
      </c>
      <c r="AP113" s="489">
        <v>2.0765989684956503E-4</v>
      </c>
      <c r="AQ113" s="489">
        <v>1.1726532429025022E-3</v>
      </c>
      <c r="AR113" s="489">
        <v>3.038149740066701E-5</v>
      </c>
      <c r="AS113" s="489">
        <v>5.8372637984270499</v>
      </c>
    </row>
    <row r="114" spans="1:45" ht="18.75">
      <c r="A114" s="484">
        <v>112</v>
      </c>
      <c r="B114" s="485" t="s">
        <v>679</v>
      </c>
      <c r="C114" s="484" t="s">
        <v>680</v>
      </c>
      <c r="D114" s="383">
        <v>20</v>
      </c>
      <c r="E114" s="488">
        <v>446836</v>
      </c>
      <c r="F114" s="488">
        <v>609259.07785091631</v>
      </c>
      <c r="G114" s="488">
        <v>41891.594432425205</v>
      </c>
      <c r="H114" s="488">
        <v>21125.678662361603</v>
      </c>
      <c r="I114" s="488">
        <v>242.53985342738659</v>
      </c>
      <c r="J114" s="488">
        <v>6969.2497922651946</v>
      </c>
      <c r="K114" s="488">
        <v>0</v>
      </c>
      <c r="L114" s="488">
        <v>0</v>
      </c>
      <c r="M114" s="488">
        <v>0</v>
      </c>
      <c r="N114" s="488">
        <v>0</v>
      </c>
      <c r="O114" s="488">
        <v>70229.062740479392</v>
      </c>
      <c r="P114" s="489">
        <v>1.363495953439106</v>
      </c>
      <c r="Q114" s="489">
        <v>9.375161005922801E-2</v>
      </c>
      <c r="R114" s="489">
        <v>4.7278372070203842E-2</v>
      </c>
      <c r="S114" s="489">
        <v>5.4279389625586701E-4</v>
      </c>
      <c r="T114" s="489">
        <v>1.5596885193371159E-2</v>
      </c>
      <c r="U114" s="489">
        <v>0</v>
      </c>
      <c r="V114" s="489">
        <v>0</v>
      </c>
      <c r="W114" s="489">
        <v>0</v>
      </c>
      <c r="X114" s="489">
        <v>0</v>
      </c>
      <c r="Y114" s="489">
        <v>0.15716966121905887</v>
      </c>
      <c r="Z114" s="489">
        <v>108.67938169880992</v>
      </c>
      <c r="AA114" s="489">
        <v>7.0040388379680847</v>
      </c>
      <c r="AB114" s="489">
        <v>0.87251701220723932</v>
      </c>
      <c r="AC114" s="489">
        <v>0.70639703759747752</v>
      </c>
      <c r="AD114" s="489">
        <v>0.22063288320598834</v>
      </c>
      <c r="AE114" s="489">
        <v>1.3440838780951696E-2</v>
      </c>
      <c r="AF114" s="489">
        <v>1.1841192901917593E-3</v>
      </c>
      <c r="AG114" s="489">
        <v>2.2784289177513683E-3</v>
      </c>
      <c r="AH114" s="489">
        <v>1.9736936207375507E-4</v>
      </c>
      <c r="AI114" s="489">
        <v>8.8206865273297623</v>
      </c>
      <c r="AJ114" s="489">
        <v>50.633040851603482</v>
      </c>
      <c r="AK114" s="489">
        <v>3.2453702369998441</v>
      </c>
      <c r="AL114" s="489">
        <v>0.26418914205408744</v>
      </c>
      <c r="AM114" s="489">
        <v>8.9092496049233538E-3</v>
      </c>
      <c r="AN114" s="489">
        <v>9.8535037550372573E-2</v>
      </c>
      <c r="AO114" s="489">
        <v>5.5539924339280278E-3</v>
      </c>
      <c r="AP114" s="489">
        <v>2.3071428348491499E-4</v>
      </c>
      <c r="AQ114" s="489">
        <v>1.0812398398003513E-3</v>
      </c>
      <c r="AR114" s="489">
        <v>3.4352003600388467E-5</v>
      </c>
      <c r="AS114" s="489">
        <v>3.623903964770042</v>
      </c>
    </row>
    <row r="115" spans="1:45" ht="18.75">
      <c r="A115" s="484">
        <v>113</v>
      </c>
      <c r="B115" s="485" t="s">
        <v>681</v>
      </c>
      <c r="C115" s="484" t="s">
        <v>682</v>
      </c>
      <c r="D115" s="383">
        <v>20</v>
      </c>
      <c r="E115" s="488">
        <v>342303</v>
      </c>
      <c r="F115" s="488">
        <v>1420323.3767688121</v>
      </c>
      <c r="G115" s="488">
        <v>85569.094536593591</v>
      </c>
      <c r="H115" s="488">
        <v>193.41550157508848</v>
      </c>
      <c r="I115" s="488">
        <v>366.1677264943682</v>
      </c>
      <c r="J115" s="488">
        <v>10408.040718290309</v>
      </c>
      <c r="K115" s="488">
        <v>29214.465005070382</v>
      </c>
      <c r="L115" s="488">
        <v>0</v>
      </c>
      <c r="M115" s="488">
        <v>0</v>
      </c>
      <c r="N115" s="488">
        <v>0</v>
      </c>
      <c r="O115" s="488">
        <v>125751.18348802374</v>
      </c>
      <c r="P115" s="489">
        <v>4.1493161811868786</v>
      </c>
      <c r="Q115" s="489">
        <v>0.24998055680667008</v>
      </c>
      <c r="R115" s="489">
        <v>5.6504179506194365E-4</v>
      </c>
      <c r="S115" s="489">
        <v>1.0697181342096569E-3</v>
      </c>
      <c r="T115" s="489">
        <v>3.0405929011110944E-2</v>
      </c>
      <c r="U115" s="489">
        <v>8.5346798027099921E-2</v>
      </c>
      <c r="V115" s="489">
        <v>0</v>
      </c>
      <c r="W115" s="489">
        <v>0</v>
      </c>
      <c r="X115" s="489">
        <v>0</v>
      </c>
      <c r="Y115" s="489">
        <v>0.36736804377415255</v>
      </c>
      <c r="Z115" s="489">
        <v>113.59596709241526</v>
      </c>
      <c r="AA115" s="489">
        <v>7.2899163976039789</v>
      </c>
      <c r="AB115" s="489">
        <v>0.85123195713378896</v>
      </c>
      <c r="AC115" s="489">
        <v>0.7442011095763521</v>
      </c>
      <c r="AD115" s="489">
        <v>0.21360244792665578</v>
      </c>
      <c r="AE115" s="489">
        <v>9.8171642320032282E-2</v>
      </c>
      <c r="AF115" s="489">
        <v>1.1234287398013097E-3</v>
      </c>
      <c r="AG115" s="489">
        <v>2.2963080751258933E-3</v>
      </c>
      <c r="AH115" s="489">
        <v>1.8684581617054005E-4</v>
      </c>
      <c r="AI115" s="489">
        <v>9.2007301371919059</v>
      </c>
      <c r="AJ115" s="489">
        <v>62.498039813608571</v>
      </c>
      <c r="AK115" s="489">
        <v>3.9807715271841242</v>
      </c>
      <c r="AL115" s="489">
        <v>0.27775183743115184</v>
      </c>
      <c r="AM115" s="489">
        <v>1.6731477128951858E-2</v>
      </c>
      <c r="AN115" s="489">
        <v>0.11899999089946088</v>
      </c>
      <c r="AO115" s="489">
        <v>9.0921527423644996E-2</v>
      </c>
      <c r="AP115" s="489">
        <v>2.2760883592354037E-4</v>
      </c>
      <c r="AQ115" s="489">
        <v>1.2099974969424516E-3</v>
      </c>
      <c r="AR115" s="489">
        <v>3.3460922221649769E-5</v>
      </c>
      <c r="AS115" s="489">
        <v>4.4866474273224224</v>
      </c>
    </row>
    <row r="116" spans="1:45" ht="18.75">
      <c r="A116" s="484">
        <v>114</v>
      </c>
      <c r="B116" s="485" t="s">
        <v>683</v>
      </c>
      <c r="C116" s="484" t="s">
        <v>684</v>
      </c>
      <c r="D116" s="383">
        <v>20</v>
      </c>
      <c r="E116" s="488">
        <v>493718</v>
      </c>
      <c r="F116" s="488">
        <v>44692093.555652946</v>
      </c>
      <c r="G116" s="488">
        <v>3597443.528577805</v>
      </c>
      <c r="H116" s="488">
        <v>597.92114391813413</v>
      </c>
      <c r="I116" s="488">
        <v>1118.1043469014862</v>
      </c>
      <c r="J116" s="488">
        <v>22622.911455001551</v>
      </c>
      <c r="K116" s="488">
        <v>0</v>
      </c>
      <c r="L116" s="488">
        <v>0</v>
      </c>
      <c r="M116" s="488">
        <v>0</v>
      </c>
      <c r="N116" s="488">
        <v>0</v>
      </c>
      <c r="O116" s="488">
        <v>3621782.4655236267</v>
      </c>
      <c r="P116" s="489">
        <v>90.521499227601467</v>
      </c>
      <c r="Q116" s="489">
        <v>7.286433811564101</v>
      </c>
      <c r="R116" s="489">
        <v>1.2110580208097215E-3</v>
      </c>
      <c r="S116" s="489">
        <v>2.2646619059898286E-3</v>
      </c>
      <c r="T116" s="489">
        <v>4.5821524544378676E-2</v>
      </c>
      <c r="U116" s="489">
        <v>0</v>
      </c>
      <c r="V116" s="489">
        <v>0</v>
      </c>
      <c r="W116" s="489">
        <v>0</v>
      </c>
      <c r="X116" s="489">
        <v>0</v>
      </c>
      <c r="Y116" s="489">
        <v>7.3357310560352804</v>
      </c>
      <c r="Z116" s="489">
        <v>193.73191763918447</v>
      </c>
      <c r="AA116" s="489">
        <v>13.776796003392052</v>
      </c>
      <c r="AB116" s="489">
        <v>0.60117344074364654</v>
      </c>
      <c r="AC116" s="489">
        <v>0.61827724869394551</v>
      </c>
      <c r="AD116" s="489">
        <v>0.18063683977017533</v>
      </c>
      <c r="AE116" s="489">
        <v>1.7782066283424131E-2</v>
      </c>
      <c r="AF116" s="489">
        <v>1.0070031725799493E-3</v>
      </c>
      <c r="AG116" s="489">
        <v>3.5761792174805987E-3</v>
      </c>
      <c r="AH116" s="489">
        <v>1.6759175446596827E-4</v>
      </c>
      <c r="AI116" s="489">
        <v>15.199416373027779</v>
      </c>
      <c r="AJ116" s="489">
        <v>155.19389933816024</v>
      </c>
      <c r="AK116" s="489">
        <v>11.28010129781137</v>
      </c>
      <c r="AL116" s="489">
        <v>0.15820579123697534</v>
      </c>
      <c r="AM116" s="489">
        <v>1.5327780534956603E-2</v>
      </c>
      <c r="AN116" s="489">
        <v>0.109072274377968</v>
      </c>
      <c r="AO116" s="489">
        <v>7.6368192714111986E-3</v>
      </c>
      <c r="AP116" s="489">
        <v>2.2327274334412624E-4</v>
      </c>
      <c r="AQ116" s="489">
        <v>2.6934841838028092E-3</v>
      </c>
      <c r="AR116" s="489">
        <v>3.2775107717739476E-5</v>
      </c>
      <c r="AS116" s="489">
        <v>11.573293495267567</v>
      </c>
    </row>
    <row r="117" spans="1:45" ht="18.75">
      <c r="A117" s="484">
        <v>115</v>
      </c>
      <c r="B117" s="485" t="s">
        <v>685</v>
      </c>
      <c r="C117" s="484" t="s">
        <v>686</v>
      </c>
      <c r="D117" s="383">
        <v>20</v>
      </c>
      <c r="E117" s="488">
        <v>7055434</v>
      </c>
      <c r="F117" s="488">
        <v>22592384.83282828</v>
      </c>
      <c r="G117" s="488">
        <v>1220859.8916566004</v>
      </c>
      <c r="H117" s="488">
        <v>19316.41052508897</v>
      </c>
      <c r="I117" s="488">
        <v>1915.2808254962526</v>
      </c>
      <c r="J117" s="488">
        <v>50999.201017735861</v>
      </c>
      <c r="K117" s="488">
        <v>81944.544327738811</v>
      </c>
      <c r="L117" s="488">
        <v>0</v>
      </c>
      <c r="M117" s="488">
        <v>0</v>
      </c>
      <c r="N117" s="488">
        <v>0</v>
      </c>
      <c r="O117" s="488">
        <v>1375035.3283526599</v>
      </c>
      <c r="P117" s="489">
        <v>3.2021254585937986</v>
      </c>
      <c r="Q117" s="489">
        <v>0.17303824139756679</v>
      </c>
      <c r="R117" s="489">
        <v>2.737806139932564E-3</v>
      </c>
      <c r="S117" s="489">
        <v>2.7146180171145424E-4</v>
      </c>
      <c r="T117" s="489">
        <v>7.2283577477637601E-3</v>
      </c>
      <c r="U117" s="489">
        <v>1.1614387481725264E-2</v>
      </c>
      <c r="V117" s="489">
        <v>0</v>
      </c>
      <c r="W117" s="489">
        <v>0</v>
      </c>
      <c r="X117" s="489">
        <v>0</v>
      </c>
      <c r="Y117" s="489">
        <v>0.19489025456869979</v>
      </c>
      <c r="Z117" s="489">
        <v>35.661730973002783</v>
      </c>
      <c r="AA117" s="489">
        <v>2.2127643645546011</v>
      </c>
      <c r="AB117" s="489">
        <v>0.22650466137419215</v>
      </c>
      <c r="AC117" s="489">
        <v>0.17219189988592451</v>
      </c>
      <c r="AD117" s="489">
        <v>6.411727048264923E-2</v>
      </c>
      <c r="AE117" s="489">
        <v>3.1038952892165649E-2</v>
      </c>
      <c r="AF117" s="489">
        <v>6.1888053698804554E-4</v>
      </c>
      <c r="AG117" s="489">
        <v>1.0442458802127476E-3</v>
      </c>
      <c r="AH117" s="489">
        <v>1.0332216859803547E-4</v>
      </c>
      <c r="AI117" s="489">
        <v>2.708383597775331</v>
      </c>
      <c r="AJ117" s="489">
        <v>24.823023529714678</v>
      </c>
      <c r="AK117" s="489">
        <v>1.5146291452335521</v>
      </c>
      <c r="AL117" s="489">
        <v>9.1384841051651414E-2</v>
      </c>
      <c r="AM117" s="489">
        <v>1.4147467018829874E-2</v>
      </c>
      <c r="AN117" s="489">
        <v>3.5217345023808647E-2</v>
      </c>
      <c r="AO117" s="489">
        <v>2.6724048453588115E-2</v>
      </c>
      <c r="AP117" s="489">
        <v>1.7419765389381227E-4</v>
      </c>
      <c r="AQ117" s="489">
        <v>7.1934146864994044E-4</v>
      </c>
      <c r="AR117" s="489">
        <v>2.5746062702470109E-5</v>
      </c>
      <c r="AS117" s="489">
        <v>1.6830221319666756</v>
      </c>
    </row>
    <row r="118" spans="1:45" ht="18.75">
      <c r="A118" s="484">
        <v>116</v>
      </c>
      <c r="B118" s="485" t="s">
        <v>687</v>
      </c>
      <c r="C118" s="484" t="s">
        <v>688</v>
      </c>
      <c r="D118" s="383">
        <v>20</v>
      </c>
      <c r="E118" s="488">
        <v>1028320</v>
      </c>
      <c r="F118" s="488">
        <v>10730476.125233196</v>
      </c>
      <c r="G118" s="488">
        <v>582962.41060037422</v>
      </c>
      <c r="H118" s="488">
        <v>2839.0889020687209</v>
      </c>
      <c r="I118" s="488">
        <v>371.70901162197276</v>
      </c>
      <c r="J118" s="488">
        <v>8457.5392215987849</v>
      </c>
      <c r="K118" s="488">
        <v>0</v>
      </c>
      <c r="L118" s="488">
        <v>0</v>
      </c>
      <c r="M118" s="488">
        <v>0</v>
      </c>
      <c r="N118" s="488">
        <v>0</v>
      </c>
      <c r="O118" s="488">
        <v>594630.74773566367</v>
      </c>
      <c r="P118" s="489">
        <v>10.434958111515089</v>
      </c>
      <c r="Q118" s="489">
        <v>0.56690758771624994</v>
      </c>
      <c r="R118" s="489">
        <v>2.7609002081732544E-3</v>
      </c>
      <c r="S118" s="489">
        <v>3.6147212115097705E-4</v>
      </c>
      <c r="T118" s="489">
        <v>8.2246180387416223E-3</v>
      </c>
      <c r="U118" s="489">
        <v>0</v>
      </c>
      <c r="V118" s="489">
        <v>0</v>
      </c>
      <c r="W118" s="489">
        <v>0</v>
      </c>
      <c r="X118" s="489">
        <v>0</v>
      </c>
      <c r="Y118" s="489">
        <v>0.5782545780843158</v>
      </c>
      <c r="Z118" s="489">
        <v>70.113736924675806</v>
      </c>
      <c r="AA118" s="489">
        <v>4.3369360908899095</v>
      </c>
      <c r="AB118" s="489">
        <v>0.45591540849891887</v>
      </c>
      <c r="AC118" s="489">
        <v>0.37190249709769369</v>
      </c>
      <c r="AD118" s="489">
        <v>0.18247708169778409</v>
      </c>
      <c r="AE118" s="489">
        <v>2.9597148980336097E-2</v>
      </c>
      <c r="AF118" s="489">
        <v>8.0298631296697926E-4</v>
      </c>
      <c r="AG118" s="489">
        <v>1.579118832122739E-3</v>
      </c>
      <c r="AH118" s="489">
        <v>1.3321699513728672E-4</v>
      </c>
      <c r="AI118" s="489">
        <v>5.3793435493048722</v>
      </c>
      <c r="AJ118" s="489">
        <v>44.54666587360002</v>
      </c>
      <c r="AK118" s="489">
        <v>2.6893698730761364</v>
      </c>
      <c r="AL118" s="489">
        <v>0.14641637355953538</v>
      </c>
      <c r="AM118" s="489">
        <v>1.4394593120836692E-2</v>
      </c>
      <c r="AN118" s="489">
        <v>6.1378875494157305E-2</v>
      </c>
      <c r="AO118" s="489">
        <v>2.1730148984037398E-2</v>
      </c>
      <c r="AP118" s="489">
        <v>1.8042682398795905E-4</v>
      </c>
      <c r="AQ118" s="489">
        <v>9.5795170764084508E-4</v>
      </c>
      <c r="AR118" s="489">
        <v>2.6095257239961564E-5</v>
      </c>
      <c r="AS118" s="489">
        <v>2.9344543380235719</v>
      </c>
    </row>
    <row r="119" spans="1:45" ht="18.75">
      <c r="A119" s="484">
        <v>117</v>
      </c>
      <c r="B119" s="485" t="s">
        <v>689</v>
      </c>
      <c r="C119" s="484" t="s">
        <v>690</v>
      </c>
      <c r="D119" s="383">
        <v>20</v>
      </c>
      <c r="E119" s="488">
        <v>1535666</v>
      </c>
      <c r="F119" s="488">
        <v>1337343.8603598112</v>
      </c>
      <c r="G119" s="488">
        <v>75710.550509417983</v>
      </c>
      <c r="H119" s="488">
        <v>2918.2111497759201</v>
      </c>
      <c r="I119" s="488">
        <v>194.06421778581094</v>
      </c>
      <c r="J119" s="488">
        <v>5383.4591141947576</v>
      </c>
      <c r="K119" s="488">
        <v>260470.73488670622</v>
      </c>
      <c r="L119" s="488">
        <v>0</v>
      </c>
      <c r="M119" s="488">
        <v>0</v>
      </c>
      <c r="N119" s="488">
        <v>0</v>
      </c>
      <c r="O119" s="488">
        <v>344677.0198778807</v>
      </c>
      <c r="P119" s="489">
        <v>0.87085594156529567</v>
      </c>
      <c r="Q119" s="489">
        <v>4.9301443484076606E-2</v>
      </c>
      <c r="R119" s="489">
        <v>1.9002902647945062E-3</v>
      </c>
      <c r="S119" s="489">
        <v>1.2637137097898303E-4</v>
      </c>
      <c r="T119" s="489">
        <v>3.5056184835730933E-3</v>
      </c>
      <c r="U119" s="489">
        <v>0.16961418360939567</v>
      </c>
      <c r="V119" s="489">
        <v>0</v>
      </c>
      <c r="W119" s="489">
        <v>0</v>
      </c>
      <c r="X119" s="489">
        <v>0</v>
      </c>
      <c r="Y119" s="489">
        <v>0.22444790721281888</v>
      </c>
      <c r="Z119" s="489">
        <v>39.460240977527292</v>
      </c>
      <c r="AA119" s="489">
        <v>2.3889935196544396</v>
      </c>
      <c r="AB119" s="489">
        <v>0.21405824497001633</v>
      </c>
      <c r="AC119" s="489">
        <v>0.18176661778846387</v>
      </c>
      <c r="AD119" s="489">
        <v>4.576570135087512E-2</v>
      </c>
      <c r="AE119" s="489">
        <v>0.19663861469470814</v>
      </c>
      <c r="AF119" s="489">
        <v>5.6549827484970961E-4</v>
      </c>
      <c r="AG119" s="489">
        <v>1.260396962179941E-3</v>
      </c>
      <c r="AH119" s="489">
        <v>9.3831219113683066E-5</v>
      </c>
      <c r="AI119" s="489">
        <v>3.0291424249146459</v>
      </c>
      <c r="AJ119" s="489">
        <v>27.746141133364389</v>
      </c>
      <c r="AK119" s="489">
        <v>1.6427680165752152</v>
      </c>
      <c r="AL119" s="489">
        <v>7.6080643743258417E-2</v>
      </c>
      <c r="AM119" s="489">
        <v>7.0676692107344199E-3</v>
      </c>
      <c r="AN119" s="489">
        <v>2.6753122642784816E-2</v>
      </c>
      <c r="AO119" s="489">
        <v>0.1911369725078379</v>
      </c>
      <c r="AP119" s="489">
        <v>1.5091898773167184E-4</v>
      </c>
      <c r="AQ119" s="489">
        <v>9.0841526167379785E-4</v>
      </c>
      <c r="AR119" s="489">
        <v>2.1764379306892838E-5</v>
      </c>
      <c r="AS119" s="489">
        <v>1.9448875233085436</v>
      </c>
    </row>
    <row r="120" spans="1:45" ht="18.75">
      <c r="A120" s="484">
        <v>118</v>
      </c>
      <c r="B120" s="485" t="s">
        <v>691</v>
      </c>
      <c r="C120" s="484" t="s">
        <v>692</v>
      </c>
      <c r="D120" s="383">
        <v>20</v>
      </c>
      <c r="E120" s="488">
        <v>972766</v>
      </c>
      <c r="F120" s="488">
        <v>741399.61082577391</v>
      </c>
      <c r="G120" s="488">
        <v>42069.013243981361</v>
      </c>
      <c r="H120" s="488">
        <v>864388.16588728898</v>
      </c>
      <c r="I120" s="488">
        <v>61.931673078497631</v>
      </c>
      <c r="J120" s="488">
        <v>1646.6224652097112</v>
      </c>
      <c r="K120" s="488">
        <v>42538.761118656963</v>
      </c>
      <c r="L120" s="488">
        <v>0</v>
      </c>
      <c r="M120" s="488">
        <v>0</v>
      </c>
      <c r="N120" s="488">
        <v>0</v>
      </c>
      <c r="O120" s="488">
        <v>950704.49438821548</v>
      </c>
      <c r="P120" s="489">
        <v>0.76215617201441443</v>
      </c>
      <c r="Q120" s="489">
        <v>4.3246796499858506E-2</v>
      </c>
      <c r="R120" s="489">
        <v>0.88858797068081008</v>
      </c>
      <c r="S120" s="489">
        <v>6.3665540405912247E-5</v>
      </c>
      <c r="T120" s="489">
        <v>1.6927220577299281E-3</v>
      </c>
      <c r="U120" s="489">
        <v>4.3729695649988756E-2</v>
      </c>
      <c r="V120" s="489">
        <v>0</v>
      </c>
      <c r="W120" s="489">
        <v>0</v>
      </c>
      <c r="X120" s="489">
        <v>0</v>
      </c>
      <c r="Y120" s="489">
        <v>0.97732085042879313</v>
      </c>
      <c r="Z120" s="489">
        <v>76.721504025335946</v>
      </c>
      <c r="AA120" s="489">
        <v>4.8726177342658206</v>
      </c>
      <c r="AB120" s="489">
        <v>1.8928352830103681</v>
      </c>
      <c r="AC120" s="489">
        <v>0.53068443229447948</v>
      </c>
      <c r="AD120" s="489">
        <v>0.11651627807302352</v>
      </c>
      <c r="AE120" s="489">
        <v>5.7086491152775969E-2</v>
      </c>
      <c r="AF120" s="489">
        <v>8.5140400712498858E-4</v>
      </c>
      <c r="AG120" s="489">
        <v>1.6602019032972205E-3</v>
      </c>
      <c r="AH120" s="489">
        <v>1.4093845124308089E-4</v>
      </c>
      <c r="AI120" s="489">
        <v>7.4723927631581297</v>
      </c>
      <c r="AJ120" s="489">
        <v>45.78963261747181</v>
      </c>
      <c r="AK120" s="489">
        <v>2.8828899739725644</v>
      </c>
      <c r="AL120" s="489">
        <v>1.3721168323609489</v>
      </c>
      <c r="AM120" s="489">
        <v>1.4047336209598093E-2</v>
      </c>
      <c r="AN120" s="489">
        <v>6.1060291838022022E-2</v>
      </c>
      <c r="AO120" s="489">
        <v>5.0257807324646631E-2</v>
      </c>
      <c r="AP120" s="489">
        <v>1.9190004469518985E-4</v>
      </c>
      <c r="AQ120" s="489">
        <v>8.5878312890519382E-4</v>
      </c>
      <c r="AR120" s="489">
        <v>2.741829304476962E-5</v>
      </c>
      <c r="AS120" s="489">
        <v>4.3814503431724248</v>
      </c>
    </row>
    <row r="121" spans="1:45" ht="18.75">
      <c r="A121" s="484">
        <v>119</v>
      </c>
      <c r="B121" s="485" t="s">
        <v>693</v>
      </c>
      <c r="C121" s="484" t="s">
        <v>694</v>
      </c>
      <c r="D121" s="383">
        <v>20</v>
      </c>
      <c r="E121" s="488">
        <v>301527</v>
      </c>
      <c r="F121" s="488">
        <v>318404.29022177943</v>
      </c>
      <c r="G121" s="488">
        <v>17172.426828348194</v>
      </c>
      <c r="H121" s="488">
        <v>25075.957045700521</v>
      </c>
      <c r="I121" s="488">
        <v>9.5888731316137381</v>
      </c>
      <c r="J121" s="488">
        <v>208.73742545429633</v>
      </c>
      <c r="K121" s="488">
        <v>0</v>
      </c>
      <c r="L121" s="488">
        <v>0</v>
      </c>
      <c r="M121" s="488">
        <v>0</v>
      </c>
      <c r="N121" s="488">
        <v>0</v>
      </c>
      <c r="O121" s="488">
        <v>42466.710172634623</v>
      </c>
      <c r="P121" s="489">
        <v>1.055972732862329</v>
      </c>
      <c r="Q121" s="489">
        <v>5.6951539425484927E-2</v>
      </c>
      <c r="R121" s="489">
        <v>8.3163222682215932E-2</v>
      </c>
      <c r="S121" s="489">
        <v>3.1801043129184912E-5</v>
      </c>
      <c r="T121" s="489">
        <v>6.9226777520519332E-4</v>
      </c>
      <c r="U121" s="489">
        <v>0</v>
      </c>
      <c r="V121" s="489">
        <v>0</v>
      </c>
      <c r="W121" s="489">
        <v>0</v>
      </c>
      <c r="X121" s="489">
        <v>0</v>
      </c>
      <c r="Y121" s="489">
        <v>0.14083883092603522</v>
      </c>
      <c r="Z121" s="489">
        <v>67.396826696359483</v>
      </c>
      <c r="AA121" s="489">
        <v>4.2843359515114239</v>
      </c>
      <c r="AB121" s="489">
        <v>0.7602595402649841</v>
      </c>
      <c r="AC121" s="489">
        <v>0.4276752749842852</v>
      </c>
      <c r="AD121" s="489">
        <v>0.12590562379087769</v>
      </c>
      <c r="AE121" s="489">
        <v>1.5127168546296494E-2</v>
      </c>
      <c r="AF121" s="489">
        <v>7.450176149916552E-4</v>
      </c>
      <c r="AG121" s="489">
        <v>1.4468345650547945E-3</v>
      </c>
      <c r="AH121" s="489">
        <v>1.2337734297009106E-4</v>
      </c>
      <c r="AI121" s="489">
        <v>5.6156187886208837</v>
      </c>
      <c r="AJ121" s="489">
        <v>38.288895644835506</v>
      </c>
      <c r="AK121" s="489">
        <v>2.4136554422136105</v>
      </c>
      <c r="AL121" s="489">
        <v>0.36731597437251456</v>
      </c>
      <c r="AM121" s="489">
        <v>1.1016067847463265E-2</v>
      </c>
      <c r="AN121" s="489">
        <v>4.4522545798010238E-2</v>
      </c>
      <c r="AO121" s="489">
        <v>6.2534775237848353E-3</v>
      </c>
      <c r="AP121" s="489">
        <v>1.5525623030490418E-4</v>
      </c>
      <c r="AQ121" s="489">
        <v>7.3694013793165151E-4</v>
      </c>
      <c r="AR121" s="489">
        <v>2.2083510656343564E-5</v>
      </c>
      <c r="AS121" s="489">
        <v>2.8436777876342769</v>
      </c>
    </row>
    <row r="122" spans="1:45" ht="18.75">
      <c r="A122" s="484">
        <v>120</v>
      </c>
      <c r="B122" s="485" t="s">
        <v>695</v>
      </c>
      <c r="C122" s="484" t="s">
        <v>696</v>
      </c>
      <c r="D122" s="383">
        <v>20</v>
      </c>
      <c r="E122" s="488">
        <v>387196</v>
      </c>
      <c r="F122" s="488">
        <v>958049.16328982194</v>
      </c>
      <c r="G122" s="488">
        <v>54976.486400197973</v>
      </c>
      <c r="H122" s="488">
        <v>9696.4299582524291</v>
      </c>
      <c r="I122" s="488">
        <v>210.86935379659377</v>
      </c>
      <c r="J122" s="488">
        <v>5962.0045914495549</v>
      </c>
      <c r="K122" s="488">
        <v>0</v>
      </c>
      <c r="L122" s="488">
        <v>0</v>
      </c>
      <c r="M122" s="488">
        <v>0</v>
      </c>
      <c r="N122" s="488">
        <v>0</v>
      </c>
      <c r="O122" s="488">
        <v>70845.790303696544</v>
      </c>
      <c r="P122" s="489">
        <v>2.4743260862452661</v>
      </c>
      <c r="Q122" s="489">
        <v>0.14198619407276411</v>
      </c>
      <c r="R122" s="489">
        <v>2.5042691448910706E-2</v>
      </c>
      <c r="S122" s="489">
        <v>5.446062299109335E-4</v>
      </c>
      <c r="T122" s="489">
        <v>1.5397898200006083E-2</v>
      </c>
      <c r="U122" s="489">
        <v>0</v>
      </c>
      <c r="V122" s="489">
        <v>0</v>
      </c>
      <c r="W122" s="489">
        <v>0</v>
      </c>
      <c r="X122" s="489">
        <v>0</v>
      </c>
      <c r="Y122" s="489">
        <v>0.18297138995159182</v>
      </c>
      <c r="Z122" s="489">
        <v>56.764475429367913</v>
      </c>
      <c r="AA122" s="489">
        <v>3.5659987071596349</v>
      </c>
      <c r="AB122" s="489">
        <v>0.3994898478789784</v>
      </c>
      <c r="AC122" s="489">
        <v>0.26473257302195252</v>
      </c>
      <c r="AD122" s="489">
        <v>0.10048619146319594</v>
      </c>
      <c r="AE122" s="489">
        <v>1.1651372767721831E-2</v>
      </c>
      <c r="AF122" s="489">
        <v>6.1692718894906307E-4</v>
      </c>
      <c r="AG122" s="489">
        <v>1.8820962410987141E-3</v>
      </c>
      <c r="AH122" s="489">
        <v>1.0282379357641643E-4</v>
      </c>
      <c r="AI122" s="489">
        <v>4.3449605395151085</v>
      </c>
      <c r="AJ122" s="489">
        <v>38.566466251908743</v>
      </c>
      <c r="AK122" s="489">
        <v>2.3956960347968956</v>
      </c>
      <c r="AL122" s="489">
        <v>0.15356256979153091</v>
      </c>
      <c r="AM122" s="489">
        <v>8.0895715612622713E-3</v>
      </c>
      <c r="AN122" s="489">
        <v>6.1499164017896166E-2</v>
      </c>
      <c r="AO122" s="489">
        <v>7.5727282368662149E-3</v>
      </c>
      <c r="AP122" s="489">
        <v>1.4424705491012825E-4</v>
      </c>
      <c r="AQ122" s="489">
        <v>1.3819422620656369E-3</v>
      </c>
      <c r="AR122" s="489">
        <v>2.0483498804328788E-5</v>
      </c>
      <c r="AS122" s="489">
        <v>2.6279667412202308</v>
      </c>
    </row>
    <row r="123" spans="1:45" ht="18.75">
      <c r="A123" s="484">
        <v>121</v>
      </c>
      <c r="B123" s="485" t="s">
        <v>697</v>
      </c>
      <c r="C123" s="484" t="s">
        <v>698</v>
      </c>
      <c r="D123" s="383">
        <v>20</v>
      </c>
      <c r="E123" s="488">
        <v>294358</v>
      </c>
      <c r="F123" s="488">
        <v>400363.9049338476</v>
      </c>
      <c r="G123" s="488">
        <v>29331.222295806678</v>
      </c>
      <c r="H123" s="488">
        <v>4545.66673060221</v>
      </c>
      <c r="I123" s="488">
        <v>40.000022262118073</v>
      </c>
      <c r="J123" s="488">
        <v>1081.3217475009799</v>
      </c>
      <c r="K123" s="488">
        <v>0</v>
      </c>
      <c r="L123" s="488">
        <v>0</v>
      </c>
      <c r="M123" s="488">
        <v>0</v>
      </c>
      <c r="N123" s="488">
        <v>0</v>
      </c>
      <c r="O123" s="488">
        <v>34998.210796171981</v>
      </c>
      <c r="P123" s="489">
        <v>1.3601257819860428</v>
      </c>
      <c r="Q123" s="489">
        <v>9.9644726135544745E-2</v>
      </c>
      <c r="R123" s="489">
        <v>1.5442647152794252E-2</v>
      </c>
      <c r="S123" s="489">
        <v>1.3588902717819143E-4</v>
      </c>
      <c r="T123" s="489">
        <v>3.6734919638704571E-3</v>
      </c>
      <c r="U123" s="489">
        <v>0</v>
      </c>
      <c r="V123" s="489">
        <v>0</v>
      </c>
      <c r="W123" s="489">
        <v>0</v>
      </c>
      <c r="X123" s="489">
        <v>0</v>
      </c>
      <c r="Y123" s="489">
        <v>0.11889675427938763</v>
      </c>
      <c r="Z123" s="489">
        <v>60.871767158766168</v>
      </c>
      <c r="AA123" s="489">
        <v>3.9429764964674385</v>
      </c>
      <c r="AB123" s="489">
        <v>0.44347496136852516</v>
      </c>
      <c r="AC123" s="489">
        <v>0.48434987460976903</v>
      </c>
      <c r="AD123" s="489">
        <v>0.17660629958734353</v>
      </c>
      <c r="AE123" s="489">
        <v>1.339204899570523E-2</v>
      </c>
      <c r="AF123" s="489">
        <v>7.1644975669284204E-4</v>
      </c>
      <c r="AG123" s="489">
        <v>1.4233345578277361E-3</v>
      </c>
      <c r="AH123" s="489">
        <v>1.1874191607446046E-4</v>
      </c>
      <c r="AI123" s="489">
        <v>5.0630582072593748</v>
      </c>
      <c r="AJ123" s="489">
        <v>35.20143123718772</v>
      </c>
      <c r="AK123" s="489">
        <v>2.2789028210769104</v>
      </c>
      <c r="AL123" s="489">
        <v>0.13975925988277893</v>
      </c>
      <c r="AM123" s="489">
        <v>7.2985747474881651E-2</v>
      </c>
      <c r="AN123" s="489">
        <v>7.8462318075845208E-2</v>
      </c>
      <c r="AO123" s="489">
        <v>7.8653293172731252E-3</v>
      </c>
      <c r="AP123" s="489">
        <v>1.5568446402204028E-4</v>
      </c>
      <c r="AQ123" s="489">
        <v>8.1188041447850519E-4</v>
      </c>
      <c r="AR123" s="489">
        <v>2.2456029056935301E-5</v>
      </c>
      <c r="AS123" s="489">
        <v>2.578965496735246</v>
      </c>
    </row>
    <row r="124" spans="1:45" ht="18.75">
      <c r="A124" s="484">
        <v>122</v>
      </c>
      <c r="B124" s="485" t="s">
        <v>699</v>
      </c>
      <c r="C124" s="484" t="s">
        <v>700</v>
      </c>
      <c r="D124" s="383">
        <v>20</v>
      </c>
      <c r="E124" s="488">
        <v>366583</v>
      </c>
      <c r="F124" s="488">
        <v>2177867.7549232924</v>
      </c>
      <c r="G124" s="488">
        <v>137321.07007973056</v>
      </c>
      <c r="H124" s="488">
        <v>2204.7084965322056</v>
      </c>
      <c r="I124" s="488">
        <v>108.39152356854852</v>
      </c>
      <c r="J124" s="488">
        <v>2682.1085048807818</v>
      </c>
      <c r="K124" s="488">
        <v>0</v>
      </c>
      <c r="L124" s="488">
        <v>0</v>
      </c>
      <c r="M124" s="488">
        <v>0</v>
      </c>
      <c r="N124" s="488">
        <v>0</v>
      </c>
      <c r="O124" s="488">
        <v>142316.27860471208</v>
      </c>
      <c r="P124" s="489">
        <v>5.9409949586404514</v>
      </c>
      <c r="Q124" s="489">
        <v>0.37459748564371664</v>
      </c>
      <c r="R124" s="489">
        <v>6.0142136883930943E-3</v>
      </c>
      <c r="S124" s="489">
        <v>2.9568071505920492E-4</v>
      </c>
      <c r="T124" s="489">
        <v>7.3165108717010386E-3</v>
      </c>
      <c r="U124" s="489">
        <v>0</v>
      </c>
      <c r="V124" s="489">
        <v>0</v>
      </c>
      <c r="W124" s="489">
        <v>0</v>
      </c>
      <c r="X124" s="489">
        <v>0</v>
      </c>
      <c r="Y124" s="489">
        <v>0.38822389091886988</v>
      </c>
      <c r="Z124" s="489">
        <v>56.280317610323067</v>
      </c>
      <c r="AA124" s="489">
        <v>3.4884270390036711</v>
      </c>
      <c r="AB124" s="489">
        <v>0.38264941736575808</v>
      </c>
      <c r="AC124" s="489">
        <v>0.2349138240825307</v>
      </c>
      <c r="AD124" s="489">
        <v>9.687365290371619E-2</v>
      </c>
      <c r="AE124" s="489">
        <v>2.5886707329363746E-2</v>
      </c>
      <c r="AF124" s="489">
        <v>8.8972729046697869E-4</v>
      </c>
      <c r="AG124" s="489">
        <v>1.961459614737648E-3</v>
      </c>
      <c r="AH124" s="489">
        <v>1.4881855091173515E-4</v>
      </c>
      <c r="AI124" s="489">
        <v>4.2317506461411565</v>
      </c>
      <c r="AJ124" s="489">
        <v>40.321138108216331</v>
      </c>
      <c r="AK124" s="489">
        <v>2.461913331197938</v>
      </c>
      <c r="AL124" s="489">
        <v>0.11671225363489633</v>
      </c>
      <c r="AM124" s="489">
        <v>8.464233970135281E-3</v>
      </c>
      <c r="AN124" s="489">
        <v>5.8445314594359477E-2</v>
      </c>
      <c r="AO124" s="489">
        <v>1.9564101636764905E-2</v>
      </c>
      <c r="AP124" s="489">
        <v>2.578794038462625E-4</v>
      </c>
      <c r="AQ124" s="489">
        <v>1.4304946733682752E-3</v>
      </c>
      <c r="AR124" s="489">
        <v>3.8152805327913768E-5</v>
      </c>
      <c r="AS124" s="489">
        <v>2.6668257619166371</v>
      </c>
    </row>
    <row r="125" spans="1:45" ht="18.75">
      <c r="A125" s="484">
        <v>123</v>
      </c>
      <c r="B125" s="485" t="s">
        <v>701</v>
      </c>
      <c r="C125" s="484" t="s">
        <v>702</v>
      </c>
      <c r="D125" s="383">
        <v>20</v>
      </c>
      <c r="E125" s="488">
        <v>2002522</v>
      </c>
      <c r="F125" s="488">
        <v>8767987.2157121561</v>
      </c>
      <c r="G125" s="488">
        <v>518275.95638051839</v>
      </c>
      <c r="H125" s="488">
        <v>143682.81049865051</v>
      </c>
      <c r="I125" s="488">
        <v>742.12731888710812</v>
      </c>
      <c r="J125" s="488">
        <v>19757.851266860125</v>
      </c>
      <c r="K125" s="488">
        <v>0</v>
      </c>
      <c r="L125" s="488">
        <v>0</v>
      </c>
      <c r="M125" s="488">
        <v>0</v>
      </c>
      <c r="N125" s="488">
        <v>0</v>
      </c>
      <c r="O125" s="488">
        <v>682458.74546491622</v>
      </c>
      <c r="P125" s="489">
        <v>4.3784723542174095</v>
      </c>
      <c r="Q125" s="489">
        <v>0.25881161674154812</v>
      </c>
      <c r="R125" s="489">
        <v>7.1750927329962175E-2</v>
      </c>
      <c r="S125" s="489">
        <v>3.7059633746201444E-4</v>
      </c>
      <c r="T125" s="489">
        <v>9.8664839971097078E-3</v>
      </c>
      <c r="U125" s="489">
        <v>0</v>
      </c>
      <c r="V125" s="489">
        <v>0</v>
      </c>
      <c r="W125" s="489">
        <v>0</v>
      </c>
      <c r="X125" s="489">
        <v>0</v>
      </c>
      <c r="Y125" s="489">
        <v>0.34079962440608202</v>
      </c>
      <c r="Z125" s="489">
        <v>75.871734185982746</v>
      </c>
      <c r="AA125" s="489">
        <v>4.8017482884038021</v>
      </c>
      <c r="AB125" s="489">
        <v>0.66718554164877175</v>
      </c>
      <c r="AC125" s="489">
        <v>0.43126420580625974</v>
      </c>
      <c r="AD125" s="489">
        <v>0.13599664429571984</v>
      </c>
      <c r="AE125" s="489">
        <v>1.7188803519315878E-2</v>
      </c>
      <c r="AF125" s="489">
        <v>8.3272290246701566E-4</v>
      </c>
      <c r="AG125" s="489">
        <v>1.945095351281469E-3</v>
      </c>
      <c r="AH125" s="489">
        <v>1.3833826982061613E-4</v>
      </c>
      <c r="AI125" s="489">
        <v>6.0562996401974392</v>
      </c>
      <c r="AJ125" s="489">
        <v>46.03524563577021</v>
      </c>
      <c r="AK125" s="489">
        <v>2.8802945956747865</v>
      </c>
      <c r="AL125" s="489">
        <v>0.27808302789240286</v>
      </c>
      <c r="AM125" s="489">
        <v>1.4332191555299448E-2</v>
      </c>
      <c r="AN125" s="489">
        <v>6.5238296371915319E-2</v>
      </c>
      <c r="AO125" s="489">
        <v>1.0397985482034194E-2</v>
      </c>
      <c r="AP125" s="489">
        <v>1.8716969665140762E-4</v>
      </c>
      <c r="AQ125" s="489">
        <v>1.1778326756170323E-3</v>
      </c>
      <c r="AR125" s="489">
        <v>2.7304148340528048E-5</v>
      </c>
      <c r="AS125" s="489">
        <v>3.2497384034970498</v>
      </c>
    </row>
    <row r="126" spans="1:45" ht="18.75">
      <c r="A126" s="484">
        <v>124</v>
      </c>
      <c r="B126" s="485" t="s">
        <v>703</v>
      </c>
      <c r="C126" s="484" t="s">
        <v>704</v>
      </c>
      <c r="D126" s="383">
        <v>21</v>
      </c>
      <c r="E126" s="488">
        <v>15382612</v>
      </c>
      <c r="F126" s="488">
        <v>474528907.40607572</v>
      </c>
      <c r="G126" s="488">
        <v>32642185.873821933</v>
      </c>
      <c r="H126" s="488">
        <v>492344.20264539355</v>
      </c>
      <c r="I126" s="488">
        <v>15209.051077739505</v>
      </c>
      <c r="J126" s="488">
        <v>356868.15776332922</v>
      </c>
      <c r="K126" s="488">
        <v>0</v>
      </c>
      <c r="L126" s="488">
        <v>0</v>
      </c>
      <c r="M126" s="488">
        <v>0</v>
      </c>
      <c r="N126" s="488">
        <v>0</v>
      </c>
      <c r="O126" s="488">
        <v>33506607.285308395</v>
      </c>
      <c r="P126" s="489">
        <v>30.848396059529794</v>
      </c>
      <c r="Q126" s="489">
        <v>2.1220184110359108</v>
      </c>
      <c r="R126" s="489">
        <v>3.2006541063727904E-2</v>
      </c>
      <c r="S126" s="489">
        <v>9.8871707079002604E-4</v>
      </c>
      <c r="T126" s="489">
        <v>2.3199451287163015E-2</v>
      </c>
      <c r="U126" s="489">
        <v>0</v>
      </c>
      <c r="V126" s="489">
        <v>0</v>
      </c>
      <c r="W126" s="489">
        <v>0</v>
      </c>
      <c r="X126" s="489">
        <v>0</v>
      </c>
      <c r="Y126" s="489">
        <v>2.1782131204575919</v>
      </c>
      <c r="Z126" s="489">
        <v>71.529749654818687</v>
      </c>
      <c r="AA126" s="489">
        <v>4.7387501904203004</v>
      </c>
      <c r="AB126" s="489">
        <v>1.1620827565002991</v>
      </c>
      <c r="AC126" s="489">
        <v>2.5756165287687716</v>
      </c>
      <c r="AD126" s="489">
        <v>4.3632636036682361E-2</v>
      </c>
      <c r="AE126" s="489">
        <v>1.0990097833396984E-2</v>
      </c>
      <c r="AF126" s="489">
        <v>7.7963637405924311E-4</v>
      </c>
      <c r="AG126" s="489">
        <v>1.6935257443880072E-3</v>
      </c>
      <c r="AH126" s="489">
        <v>1.3062900094314018E-4</v>
      </c>
      <c r="AI126" s="489">
        <v>8.5336760006788346</v>
      </c>
      <c r="AJ126" s="489">
        <v>37.806074429400546</v>
      </c>
      <c r="AK126" s="489">
        <v>2.55642451270166</v>
      </c>
      <c r="AL126" s="489">
        <v>4.7637165623108858E-2</v>
      </c>
      <c r="AM126" s="489">
        <v>2.7527860092311555E-2</v>
      </c>
      <c r="AN126" s="489">
        <v>2.7015789879631002E-2</v>
      </c>
      <c r="AO126" s="489">
        <v>9.3917255702799431E-4</v>
      </c>
      <c r="AP126" s="489">
        <v>3.6028029787279652E-5</v>
      </c>
      <c r="AQ126" s="489">
        <v>2.8757793015804495E-4</v>
      </c>
      <c r="AR126" s="489">
        <v>5.4854857858541487E-6</v>
      </c>
      <c r="AS126" s="489">
        <v>2.659873592299471</v>
      </c>
    </row>
    <row r="127" spans="1:45" ht="18.75">
      <c r="A127" s="484">
        <v>125</v>
      </c>
      <c r="B127" s="485" t="s">
        <v>705</v>
      </c>
      <c r="C127" s="484" t="s">
        <v>706</v>
      </c>
      <c r="D127" s="383">
        <v>21</v>
      </c>
      <c r="E127" s="488">
        <v>991470</v>
      </c>
      <c r="F127" s="488">
        <v>141361056.92056647</v>
      </c>
      <c r="G127" s="488">
        <v>18604479.33702914</v>
      </c>
      <c r="H127" s="488">
        <v>1799.5408720168959</v>
      </c>
      <c r="I127" s="488">
        <v>96834.816417311391</v>
      </c>
      <c r="J127" s="488">
        <v>13343.072869706843</v>
      </c>
      <c r="K127" s="488">
        <v>0</v>
      </c>
      <c r="L127" s="488">
        <v>0</v>
      </c>
      <c r="M127" s="488">
        <v>0</v>
      </c>
      <c r="N127" s="488">
        <v>0</v>
      </c>
      <c r="O127" s="488">
        <v>18716456.767188173</v>
      </c>
      <c r="P127" s="489">
        <v>142.5772407844579</v>
      </c>
      <c r="Q127" s="489">
        <v>18.764540870655836</v>
      </c>
      <c r="R127" s="489">
        <v>1.8150230183635368E-3</v>
      </c>
      <c r="S127" s="489">
        <v>9.766792380738841E-2</v>
      </c>
      <c r="T127" s="489">
        <v>1.3457868487908703E-2</v>
      </c>
      <c r="U127" s="489">
        <v>0</v>
      </c>
      <c r="V127" s="489">
        <v>0</v>
      </c>
      <c r="W127" s="489">
        <v>0</v>
      </c>
      <c r="X127" s="489">
        <v>0</v>
      </c>
      <c r="Y127" s="489">
        <v>18.877481685969492</v>
      </c>
      <c r="Z127" s="489">
        <v>201.87525724666099</v>
      </c>
      <c r="AA127" s="489">
        <v>23.20812978863853</v>
      </c>
      <c r="AB127" s="489">
        <v>1.4553577661196937</v>
      </c>
      <c r="AC127" s="489">
        <v>3.4660670825374047</v>
      </c>
      <c r="AD127" s="489">
        <v>3.8683594380187543E-2</v>
      </c>
      <c r="AE127" s="489">
        <v>1.5748733444949006E-2</v>
      </c>
      <c r="AF127" s="489">
        <v>1.1759208570655667E-3</v>
      </c>
      <c r="AG127" s="489">
        <v>2.1938230030618608E-3</v>
      </c>
      <c r="AH127" s="489">
        <v>1.9687331979457317E-4</v>
      </c>
      <c r="AI127" s="489">
        <v>28.18755358230068</v>
      </c>
      <c r="AJ127" s="489">
        <v>157.45537863684973</v>
      </c>
      <c r="AK127" s="489">
        <v>20.284832579058634</v>
      </c>
      <c r="AL127" s="489">
        <v>1.2967533866718509E-3</v>
      </c>
      <c r="AM127" s="489">
        <v>0.13790516124262681</v>
      </c>
      <c r="AN127" s="489">
        <v>1.7369269955068156E-2</v>
      </c>
      <c r="AO127" s="489">
        <v>2.4103188488485586E-3</v>
      </c>
      <c r="AP127" s="489">
        <v>1.0670341926951918E-4</v>
      </c>
      <c r="AQ127" s="489">
        <v>3.3400996738127238E-4</v>
      </c>
      <c r="AR127" s="489">
        <v>1.6146826447107981E-5</v>
      </c>
      <c r="AS127" s="489">
        <v>20.444270942704932</v>
      </c>
    </row>
    <row r="128" spans="1:45" ht="18.75">
      <c r="A128" s="484">
        <v>126</v>
      </c>
      <c r="B128" s="485" t="s">
        <v>707</v>
      </c>
      <c r="C128" s="484" t="s">
        <v>708</v>
      </c>
      <c r="D128" s="383">
        <v>21</v>
      </c>
      <c r="E128" s="488">
        <v>460530</v>
      </c>
      <c r="F128" s="488">
        <v>18453237.301747933</v>
      </c>
      <c r="G128" s="488">
        <v>1153130.0382210875</v>
      </c>
      <c r="H128" s="488">
        <v>28977.033139976986</v>
      </c>
      <c r="I128" s="488">
        <v>5.080592038910945E-2</v>
      </c>
      <c r="J128" s="488">
        <v>4.844626855309387E-2</v>
      </c>
      <c r="K128" s="488">
        <v>0</v>
      </c>
      <c r="L128" s="488">
        <v>0</v>
      </c>
      <c r="M128" s="488">
        <v>0</v>
      </c>
      <c r="N128" s="488">
        <v>0</v>
      </c>
      <c r="O128" s="488">
        <v>1182107.1706132535</v>
      </c>
      <c r="P128" s="489">
        <v>40.069566155837691</v>
      </c>
      <c r="Q128" s="489">
        <v>2.5039194802099485</v>
      </c>
      <c r="R128" s="489">
        <v>6.2921054306944141E-2</v>
      </c>
      <c r="S128" s="489">
        <v>1.1032054456628112E-7</v>
      </c>
      <c r="T128" s="489">
        <v>1.0519677014112841E-7</v>
      </c>
      <c r="U128" s="489">
        <v>0</v>
      </c>
      <c r="V128" s="489">
        <v>0</v>
      </c>
      <c r="W128" s="489">
        <v>0</v>
      </c>
      <c r="X128" s="489">
        <v>0</v>
      </c>
      <c r="Y128" s="489">
        <v>2.5668407500342072</v>
      </c>
      <c r="Z128" s="489">
        <v>87.66702151583894</v>
      </c>
      <c r="AA128" s="489">
        <v>5.6669325806771198</v>
      </c>
      <c r="AB128" s="489">
        <v>0.60837555836715784</v>
      </c>
      <c r="AC128" s="489">
        <v>0.93929827942954003</v>
      </c>
      <c r="AD128" s="489">
        <v>3.1887052898698205E-2</v>
      </c>
      <c r="AE128" s="489">
        <v>1.2220193550151357E-2</v>
      </c>
      <c r="AF128" s="489">
        <v>8.580269528483456E-4</v>
      </c>
      <c r="AG128" s="489">
        <v>1.4639232289888767E-3</v>
      </c>
      <c r="AH128" s="489">
        <v>1.4247737174244508E-4</v>
      </c>
      <c r="AI128" s="489">
        <v>7.2611780924762481</v>
      </c>
      <c r="AJ128" s="489">
        <v>70.893686950455418</v>
      </c>
      <c r="AK128" s="489">
        <v>4.5723283854820158</v>
      </c>
      <c r="AL128" s="489">
        <v>0.16501430924499849</v>
      </c>
      <c r="AM128" s="489">
        <v>1.0450178135490222E-2</v>
      </c>
      <c r="AN128" s="489">
        <v>1.9169025226503267E-2</v>
      </c>
      <c r="AO128" s="489">
        <v>7.4117868572144575E-3</v>
      </c>
      <c r="AP128" s="489">
        <v>2.1756350532534067E-4</v>
      </c>
      <c r="AQ128" s="489">
        <v>8.2691132421332681E-4</v>
      </c>
      <c r="AR128" s="489">
        <v>3.2110801945819107E-5</v>
      </c>
      <c r="AS128" s="489">
        <v>4.7754502705777071</v>
      </c>
    </row>
    <row r="129" spans="1:45" ht="18.75">
      <c r="A129" s="484">
        <v>127</v>
      </c>
      <c r="B129" s="485" t="s">
        <v>709</v>
      </c>
      <c r="C129" s="484" t="s">
        <v>710</v>
      </c>
      <c r="D129" s="383">
        <v>21</v>
      </c>
      <c r="E129" s="488">
        <v>10826766</v>
      </c>
      <c r="F129" s="488">
        <v>23361455.233319018</v>
      </c>
      <c r="G129" s="488">
        <v>1399707.7794383373</v>
      </c>
      <c r="H129" s="488">
        <v>80242.38302852081</v>
      </c>
      <c r="I129" s="488">
        <v>3792.7013192176237</v>
      </c>
      <c r="J129" s="488">
        <v>6350.7212176291241</v>
      </c>
      <c r="K129" s="488">
        <v>2483801.2099027648</v>
      </c>
      <c r="L129" s="488">
        <v>0</v>
      </c>
      <c r="M129" s="488">
        <v>0</v>
      </c>
      <c r="N129" s="488">
        <v>0</v>
      </c>
      <c r="O129" s="488">
        <v>3973894.7949064695</v>
      </c>
      <c r="P129" s="489">
        <v>2.157750082833509</v>
      </c>
      <c r="Q129" s="489">
        <v>0.129282167864193</v>
      </c>
      <c r="R129" s="489">
        <v>7.4114821571391511E-3</v>
      </c>
      <c r="S129" s="489">
        <v>3.5030786840850017E-4</v>
      </c>
      <c r="T129" s="489">
        <v>5.8657601149125457E-4</v>
      </c>
      <c r="U129" s="489">
        <v>0.22941303154633294</v>
      </c>
      <c r="V129" s="489">
        <v>0</v>
      </c>
      <c r="W129" s="489">
        <v>0</v>
      </c>
      <c r="X129" s="489">
        <v>0</v>
      </c>
      <c r="Y129" s="489">
        <v>0.36704356544756483</v>
      </c>
      <c r="Z129" s="489">
        <v>60.187822634931081</v>
      </c>
      <c r="AA129" s="489">
        <v>3.8513234311600866</v>
      </c>
      <c r="AB129" s="489">
        <v>0.32113805730239753</v>
      </c>
      <c r="AC129" s="489">
        <v>0.34774416922107798</v>
      </c>
      <c r="AD129" s="489">
        <v>5.9977002860289792E-2</v>
      </c>
      <c r="AE129" s="489">
        <v>0.31557877151234998</v>
      </c>
      <c r="AF129" s="489">
        <v>8.5024230924111012E-4</v>
      </c>
      <c r="AG129" s="489">
        <v>1.9157795835345105E-3</v>
      </c>
      <c r="AH129" s="489">
        <v>1.4218131918112791E-4</v>
      </c>
      <c r="AI129" s="489">
        <v>4.8986696352681598</v>
      </c>
      <c r="AJ129" s="489">
        <v>39.687273264978217</v>
      </c>
      <c r="AK129" s="489">
        <v>2.5292856177452174</v>
      </c>
      <c r="AL129" s="489">
        <v>7.8013670322189838E-2</v>
      </c>
      <c r="AM129" s="489">
        <v>6.1496516717617382E-3</v>
      </c>
      <c r="AN129" s="489">
        <v>2.7936360567787009E-2</v>
      </c>
      <c r="AO129" s="489">
        <v>0.30120310809603584</v>
      </c>
      <c r="AP129" s="489">
        <v>2.2878490445023172E-4</v>
      </c>
      <c r="AQ129" s="489">
        <v>1.3369439820727724E-3</v>
      </c>
      <c r="AR129" s="489">
        <v>3.4443707198604665E-5</v>
      </c>
      <c r="AS129" s="489">
        <v>2.9441885809967152</v>
      </c>
    </row>
    <row r="130" spans="1:45" ht="18.75">
      <c r="A130" s="484">
        <v>128</v>
      </c>
      <c r="B130" s="485" t="s">
        <v>711</v>
      </c>
      <c r="C130" s="484" t="s">
        <v>712</v>
      </c>
      <c r="D130" s="383">
        <v>21</v>
      </c>
      <c r="E130" s="488">
        <v>1304128</v>
      </c>
      <c r="F130" s="488">
        <v>8295212.4594263155</v>
      </c>
      <c r="G130" s="488">
        <v>482162.73305908527</v>
      </c>
      <c r="H130" s="488">
        <v>9883.4585887887351</v>
      </c>
      <c r="I130" s="488">
        <v>732.78756287943759</v>
      </c>
      <c r="J130" s="488">
        <v>1957.1313956591353</v>
      </c>
      <c r="K130" s="488">
        <v>0</v>
      </c>
      <c r="L130" s="488">
        <v>0</v>
      </c>
      <c r="M130" s="488">
        <v>0</v>
      </c>
      <c r="N130" s="488">
        <v>0</v>
      </c>
      <c r="O130" s="488">
        <v>494736.11060641258</v>
      </c>
      <c r="P130" s="489">
        <v>6.3607348814121893</v>
      </c>
      <c r="Q130" s="489">
        <v>0.36972040555764868</v>
      </c>
      <c r="R130" s="489">
        <v>7.578595497365853E-3</v>
      </c>
      <c r="S130" s="489">
        <v>5.6189849683423534E-4</v>
      </c>
      <c r="T130" s="489">
        <v>1.5007203247373994E-3</v>
      </c>
      <c r="U130" s="489">
        <v>0</v>
      </c>
      <c r="V130" s="489">
        <v>0</v>
      </c>
      <c r="W130" s="489">
        <v>0</v>
      </c>
      <c r="X130" s="489">
        <v>0</v>
      </c>
      <c r="Y130" s="489">
        <v>0.37936161987658618</v>
      </c>
      <c r="Z130" s="489">
        <v>70.406536847323437</v>
      </c>
      <c r="AA130" s="489">
        <v>4.6037587429661855</v>
      </c>
      <c r="AB130" s="489">
        <v>0.62708713478948086</v>
      </c>
      <c r="AC130" s="489">
        <v>0.3017804005043585</v>
      </c>
      <c r="AD130" s="489">
        <v>0.10679075220246229</v>
      </c>
      <c r="AE130" s="489">
        <v>1.4783845798730457E-2</v>
      </c>
      <c r="AF130" s="489">
        <v>9.6895204551432682E-4</v>
      </c>
      <c r="AG130" s="489">
        <v>2.0370463769305174E-3</v>
      </c>
      <c r="AH130" s="489">
        <v>1.6302883206115444E-4</v>
      </c>
      <c r="AI130" s="489">
        <v>5.6573699035157219</v>
      </c>
      <c r="AJ130" s="489">
        <v>51.217850521215546</v>
      </c>
      <c r="AK130" s="489">
        <v>3.3399213051598724</v>
      </c>
      <c r="AL130" s="489">
        <v>0.28565105100041038</v>
      </c>
      <c r="AM130" s="489">
        <v>8.4389144423775049E-3</v>
      </c>
      <c r="AN130" s="489">
        <v>3.8592223943140283E-2</v>
      </c>
      <c r="AO130" s="489">
        <v>9.3117616411061126E-3</v>
      </c>
      <c r="AP130" s="489">
        <v>2.8036482270428595E-4</v>
      </c>
      <c r="AQ130" s="489">
        <v>1.487056197717819E-3</v>
      </c>
      <c r="AR130" s="489">
        <v>4.3089562833954336E-5</v>
      </c>
      <c r="AS130" s="489">
        <v>3.6837257667701611</v>
      </c>
    </row>
    <row r="131" spans="1:45" ht="18.75">
      <c r="A131" s="484">
        <v>129</v>
      </c>
      <c r="B131" s="485" t="s">
        <v>713</v>
      </c>
      <c r="C131" s="484" t="s">
        <v>714</v>
      </c>
      <c r="D131" s="383">
        <v>21</v>
      </c>
      <c r="E131" s="488">
        <v>1867093</v>
      </c>
      <c r="F131" s="488">
        <v>5262393.4352389202</v>
      </c>
      <c r="G131" s="488">
        <v>316889.59722307231</v>
      </c>
      <c r="H131" s="488">
        <v>22470.356394501101</v>
      </c>
      <c r="I131" s="488">
        <v>470.68960510028813</v>
      </c>
      <c r="J131" s="488">
        <v>1253.8168183820426</v>
      </c>
      <c r="K131" s="488">
        <v>0</v>
      </c>
      <c r="L131" s="488">
        <v>0</v>
      </c>
      <c r="M131" s="488">
        <v>0</v>
      </c>
      <c r="N131" s="488">
        <v>0</v>
      </c>
      <c r="O131" s="488">
        <v>341084.46004105581</v>
      </c>
      <c r="P131" s="489">
        <v>2.8184956160399719</v>
      </c>
      <c r="Q131" s="489">
        <v>0.16972352058685469</v>
      </c>
      <c r="R131" s="489">
        <v>1.2034942230783951E-2</v>
      </c>
      <c r="S131" s="489">
        <v>2.5209756830553599E-4</v>
      </c>
      <c r="T131" s="489">
        <v>6.715342076597376E-4</v>
      </c>
      <c r="U131" s="489">
        <v>0</v>
      </c>
      <c r="V131" s="489">
        <v>0</v>
      </c>
      <c r="W131" s="489">
        <v>0</v>
      </c>
      <c r="X131" s="489">
        <v>0</v>
      </c>
      <c r="Y131" s="489">
        <v>0.18268209459360393</v>
      </c>
      <c r="Z131" s="489">
        <v>47.352627307317711</v>
      </c>
      <c r="AA131" s="489">
        <v>3.134579314508656</v>
      </c>
      <c r="AB131" s="489">
        <v>0.2581216907130352</v>
      </c>
      <c r="AC131" s="489">
        <v>0.20029528926401435</v>
      </c>
      <c r="AD131" s="489">
        <v>3.804233431454053E-2</v>
      </c>
      <c r="AE131" s="489">
        <v>3.0057563660679236E-2</v>
      </c>
      <c r="AF131" s="489">
        <v>8.6133265940988718E-4</v>
      </c>
      <c r="AG131" s="489">
        <v>1.5249576404290522E-3</v>
      </c>
      <c r="AH131" s="489">
        <v>1.4543261204136334E-4</v>
      </c>
      <c r="AI131" s="489">
        <v>3.6636279153728046</v>
      </c>
      <c r="AJ131" s="489">
        <v>34.982741789241615</v>
      </c>
      <c r="AK131" s="489">
        <v>2.3191550591164121</v>
      </c>
      <c r="AL131" s="489">
        <v>0.10053671455826897</v>
      </c>
      <c r="AM131" s="489">
        <v>4.9892099597695343E-3</v>
      </c>
      <c r="AN131" s="489">
        <v>2.0208542045199552E-2</v>
      </c>
      <c r="AO131" s="489">
        <v>2.4073108950721209E-2</v>
      </c>
      <c r="AP131" s="489">
        <v>2.6886364314337584E-4</v>
      </c>
      <c r="AQ131" s="489">
        <v>1.1227418649313176E-3</v>
      </c>
      <c r="AR131" s="489">
        <v>4.1366320449114323E-5</v>
      </c>
      <c r="AS131" s="489">
        <v>2.4703956064588928</v>
      </c>
    </row>
    <row r="132" spans="1:45" ht="18.75">
      <c r="A132" s="484">
        <v>130</v>
      </c>
      <c r="B132" s="485" t="s">
        <v>715</v>
      </c>
      <c r="C132" s="484" t="s">
        <v>716</v>
      </c>
      <c r="D132" s="383">
        <v>39</v>
      </c>
      <c r="E132" s="488">
        <v>117914</v>
      </c>
      <c r="F132" s="488">
        <v>181501.0305023696</v>
      </c>
      <c r="G132" s="488">
        <v>11764.860080012411</v>
      </c>
      <c r="H132" s="488">
        <v>732.51452295834599</v>
      </c>
      <c r="I132" s="488">
        <v>22.323960133931909</v>
      </c>
      <c r="J132" s="488">
        <v>45.271262872380397</v>
      </c>
      <c r="K132" s="488">
        <v>0</v>
      </c>
      <c r="L132" s="488">
        <v>0</v>
      </c>
      <c r="M132" s="488">
        <v>0</v>
      </c>
      <c r="N132" s="488">
        <v>0</v>
      </c>
      <c r="O132" s="488">
        <v>12564.96982597707</v>
      </c>
      <c r="P132" s="489">
        <v>1.5392661643432466</v>
      </c>
      <c r="Q132" s="489">
        <v>9.9774921383486356E-2</v>
      </c>
      <c r="R132" s="489">
        <v>6.2122777868475832E-3</v>
      </c>
      <c r="S132" s="489">
        <v>1.8932408479003263E-4</v>
      </c>
      <c r="T132" s="489">
        <v>3.8393458683769861E-4</v>
      </c>
      <c r="U132" s="489">
        <v>0</v>
      </c>
      <c r="V132" s="489">
        <v>0</v>
      </c>
      <c r="W132" s="489">
        <v>0</v>
      </c>
      <c r="X132" s="489">
        <v>0</v>
      </c>
      <c r="Y132" s="489">
        <v>0.10656045784196168</v>
      </c>
      <c r="Z132" s="489">
        <v>28.934175829044563</v>
      </c>
      <c r="AA132" s="489">
        <v>1.867997876773442</v>
      </c>
      <c r="AB132" s="489">
        <v>0.11843715492498087</v>
      </c>
      <c r="AC132" s="489">
        <v>0.16744950466576172</v>
      </c>
      <c r="AD132" s="489">
        <v>6.1355412770712943E-2</v>
      </c>
      <c r="AE132" s="489">
        <v>2.1379878077128642E-2</v>
      </c>
      <c r="AF132" s="489">
        <v>5.0104344470044114E-4</v>
      </c>
      <c r="AG132" s="489">
        <v>9.3694556593427731E-4</v>
      </c>
      <c r="AH132" s="489">
        <v>8.4618221623303323E-5</v>
      </c>
      <c r="AI132" s="489">
        <v>2.2381424344442853</v>
      </c>
      <c r="AJ132" s="489">
        <v>17.228069164669126</v>
      </c>
      <c r="AK132" s="489">
        <v>1.1009199269896335</v>
      </c>
      <c r="AL132" s="489">
        <v>2.6938128794328452E-2</v>
      </c>
      <c r="AM132" s="489">
        <v>7.6499774174125556E-3</v>
      </c>
      <c r="AN132" s="489">
        <v>1.2639865270861538E-2</v>
      </c>
      <c r="AO132" s="489">
        <v>1.1991999613815193E-2</v>
      </c>
      <c r="AP132" s="489">
        <v>1.0132196943216527E-4</v>
      </c>
      <c r="AQ132" s="489">
        <v>5.2682843485546849E-4</v>
      </c>
      <c r="AR132" s="489">
        <v>1.4442878792674794E-5</v>
      </c>
      <c r="AS132" s="489">
        <v>1.1607824913691311</v>
      </c>
    </row>
    <row r="133" spans="1:45" ht="18.75">
      <c r="A133" s="484">
        <v>131</v>
      </c>
      <c r="B133" s="485" t="s">
        <v>717</v>
      </c>
      <c r="C133" s="484" t="s">
        <v>718</v>
      </c>
      <c r="D133" s="383">
        <v>39</v>
      </c>
      <c r="E133" s="488">
        <v>225418</v>
      </c>
      <c r="F133" s="488">
        <v>275010.3125917234</v>
      </c>
      <c r="G133" s="488">
        <v>18371.372169191611</v>
      </c>
      <c r="H133" s="488">
        <v>2111.3653897034678</v>
      </c>
      <c r="I133" s="488">
        <v>66.552645112975895</v>
      </c>
      <c r="J133" s="488">
        <v>83.685024527523694</v>
      </c>
      <c r="K133" s="488">
        <v>0</v>
      </c>
      <c r="L133" s="488">
        <v>0</v>
      </c>
      <c r="M133" s="488">
        <v>0</v>
      </c>
      <c r="N133" s="488">
        <v>0</v>
      </c>
      <c r="O133" s="488">
        <v>20632.975228535579</v>
      </c>
      <c r="P133" s="489">
        <v>1.2200015641684487</v>
      </c>
      <c r="Q133" s="489">
        <v>8.1499135690990113E-2</v>
      </c>
      <c r="R133" s="489">
        <v>9.3664454023346302E-3</v>
      </c>
      <c r="S133" s="489">
        <v>2.9524104158929588E-4</v>
      </c>
      <c r="T133" s="489">
        <v>3.7124375394832575E-4</v>
      </c>
      <c r="U133" s="489">
        <v>0</v>
      </c>
      <c r="V133" s="489">
        <v>0</v>
      </c>
      <c r="W133" s="489">
        <v>0</v>
      </c>
      <c r="X133" s="489">
        <v>0</v>
      </c>
      <c r="Y133" s="489">
        <v>9.1532065888862368E-2</v>
      </c>
      <c r="Z133" s="489">
        <v>31.536281932541488</v>
      </c>
      <c r="AA133" s="489">
        <v>2.058068956549302</v>
      </c>
      <c r="AB133" s="489">
        <v>0.16423183389492907</v>
      </c>
      <c r="AC133" s="489">
        <v>0.40448747518620892</v>
      </c>
      <c r="AD133" s="489">
        <v>0.2521446334727927</v>
      </c>
      <c r="AE133" s="489">
        <v>3.4962693015555067E-2</v>
      </c>
      <c r="AF133" s="489">
        <v>5.544493865824563E-4</v>
      </c>
      <c r="AG133" s="489">
        <v>1.1228529751181006E-3</v>
      </c>
      <c r="AH133" s="489">
        <v>9.2266528804921483E-5</v>
      </c>
      <c r="AI133" s="489">
        <v>2.9156651610092936</v>
      </c>
      <c r="AJ133" s="489">
        <v>18.250307119674609</v>
      </c>
      <c r="AK133" s="489">
        <v>1.1870937891970217</v>
      </c>
      <c r="AL133" s="489">
        <v>4.1680660179591079E-2</v>
      </c>
      <c r="AM133" s="489">
        <v>0.14422266415249033</v>
      </c>
      <c r="AN133" s="489">
        <v>0.10160951563963953</v>
      </c>
      <c r="AO133" s="489">
        <v>2.530511624019947E-2</v>
      </c>
      <c r="AP133" s="489">
        <v>1.1885455963582764E-4</v>
      </c>
      <c r="AQ133" s="489">
        <v>7.0578724349265533E-4</v>
      </c>
      <c r="AR133" s="489">
        <v>1.7050913892514536E-5</v>
      </c>
      <c r="AS133" s="489">
        <v>1.5007534381259633</v>
      </c>
    </row>
    <row r="134" spans="1:45" ht="18.75">
      <c r="A134" s="484">
        <v>132</v>
      </c>
      <c r="B134" s="485" t="s">
        <v>719</v>
      </c>
      <c r="C134" s="484" t="s">
        <v>720</v>
      </c>
      <c r="D134" s="383">
        <v>25</v>
      </c>
      <c r="E134" s="488">
        <v>501284</v>
      </c>
      <c r="F134" s="488">
        <v>12901532.805604283</v>
      </c>
      <c r="G134" s="488">
        <v>895362.00119831366</v>
      </c>
      <c r="H134" s="488">
        <v>193227.28878052623</v>
      </c>
      <c r="I134" s="488">
        <v>1120.1540652119741</v>
      </c>
      <c r="J134" s="488">
        <v>3002.8098413920761</v>
      </c>
      <c r="K134" s="488">
        <v>0</v>
      </c>
      <c r="L134" s="488">
        <v>0</v>
      </c>
      <c r="M134" s="488">
        <v>0</v>
      </c>
      <c r="N134" s="488">
        <v>0</v>
      </c>
      <c r="O134" s="488">
        <v>1092712.253885444</v>
      </c>
      <c r="P134" s="489">
        <v>25.736973064379239</v>
      </c>
      <c r="Q134" s="489">
        <v>1.7861372020617328</v>
      </c>
      <c r="R134" s="489">
        <v>0.38546470420066514</v>
      </c>
      <c r="S134" s="489">
        <v>2.2345697552923574E-3</v>
      </c>
      <c r="T134" s="489">
        <v>5.9902367547978314E-3</v>
      </c>
      <c r="U134" s="489">
        <v>0</v>
      </c>
      <c r="V134" s="489">
        <v>0</v>
      </c>
      <c r="W134" s="489">
        <v>0</v>
      </c>
      <c r="X134" s="489">
        <v>0</v>
      </c>
      <c r="Y134" s="489">
        <v>2.1798267127724884</v>
      </c>
      <c r="Z134" s="489">
        <v>62.896344402778517</v>
      </c>
      <c r="AA134" s="489">
        <v>4.2046704078048158</v>
      </c>
      <c r="AB134" s="489">
        <v>0.85425242607184348</v>
      </c>
      <c r="AC134" s="489">
        <v>0.20343067809129836</v>
      </c>
      <c r="AD134" s="489">
        <v>3.1833374578595697E-2</v>
      </c>
      <c r="AE134" s="489">
        <v>2.1503428607979665E-2</v>
      </c>
      <c r="AF134" s="489">
        <v>6.0729088832602897E-4</v>
      </c>
      <c r="AG134" s="489">
        <v>1.3866293147653135E-3</v>
      </c>
      <c r="AH134" s="489">
        <v>1.0270235211644594E-4</v>
      </c>
      <c r="AI134" s="489">
        <v>5.31778693770974</v>
      </c>
      <c r="AJ134" s="489">
        <v>51.421249243891587</v>
      </c>
      <c r="AK134" s="489">
        <v>3.4508905192863089</v>
      </c>
      <c r="AL134" s="489">
        <v>0.48857645464557403</v>
      </c>
      <c r="AM134" s="489">
        <v>7.4474494897690379E-3</v>
      </c>
      <c r="AN134" s="489">
        <v>2.1816121323042222E-2</v>
      </c>
      <c r="AO134" s="489">
        <v>1.6050436734533123E-2</v>
      </c>
      <c r="AP134" s="489">
        <v>1.5483866004255861E-4</v>
      </c>
      <c r="AQ134" s="489">
        <v>1.0064684444022365E-3</v>
      </c>
      <c r="AR134" s="489">
        <v>2.2633913443985109E-5</v>
      </c>
      <c r="AS134" s="489">
        <v>3.9859649224971183</v>
      </c>
    </row>
    <row r="135" spans="1:45" ht="18.75">
      <c r="A135" s="484">
        <v>133</v>
      </c>
      <c r="B135" s="485" t="s">
        <v>721</v>
      </c>
      <c r="C135" s="484" t="s">
        <v>722</v>
      </c>
      <c r="D135" s="383">
        <v>25</v>
      </c>
      <c r="E135" s="488">
        <v>194436</v>
      </c>
      <c r="F135" s="488">
        <v>5584152.1862841221</v>
      </c>
      <c r="G135" s="488">
        <v>313033.19686001132</v>
      </c>
      <c r="H135" s="488">
        <v>45.618673726662152</v>
      </c>
      <c r="I135" s="488">
        <v>484.8346988282928</v>
      </c>
      <c r="J135" s="488">
        <v>1299.7019341392634</v>
      </c>
      <c r="K135" s="488">
        <v>0</v>
      </c>
      <c r="L135" s="488">
        <v>0</v>
      </c>
      <c r="M135" s="488">
        <v>0</v>
      </c>
      <c r="N135" s="488">
        <v>0</v>
      </c>
      <c r="O135" s="488">
        <v>314863.35216670553</v>
      </c>
      <c r="P135" s="489">
        <v>28.719744215495702</v>
      </c>
      <c r="Q135" s="489">
        <v>1.6099549304656098</v>
      </c>
      <c r="R135" s="489">
        <v>2.3462051125646563E-4</v>
      </c>
      <c r="S135" s="489">
        <v>2.4935438850227981E-3</v>
      </c>
      <c r="T135" s="489">
        <v>6.684471672628851E-3</v>
      </c>
      <c r="U135" s="489">
        <v>0</v>
      </c>
      <c r="V135" s="489">
        <v>0</v>
      </c>
      <c r="W135" s="489">
        <v>0</v>
      </c>
      <c r="X135" s="489">
        <v>0</v>
      </c>
      <c r="Y135" s="489">
        <v>1.619367566534518</v>
      </c>
      <c r="Z135" s="489">
        <v>114.23184338647184</v>
      </c>
      <c r="AA135" s="489">
        <v>7.0811860361487629</v>
      </c>
      <c r="AB135" s="489">
        <v>0.73130456010986145</v>
      </c>
      <c r="AC135" s="489">
        <v>0.44549354657025336</v>
      </c>
      <c r="AD135" s="489">
        <v>5.0034982139310562E-2</v>
      </c>
      <c r="AE135" s="489">
        <v>1.709518385190862E-2</v>
      </c>
      <c r="AF135" s="489">
        <v>1.1485397492523655E-3</v>
      </c>
      <c r="AG135" s="489">
        <v>4.6966671022494388E-3</v>
      </c>
      <c r="AH135" s="489">
        <v>1.9413936255008343E-4</v>
      </c>
      <c r="AI135" s="489">
        <v>8.3311536550341518</v>
      </c>
      <c r="AJ135" s="489">
        <v>99.0518368620628</v>
      </c>
      <c r="AK135" s="489">
        <v>6.0797321750153994</v>
      </c>
      <c r="AL135" s="489">
        <v>0.20105599246356429</v>
      </c>
      <c r="AM135" s="489">
        <v>1.3192413433854988E-2</v>
      </c>
      <c r="AN135" s="489">
        <v>3.7536462582423005E-2</v>
      </c>
      <c r="AO135" s="489">
        <v>1.0996484034282517E-2</v>
      </c>
      <c r="AP135" s="489">
        <v>3.3173172950956537E-4</v>
      </c>
      <c r="AQ135" s="489">
        <v>3.9975560724458828E-3</v>
      </c>
      <c r="AR135" s="489">
        <v>5.0556208599649607E-5</v>
      </c>
      <c r="AS135" s="489">
        <v>6.3468933715400784</v>
      </c>
    </row>
    <row r="136" spans="1:45" ht="18.75">
      <c r="A136" s="484">
        <v>134</v>
      </c>
      <c r="B136" s="485" t="s">
        <v>723</v>
      </c>
      <c r="C136" s="484" t="s">
        <v>724</v>
      </c>
      <c r="D136" s="383">
        <v>25</v>
      </c>
      <c r="E136" s="488">
        <v>542317</v>
      </c>
      <c r="F136" s="488">
        <v>12040135.790177561</v>
      </c>
      <c r="G136" s="488">
        <v>690917.61034054926</v>
      </c>
      <c r="H136" s="488">
        <v>401.29597538413373</v>
      </c>
      <c r="I136" s="488">
        <v>1045.3647062163852</v>
      </c>
      <c r="J136" s="488">
        <v>2802.3211495255155</v>
      </c>
      <c r="K136" s="488">
        <v>0</v>
      </c>
      <c r="L136" s="488">
        <v>0</v>
      </c>
      <c r="M136" s="488">
        <v>0</v>
      </c>
      <c r="N136" s="488">
        <v>0</v>
      </c>
      <c r="O136" s="488">
        <v>695166.59217167529</v>
      </c>
      <c r="P136" s="489">
        <v>22.201287789572447</v>
      </c>
      <c r="Q136" s="489">
        <v>1.2740106069707371</v>
      </c>
      <c r="R136" s="489">
        <v>7.3996569420492757E-4</v>
      </c>
      <c r="S136" s="489">
        <v>1.927589779070885E-3</v>
      </c>
      <c r="T136" s="489">
        <v>5.1673120140536171E-3</v>
      </c>
      <c r="U136" s="489">
        <v>0</v>
      </c>
      <c r="V136" s="489">
        <v>0</v>
      </c>
      <c r="W136" s="489">
        <v>0</v>
      </c>
      <c r="X136" s="489">
        <v>0</v>
      </c>
      <c r="Y136" s="489">
        <v>1.2818454744580665</v>
      </c>
      <c r="Z136" s="489">
        <v>71.638416368045895</v>
      </c>
      <c r="AA136" s="489">
        <v>4.3881604529213751</v>
      </c>
      <c r="AB136" s="489">
        <v>0.65082704029449701</v>
      </c>
      <c r="AC136" s="489">
        <v>0.31967260843233913</v>
      </c>
      <c r="AD136" s="489">
        <v>5.6273872389381044E-2</v>
      </c>
      <c r="AE136" s="489">
        <v>1.3968626678101512E-2</v>
      </c>
      <c r="AF136" s="489">
        <v>6.6140730007632081E-4</v>
      </c>
      <c r="AG136" s="489">
        <v>1.9683792891890201E-3</v>
      </c>
      <c r="AH136" s="489">
        <v>1.1022043418727528E-4</v>
      </c>
      <c r="AI136" s="489">
        <v>5.431642607739148</v>
      </c>
      <c r="AJ136" s="489">
        <v>58.340124632666246</v>
      </c>
      <c r="AK136" s="489">
        <v>3.5226301699020794</v>
      </c>
      <c r="AL136" s="489">
        <v>0.19150422884656498</v>
      </c>
      <c r="AM136" s="489">
        <v>9.4326763527969263E-3</v>
      </c>
      <c r="AN136" s="489">
        <v>3.7258047315154717E-2</v>
      </c>
      <c r="AO136" s="489">
        <v>9.0163093530636097E-3</v>
      </c>
      <c r="AP136" s="489">
        <v>1.6870024895437253E-4</v>
      </c>
      <c r="AQ136" s="489">
        <v>1.4984143249085692E-3</v>
      </c>
      <c r="AR136" s="489">
        <v>2.3942581134392936E-5</v>
      </c>
      <c r="AS136" s="489">
        <v>3.7715324889246573</v>
      </c>
    </row>
    <row r="137" spans="1:45" ht="18.75">
      <c r="A137" s="484">
        <v>135</v>
      </c>
      <c r="B137" s="485" t="s">
        <v>725</v>
      </c>
      <c r="C137" s="484" t="s">
        <v>726</v>
      </c>
      <c r="D137" s="383">
        <v>25</v>
      </c>
      <c r="E137" s="488">
        <v>403920</v>
      </c>
      <c r="F137" s="488">
        <v>173539554.43988687</v>
      </c>
      <c r="G137" s="488">
        <v>15363188.7853627</v>
      </c>
      <c r="H137" s="488">
        <v>26091448.650875572</v>
      </c>
      <c r="I137" s="488">
        <v>15067.282338457693</v>
      </c>
      <c r="J137" s="488">
        <v>40391.036460142583</v>
      </c>
      <c r="K137" s="488">
        <v>0</v>
      </c>
      <c r="L137" s="488">
        <v>0</v>
      </c>
      <c r="M137" s="488">
        <v>0</v>
      </c>
      <c r="N137" s="488">
        <v>0</v>
      </c>
      <c r="O137" s="488">
        <v>41510095.755036876</v>
      </c>
      <c r="P137" s="489">
        <v>429.63842949070823</v>
      </c>
      <c r="Q137" s="489">
        <v>38.035226741341603</v>
      </c>
      <c r="R137" s="489">
        <v>64.595584895215808</v>
      </c>
      <c r="S137" s="489">
        <v>3.730263997439516E-2</v>
      </c>
      <c r="T137" s="489">
        <v>9.9997614527982226E-2</v>
      </c>
      <c r="U137" s="489">
        <v>0</v>
      </c>
      <c r="V137" s="489">
        <v>0</v>
      </c>
      <c r="W137" s="489">
        <v>0</v>
      </c>
      <c r="X137" s="489">
        <v>0</v>
      </c>
      <c r="Y137" s="489">
        <v>102.7681118910598</v>
      </c>
      <c r="Z137" s="489">
        <v>544.10814382176329</v>
      </c>
      <c r="AA137" s="489">
        <v>45.001449321927971</v>
      </c>
      <c r="AB137" s="489">
        <v>65.553605108034674</v>
      </c>
      <c r="AC137" s="489">
        <v>0.97681886031396026</v>
      </c>
      <c r="AD137" s="489">
        <v>0.15428519468127583</v>
      </c>
      <c r="AE137" s="489">
        <v>1.6683610561527097E-2</v>
      </c>
      <c r="AF137" s="489">
        <v>1.1206365893924163E-3</v>
      </c>
      <c r="AG137" s="489">
        <v>6.2285016137698076E-3</v>
      </c>
      <c r="AH137" s="489">
        <v>1.8769647952220989E-4</v>
      </c>
      <c r="AI137" s="489">
        <v>111.71037893020213</v>
      </c>
      <c r="AJ137" s="489">
        <v>522.53277452023895</v>
      </c>
      <c r="AK137" s="489">
        <v>43.579081264437555</v>
      </c>
      <c r="AL137" s="489">
        <v>64.68861022700915</v>
      </c>
      <c r="AM137" s="489">
        <v>5.7219816651513232E-2</v>
      </c>
      <c r="AN137" s="489">
        <v>0.14223773706175186</v>
      </c>
      <c r="AO137" s="489">
        <v>8.7967629060113333E-3</v>
      </c>
      <c r="AP137" s="489">
        <v>2.7338541630667914E-4</v>
      </c>
      <c r="AQ137" s="489">
        <v>5.3913577337954032E-3</v>
      </c>
      <c r="AR137" s="489">
        <v>3.9916971890054562E-5</v>
      </c>
      <c r="AS137" s="489">
        <v>108.48165046818806</v>
      </c>
    </row>
    <row r="138" spans="1:45" ht="18.75">
      <c r="A138" s="484">
        <v>136</v>
      </c>
      <c r="B138" s="485" t="s">
        <v>727</v>
      </c>
      <c r="C138" s="484" t="s">
        <v>728</v>
      </c>
      <c r="D138" s="383">
        <v>25</v>
      </c>
      <c r="E138" s="488">
        <v>1222730</v>
      </c>
      <c r="F138" s="488">
        <v>7939168.3532367097</v>
      </c>
      <c r="G138" s="488">
        <v>645767.52901091473</v>
      </c>
      <c r="H138" s="488">
        <v>124.98774834052962</v>
      </c>
      <c r="I138" s="488">
        <v>689.30504919673524</v>
      </c>
      <c r="J138" s="488">
        <v>1847.8279459330574</v>
      </c>
      <c r="K138" s="488">
        <v>0</v>
      </c>
      <c r="L138" s="488">
        <v>0</v>
      </c>
      <c r="M138" s="488">
        <v>0</v>
      </c>
      <c r="N138" s="488">
        <v>0</v>
      </c>
      <c r="O138" s="488">
        <v>648429.64975438511</v>
      </c>
      <c r="P138" s="489">
        <v>6.4929856576977008</v>
      </c>
      <c r="Q138" s="489">
        <v>0.52813583457583824</v>
      </c>
      <c r="R138" s="489">
        <v>1.022202353263023E-4</v>
      </c>
      <c r="S138" s="489">
        <v>5.6374264898770396E-4</v>
      </c>
      <c r="T138" s="489">
        <v>1.5112313805444027E-3</v>
      </c>
      <c r="U138" s="489">
        <v>0</v>
      </c>
      <c r="V138" s="489">
        <v>0</v>
      </c>
      <c r="W138" s="489">
        <v>0</v>
      </c>
      <c r="X138" s="489">
        <v>0</v>
      </c>
      <c r="Y138" s="489">
        <v>0.53031302884069675</v>
      </c>
      <c r="Z138" s="489">
        <v>151.50300484440126</v>
      </c>
      <c r="AA138" s="489">
        <v>11.883778424127565</v>
      </c>
      <c r="AB138" s="489">
        <v>12.848836140665316</v>
      </c>
      <c r="AC138" s="489">
        <v>0.36550555169579196</v>
      </c>
      <c r="AD138" s="489">
        <v>5.7368497125422205E-2</v>
      </c>
      <c r="AE138" s="489">
        <v>1.9358925024917425E-2</v>
      </c>
      <c r="AF138" s="489">
        <v>1.0076581588038336E-3</v>
      </c>
      <c r="AG138" s="489">
        <v>2.6136962778840235E-3</v>
      </c>
      <c r="AH138" s="489">
        <v>1.6440334009662264E-4</v>
      </c>
      <c r="AI138" s="489">
        <v>25.178633296415807</v>
      </c>
      <c r="AJ138" s="489">
        <v>142.10498341331154</v>
      </c>
      <c r="AK138" s="489">
        <v>11.238863756659661</v>
      </c>
      <c r="AL138" s="489">
        <v>12.397712452653041</v>
      </c>
      <c r="AM138" s="489">
        <v>1.8542837542397467E-2</v>
      </c>
      <c r="AN138" s="489">
        <v>5.1397575685167687E-2</v>
      </c>
      <c r="AO138" s="489">
        <v>1.6117897778114027E-2</v>
      </c>
      <c r="AP138" s="489">
        <v>3.338567757132831E-4</v>
      </c>
      <c r="AQ138" s="489">
        <v>2.2309288612665261E-3</v>
      </c>
      <c r="AR138" s="489">
        <v>4.6868626650434308E-5</v>
      </c>
      <c r="AS138" s="489">
        <v>23.725246174582026</v>
      </c>
    </row>
    <row r="139" spans="1:45" ht="18.75">
      <c r="A139" s="484">
        <v>137</v>
      </c>
      <c r="B139" s="485" t="s">
        <v>729</v>
      </c>
      <c r="C139" s="484" t="s">
        <v>730</v>
      </c>
      <c r="D139" s="383">
        <v>25</v>
      </c>
      <c r="E139" s="488">
        <v>1040111</v>
      </c>
      <c r="F139" s="488">
        <v>11874411.851490779</v>
      </c>
      <c r="G139" s="488">
        <v>979407.99375255767</v>
      </c>
      <c r="H139" s="488">
        <v>1689.7453455176644</v>
      </c>
      <c r="I139" s="488">
        <v>1030.9760016787125</v>
      </c>
      <c r="J139" s="488">
        <v>2763.7491843535363</v>
      </c>
      <c r="K139" s="488">
        <v>0</v>
      </c>
      <c r="L139" s="488">
        <v>0</v>
      </c>
      <c r="M139" s="488">
        <v>0</v>
      </c>
      <c r="N139" s="488">
        <v>0</v>
      </c>
      <c r="O139" s="488">
        <v>984892.46428410755</v>
      </c>
      <c r="P139" s="489">
        <v>11.416485213107812</v>
      </c>
      <c r="Q139" s="489">
        <v>0.94163795378816084</v>
      </c>
      <c r="R139" s="489">
        <v>1.6245817470612891E-3</v>
      </c>
      <c r="S139" s="489">
        <v>9.9121728515390436E-4</v>
      </c>
      <c r="T139" s="489">
        <v>2.6571675372662499E-3</v>
      </c>
      <c r="U139" s="489">
        <v>0</v>
      </c>
      <c r="V139" s="489">
        <v>0</v>
      </c>
      <c r="W139" s="489">
        <v>0</v>
      </c>
      <c r="X139" s="489">
        <v>0</v>
      </c>
      <c r="Y139" s="489">
        <v>0.94691092035764224</v>
      </c>
      <c r="Z139" s="489">
        <v>73.814548687568703</v>
      </c>
      <c r="AA139" s="489">
        <v>5.6132498651451215</v>
      </c>
      <c r="AB139" s="489">
        <v>3.2031883619221362</v>
      </c>
      <c r="AC139" s="489">
        <v>0.20165784148126803</v>
      </c>
      <c r="AD139" s="489">
        <v>3.1168708214405979E-2</v>
      </c>
      <c r="AE139" s="489">
        <v>1.1744581053175118E-2</v>
      </c>
      <c r="AF139" s="489">
        <v>7.0450124069028602E-4</v>
      </c>
      <c r="AG139" s="489">
        <v>1.7309188804263153E-3</v>
      </c>
      <c r="AH139" s="489">
        <v>1.1775099483961717E-4</v>
      </c>
      <c r="AI139" s="489">
        <v>9.06356252893206</v>
      </c>
      <c r="AJ139" s="489">
        <v>66.928210800928682</v>
      </c>
      <c r="AK139" s="489">
        <v>5.1350018694989226</v>
      </c>
      <c r="AL139" s="489">
        <v>2.971317442110764</v>
      </c>
      <c r="AM139" s="489">
        <v>9.6869599260323083E-3</v>
      </c>
      <c r="AN139" s="489">
        <v>2.6086812251064597E-2</v>
      </c>
      <c r="AO139" s="489">
        <v>9.4167758116872058E-3</v>
      </c>
      <c r="AP139" s="489">
        <v>2.2191736159055998E-4</v>
      </c>
      <c r="AQ139" s="489">
        <v>1.4628807210506248E-3</v>
      </c>
      <c r="AR139" s="489">
        <v>3.2689637009633191E-5</v>
      </c>
      <c r="AS139" s="489">
        <v>8.1532273473181238</v>
      </c>
    </row>
    <row r="140" spans="1:45" ht="18.75">
      <c r="A140" s="484">
        <v>138</v>
      </c>
      <c r="B140" s="485" t="s">
        <v>731</v>
      </c>
      <c r="C140" s="484" t="s">
        <v>732</v>
      </c>
      <c r="D140" s="383">
        <v>25</v>
      </c>
      <c r="E140" s="488">
        <v>669082</v>
      </c>
      <c r="F140" s="488">
        <v>36830963.637106322</v>
      </c>
      <c r="G140" s="488">
        <v>2085062.6409359621</v>
      </c>
      <c r="H140" s="488">
        <v>685412.52858416073</v>
      </c>
      <c r="I140" s="488">
        <v>3197.7869812382087</v>
      </c>
      <c r="J140" s="488">
        <v>8572.3442124190642</v>
      </c>
      <c r="K140" s="488">
        <v>0</v>
      </c>
      <c r="L140" s="488">
        <v>0</v>
      </c>
      <c r="M140" s="488">
        <v>0</v>
      </c>
      <c r="N140" s="488">
        <v>0</v>
      </c>
      <c r="O140" s="488">
        <v>2782245.3007137799</v>
      </c>
      <c r="P140" s="489">
        <v>55.047010137929767</v>
      </c>
      <c r="Q140" s="489">
        <v>3.1163035934847478</v>
      </c>
      <c r="R140" s="489">
        <v>1.024407364992872</v>
      </c>
      <c r="S140" s="489">
        <v>4.7793648330671113E-3</v>
      </c>
      <c r="T140" s="489">
        <v>1.281209808725846E-2</v>
      </c>
      <c r="U140" s="489">
        <v>0</v>
      </c>
      <c r="V140" s="489">
        <v>0</v>
      </c>
      <c r="W140" s="489">
        <v>0</v>
      </c>
      <c r="X140" s="489">
        <v>0</v>
      </c>
      <c r="Y140" s="489">
        <v>4.1583024213979449</v>
      </c>
      <c r="Z140" s="489">
        <v>97.886824335339412</v>
      </c>
      <c r="AA140" s="489">
        <v>5.8713029947328241</v>
      </c>
      <c r="AB140" s="489">
        <v>1.6551292421888424</v>
      </c>
      <c r="AC140" s="489">
        <v>0.34429876108289942</v>
      </c>
      <c r="AD140" s="489">
        <v>4.1390439163529379E-2</v>
      </c>
      <c r="AE140" s="489">
        <v>1.1380927787431296E-2</v>
      </c>
      <c r="AF140" s="489">
        <v>8.4119599361293996E-4</v>
      </c>
      <c r="AG140" s="489">
        <v>1.9041063489541924E-3</v>
      </c>
      <c r="AH140" s="489">
        <v>1.4203906957847793E-4</v>
      </c>
      <c r="AI140" s="489">
        <v>7.9263897063676714</v>
      </c>
      <c r="AJ140" s="489">
        <v>85.336257700565866</v>
      </c>
      <c r="AK140" s="489">
        <v>5.0451747063080044</v>
      </c>
      <c r="AL140" s="489">
        <v>1.21119832751645</v>
      </c>
      <c r="AM140" s="489">
        <v>1.1850459173510903E-2</v>
      </c>
      <c r="AN140" s="489">
        <v>3.0162131487367259E-2</v>
      </c>
      <c r="AO140" s="489">
        <v>6.8003363242849519E-3</v>
      </c>
      <c r="AP140" s="489">
        <v>2.2688621752373495E-4</v>
      </c>
      <c r="AQ140" s="489">
        <v>1.3916250677787341E-3</v>
      </c>
      <c r="AR140" s="489">
        <v>3.3796540936229145E-5</v>
      </c>
      <c r="AS140" s="489">
        <v>6.3068382686358566</v>
      </c>
    </row>
    <row r="141" spans="1:45" ht="18.75">
      <c r="A141" s="484">
        <v>139</v>
      </c>
      <c r="B141" s="485" t="s">
        <v>733</v>
      </c>
      <c r="C141" s="484" t="s">
        <v>734</v>
      </c>
      <c r="D141" s="383">
        <v>25</v>
      </c>
      <c r="E141" s="488">
        <v>224471</v>
      </c>
      <c r="F141" s="488">
        <v>4751192.8366136625</v>
      </c>
      <c r="G141" s="488">
        <v>272383.34555942821</v>
      </c>
      <c r="H141" s="488">
        <v>289219.59505651263</v>
      </c>
      <c r="I141" s="488">
        <v>412.51439272603011</v>
      </c>
      <c r="J141" s="488">
        <v>1105.8320606631833</v>
      </c>
      <c r="K141" s="488">
        <v>0</v>
      </c>
      <c r="L141" s="488">
        <v>0</v>
      </c>
      <c r="M141" s="488">
        <v>0</v>
      </c>
      <c r="N141" s="488">
        <v>0</v>
      </c>
      <c r="O141" s="488">
        <v>563121.28706932999</v>
      </c>
      <c r="P141" s="489">
        <v>21.166176640250466</v>
      </c>
      <c r="Q141" s="489">
        <v>1.2134455923456848</v>
      </c>
      <c r="R141" s="489">
        <v>1.2884497109048056</v>
      </c>
      <c r="S141" s="489">
        <v>1.8377179801668372E-3</v>
      </c>
      <c r="T141" s="489">
        <v>4.9263916526552801E-3</v>
      </c>
      <c r="U141" s="489">
        <v>0</v>
      </c>
      <c r="V141" s="489">
        <v>0</v>
      </c>
      <c r="W141" s="489">
        <v>0</v>
      </c>
      <c r="X141" s="489">
        <v>0</v>
      </c>
      <c r="Y141" s="489">
        <v>2.5086594128833122</v>
      </c>
      <c r="Z141" s="489">
        <v>77.59569956455131</v>
      </c>
      <c r="AA141" s="489">
        <v>4.7469697065261443</v>
      </c>
      <c r="AB141" s="489">
        <v>2.4637333496628742</v>
      </c>
      <c r="AC141" s="489">
        <v>0.27540741022259091</v>
      </c>
      <c r="AD141" s="489">
        <v>3.9843352163627124E-2</v>
      </c>
      <c r="AE141" s="489">
        <v>1.1487981328445706E-2</v>
      </c>
      <c r="AF141" s="489">
        <v>8.1558525459443176E-4</v>
      </c>
      <c r="AG141" s="489">
        <v>2.7021804344515856E-3</v>
      </c>
      <c r="AH141" s="489">
        <v>1.3826724419097622E-4</v>
      </c>
      <c r="AI141" s="489">
        <v>7.5410978328369165</v>
      </c>
      <c r="AJ141" s="489">
        <v>62.773151472134117</v>
      </c>
      <c r="AK141" s="489">
        <v>3.7641385981527047</v>
      </c>
      <c r="AL141" s="489">
        <v>1.8634365872429344</v>
      </c>
      <c r="AM141" s="489">
        <v>9.7250362864580112E-3</v>
      </c>
      <c r="AN141" s="489">
        <v>2.8068669957543858E-2</v>
      </c>
      <c r="AO141" s="489">
        <v>6.3710849246228097E-3</v>
      </c>
      <c r="AP141" s="489">
        <v>2.1035124403010475E-4</v>
      </c>
      <c r="AQ141" s="489">
        <v>2.1650243945664999E-3</v>
      </c>
      <c r="AR141" s="489">
        <v>3.1542124669277333E-5</v>
      </c>
      <c r="AS141" s="489">
        <v>5.6741468943275288</v>
      </c>
    </row>
    <row r="142" spans="1:45" ht="18.75">
      <c r="A142" s="484">
        <v>140</v>
      </c>
      <c r="B142" s="485" t="s">
        <v>735</v>
      </c>
      <c r="C142" s="484" t="s">
        <v>736</v>
      </c>
      <c r="D142" s="383">
        <v>25</v>
      </c>
      <c r="E142" s="488">
        <v>179208</v>
      </c>
      <c r="F142" s="488">
        <v>7778026.1676022783</v>
      </c>
      <c r="G142" s="488">
        <v>478923.18550543499</v>
      </c>
      <c r="H142" s="488">
        <v>72.693171141673005</v>
      </c>
      <c r="I142" s="488">
        <v>675.31414772515666</v>
      </c>
      <c r="J142" s="488">
        <v>1810.3223759998241</v>
      </c>
      <c r="K142" s="488">
        <v>0</v>
      </c>
      <c r="L142" s="488">
        <v>0</v>
      </c>
      <c r="M142" s="488">
        <v>0</v>
      </c>
      <c r="N142" s="488">
        <v>0</v>
      </c>
      <c r="O142" s="488">
        <v>481481.51520030166</v>
      </c>
      <c r="P142" s="489">
        <v>43.402226282321543</v>
      </c>
      <c r="Q142" s="489">
        <v>2.672443113619007</v>
      </c>
      <c r="R142" s="489">
        <v>4.056357480786182E-4</v>
      </c>
      <c r="S142" s="489">
        <v>3.7683258990957808E-3</v>
      </c>
      <c r="T142" s="489">
        <v>1.0101794428819161E-2</v>
      </c>
      <c r="U142" s="489">
        <v>0</v>
      </c>
      <c r="V142" s="489">
        <v>0</v>
      </c>
      <c r="W142" s="489">
        <v>0</v>
      </c>
      <c r="X142" s="489">
        <v>0</v>
      </c>
      <c r="Y142" s="489">
        <v>2.6867188696950008</v>
      </c>
      <c r="Z142" s="489">
        <v>92.42706464993806</v>
      </c>
      <c r="AA142" s="489">
        <v>5.8354887579011709</v>
      </c>
      <c r="AB142" s="489">
        <v>0.66182662578221108</v>
      </c>
      <c r="AC142" s="489">
        <v>0.33017283361472266</v>
      </c>
      <c r="AD142" s="489">
        <v>3.9842195644210092E-2</v>
      </c>
      <c r="AE142" s="489">
        <v>1.465848370042562E-2</v>
      </c>
      <c r="AF142" s="489">
        <v>1.0064044640676092E-3</v>
      </c>
      <c r="AG142" s="489">
        <v>2.0593857862338167E-3</v>
      </c>
      <c r="AH142" s="489">
        <v>1.6800812301215174E-4</v>
      </c>
      <c r="AI142" s="489">
        <v>6.8852226950160516</v>
      </c>
      <c r="AJ142" s="489">
        <v>82.109244665818153</v>
      </c>
      <c r="AK142" s="489">
        <v>5.1569616745025169</v>
      </c>
      <c r="AL142" s="489">
        <v>0.29962358010317064</v>
      </c>
      <c r="AM142" s="489">
        <v>1.3235824131160456E-2</v>
      </c>
      <c r="AN142" s="489">
        <v>3.0399155324185374E-2</v>
      </c>
      <c r="AO142" s="489">
        <v>1.0833682958718862E-2</v>
      </c>
      <c r="AP142" s="489">
        <v>3.1436345882446455E-4</v>
      </c>
      <c r="AQ142" s="489">
        <v>1.6344100841451255E-3</v>
      </c>
      <c r="AR142" s="489">
        <v>4.6182802741779413E-5</v>
      </c>
      <c r="AS142" s="489">
        <v>5.5130488733654639</v>
      </c>
    </row>
    <row r="143" spans="1:45" ht="18.75">
      <c r="A143" s="484">
        <v>141</v>
      </c>
      <c r="B143" s="485" t="s">
        <v>737</v>
      </c>
      <c r="C143" s="484" t="s">
        <v>738</v>
      </c>
      <c r="D143" s="383">
        <v>25</v>
      </c>
      <c r="E143" s="488">
        <v>360781</v>
      </c>
      <c r="F143" s="488">
        <v>9255692.0313060079</v>
      </c>
      <c r="G143" s="488">
        <v>607861.18648506992</v>
      </c>
      <c r="H143" s="488">
        <v>252.68661114736258</v>
      </c>
      <c r="I143" s="488">
        <v>803.61002149402304</v>
      </c>
      <c r="J143" s="488">
        <v>2154.2465952903594</v>
      </c>
      <c r="K143" s="488">
        <v>0</v>
      </c>
      <c r="L143" s="488">
        <v>0</v>
      </c>
      <c r="M143" s="488">
        <v>0</v>
      </c>
      <c r="N143" s="488">
        <v>0</v>
      </c>
      <c r="O143" s="488">
        <v>611071.72971300164</v>
      </c>
      <c r="P143" s="489">
        <v>25.654599414342794</v>
      </c>
      <c r="Q143" s="489">
        <v>1.6848481114168148</v>
      </c>
      <c r="R143" s="489">
        <v>7.0038780076379459E-4</v>
      </c>
      <c r="S143" s="489">
        <v>2.2274178005327969E-3</v>
      </c>
      <c r="T143" s="489">
        <v>5.9710644277009024E-3</v>
      </c>
      <c r="U143" s="489">
        <v>0</v>
      </c>
      <c r="V143" s="489">
        <v>0</v>
      </c>
      <c r="W143" s="489">
        <v>0</v>
      </c>
      <c r="X143" s="489">
        <v>0</v>
      </c>
      <c r="Y143" s="489">
        <v>1.6937469814458124</v>
      </c>
      <c r="Z143" s="489">
        <v>105.14396107958619</v>
      </c>
      <c r="AA143" s="489">
        <v>7.0372743464357725</v>
      </c>
      <c r="AB143" s="489">
        <v>0.38623246855787285</v>
      </c>
      <c r="AC143" s="489">
        <v>0.46268627168433796</v>
      </c>
      <c r="AD143" s="489">
        <v>5.3656610315205064E-2</v>
      </c>
      <c r="AE143" s="489">
        <v>1.1565767130451902E-2</v>
      </c>
      <c r="AF143" s="489">
        <v>9.9994278321799022E-4</v>
      </c>
      <c r="AG143" s="489">
        <v>3.1013710081024617E-3</v>
      </c>
      <c r="AH143" s="489">
        <v>1.6840065034607232E-4</v>
      </c>
      <c r="AI143" s="489">
        <v>7.9556851785653091</v>
      </c>
      <c r="AJ143" s="489">
        <v>86.37381122935723</v>
      </c>
      <c r="AK143" s="489">
        <v>5.7979319894022554</v>
      </c>
      <c r="AL143" s="489">
        <v>0.11114954329046507</v>
      </c>
      <c r="AM143" s="489">
        <v>1.2832374418811349E-2</v>
      </c>
      <c r="AN143" s="489">
        <v>3.5875668605839392E-2</v>
      </c>
      <c r="AO143" s="489">
        <v>7.5400189115674768E-3</v>
      </c>
      <c r="AP143" s="489">
        <v>2.8906134096462455E-4</v>
      </c>
      <c r="AQ143" s="489">
        <v>2.5113116124797622E-3</v>
      </c>
      <c r="AR143" s="489">
        <v>4.3927463782789132E-5</v>
      </c>
      <c r="AS143" s="489">
        <v>5.9681738950461636</v>
      </c>
    </row>
    <row r="144" spans="1:45" ht="18.75">
      <c r="A144" s="484">
        <v>142</v>
      </c>
      <c r="B144" s="485" t="s">
        <v>739</v>
      </c>
      <c r="C144" s="484" t="s">
        <v>740</v>
      </c>
      <c r="D144" s="383">
        <v>25</v>
      </c>
      <c r="E144" s="488">
        <v>227375</v>
      </c>
      <c r="F144" s="488">
        <v>2853532.3120052721</v>
      </c>
      <c r="G144" s="488">
        <v>158178.65909859986</v>
      </c>
      <c r="H144" s="488">
        <v>967.07879465261408</v>
      </c>
      <c r="I144" s="488">
        <v>247.75318310378978</v>
      </c>
      <c r="J144" s="488">
        <v>664.15479759874768</v>
      </c>
      <c r="K144" s="488">
        <v>0</v>
      </c>
      <c r="L144" s="488">
        <v>0</v>
      </c>
      <c r="M144" s="488">
        <v>0</v>
      </c>
      <c r="N144" s="488">
        <v>0</v>
      </c>
      <c r="O144" s="488">
        <v>160057.64587395501</v>
      </c>
      <c r="P144" s="489">
        <v>12.549894720199108</v>
      </c>
      <c r="Q144" s="489">
        <v>0.69567304716261624</v>
      </c>
      <c r="R144" s="489">
        <v>4.2532327417377199E-3</v>
      </c>
      <c r="S144" s="489">
        <v>1.0896236750029236E-3</v>
      </c>
      <c r="T144" s="489">
        <v>2.920966674430996E-3</v>
      </c>
      <c r="U144" s="489">
        <v>0</v>
      </c>
      <c r="V144" s="489">
        <v>0</v>
      </c>
      <c r="W144" s="489">
        <v>0</v>
      </c>
      <c r="X144" s="489">
        <v>0</v>
      </c>
      <c r="Y144" s="489">
        <v>0.70393687025378782</v>
      </c>
      <c r="Z144" s="489">
        <v>53.769561276030572</v>
      </c>
      <c r="AA144" s="489">
        <v>3.3811898767651689</v>
      </c>
      <c r="AB144" s="489">
        <v>0.83776213180352654</v>
      </c>
      <c r="AC144" s="489">
        <v>0.19817445437052258</v>
      </c>
      <c r="AD144" s="489">
        <v>3.3054576716953415E-2</v>
      </c>
      <c r="AE144" s="489">
        <v>1.4260636567989628E-2</v>
      </c>
      <c r="AF144" s="489">
        <v>1.0884988118253401E-3</v>
      </c>
      <c r="AG144" s="489">
        <v>1.8201502310817791E-3</v>
      </c>
      <c r="AH144" s="489">
        <v>1.8406453155603669E-4</v>
      </c>
      <c r="AI144" s="489">
        <v>4.4675343897986224</v>
      </c>
      <c r="AJ144" s="489">
        <v>42.597434585128475</v>
      </c>
      <c r="AK144" s="489">
        <v>2.6469852258358548</v>
      </c>
      <c r="AL144" s="489">
        <v>0.48263631811728408</v>
      </c>
      <c r="AM144" s="489">
        <v>8.7475362467252984E-3</v>
      </c>
      <c r="AN144" s="489">
        <v>1.989787138386126E-2</v>
      </c>
      <c r="AO144" s="489">
        <v>1.0243004006536232E-2</v>
      </c>
      <c r="AP144" s="489">
        <v>3.3906891823526331E-4</v>
      </c>
      <c r="AQ144" s="489">
        <v>1.3820712621540096E-3</v>
      </c>
      <c r="AR144" s="489">
        <v>5.1633623698656318E-5</v>
      </c>
      <c r="AS144" s="489">
        <v>3.1702827293943483</v>
      </c>
    </row>
    <row r="145" spans="1:45" ht="18.75">
      <c r="A145" s="484">
        <v>143</v>
      </c>
      <c r="B145" s="485" t="s">
        <v>741</v>
      </c>
      <c r="C145" s="484" t="s">
        <v>742</v>
      </c>
      <c r="D145" s="383">
        <v>25</v>
      </c>
      <c r="E145" s="488">
        <v>744903</v>
      </c>
      <c r="F145" s="488">
        <v>8213472.213736251</v>
      </c>
      <c r="G145" s="488">
        <v>475247.98265325301</v>
      </c>
      <c r="H145" s="488">
        <v>5565412.2934296606</v>
      </c>
      <c r="I145" s="488">
        <v>713.12102432710333</v>
      </c>
      <c r="J145" s="488">
        <v>1911.6717034346516</v>
      </c>
      <c r="K145" s="488">
        <v>0</v>
      </c>
      <c r="L145" s="488">
        <v>0</v>
      </c>
      <c r="M145" s="488">
        <v>0</v>
      </c>
      <c r="N145" s="488">
        <v>0</v>
      </c>
      <c r="O145" s="488">
        <v>6043285.0688106753</v>
      </c>
      <c r="P145" s="489">
        <v>11.02623054778441</v>
      </c>
      <c r="Q145" s="489">
        <v>0.6379998236726836</v>
      </c>
      <c r="R145" s="489">
        <v>7.4713248482415295</v>
      </c>
      <c r="S145" s="489">
        <v>9.5733407480853654E-4</v>
      </c>
      <c r="T145" s="489">
        <v>2.566336426936999E-3</v>
      </c>
      <c r="U145" s="489">
        <v>0</v>
      </c>
      <c r="V145" s="489">
        <v>0</v>
      </c>
      <c r="W145" s="489">
        <v>0</v>
      </c>
      <c r="X145" s="489">
        <v>0</v>
      </c>
      <c r="Y145" s="489">
        <v>8.1128483424159583</v>
      </c>
      <c r="Z145" s="489">
        <v>50.920790942476835</v>
      </c>
      <c r="AA145" s="489">
        <v>3.4443584981483428</v>
      </c>
      <c r="AB145" s="489">
        <v>8.1370655175270645</v>
      </c>
      <c r="AC145" s="489">
        <v>0.23467123203355933</v>
      </c>
      <c r="AD145" s="489">
        <v>3.1714327248539044E-2</v>
      </c>
      <c r="AE145" s="489">
        <v>1.2956374266971311E-2</v>
      </c>
      <c r="AF145" s="489">
        <v>1.0039066124242467E-3</v>
      </c>
      <c r="AG145" s="489">
        <v>1.5571490311307532E-3</v>
      </c>
      <c r="AH145" s="489">
        <v>1.6979504939613671E-4</v>
      </c>
      <c r="AI145" s="489">
        <v>11.86349679991743</v>
      </c>
      <c r="AJ145" s="489">
        <v>40.50645332600164</v>
      </c>
      <c r="AK145" s="489">
        <v>2.7434582860381624</v>
      </c>
      <c r="AL145" s="489">
        <v>7.7613690072239434</v>
      </c>
      <c r="AM145" s="489">
        <v>9.5319084299233595E-3</v>
      </c>
      <c r="AN145" s="489">
        <v>1.9872319973013634E-2</v>
      </c>
      <c r="AO145" s="489">
        <v>8.9006275520270746E-3</v>
      </c>
      <c r="AP145" s="489">
        <v>3.0784128543936452E-4</v>
      </c>
      <c r="AQ145" s="489">
        <v>1.1536753584244375E-3</v>
      </c>
      <c r="AR145" s="489">
        <v>4.4927617681623906E-5</v>
      </c>
      <c r="AS145" s="489">
        <v>10.544638593478618</v>
      </c>
    </row>
    <row r="146" spans="1:45" ht="18.75">
      <c r="A146" s="484">
        <v>144</v>
      </c>
      <c r="B146" s="485" t="s">
        <v>743</v>
      </c>
      <c r="C146" s="484" t="s">
        <v>744</v>
      </c>
      <c r="D146" s="383">
        <v>26</v>
      </c>
      <c r="E146" s="488">
        <v>3033611</v>
      </c>
      <c r="F146" s="488">
        <v>1090846378.9675016</v>
      </c>
      <c r="G146" s="488">
        <v>111163891.20550241</v>
      </c>
      <c r="H146" s="488">
        <v>5485416.5654452359</v>
      </c>
      <c r="I146" s="488">
        <v>89770.319210127724</v>
      </c>
      <c r="J146" s="488">
        <v>207347.44379661942</v>
      </c>
      <c r="K146" s="488">
        <v>0</v>
      </c>
      <c r="L146" s="488">
        <v>0</v>
      </c>
      <c r="M146" s="488">
        <v>0</v>
      </c>
      <c r="N146" s="488">
        <v>0</v>
      </c>
      <c r="O146" s="488">
        <v>116946425.53395438</v>
      </c>
      <c r="P146" s="489">
        <v>359.58676935424535</v>
      </c>
      <c r="Q146" s="489">
        <v>36.644082318234737</v>
      </c>
      <c r="R146" s="489">
        <v>1.8082135664214152</v>
      </c>
      <c r="S146" s="489">
        <v>2.9591901931436734E-2</v>
      </c>
      <c r="T146" s="489">
        <v>6.8350043494904061E-2</v>
      </c>
      <c r="U146" s="489">
        <v>0</v>
      </c>
      <c r="V146" s="489">
        <v>0</v>
      </c>
      <c r="W146" s="489">
        <v>0</v>
      </c>
      <c r="X146" s="489">
        <v>0</v>
      </c>
      <c r="Y146" s="489">
        <v>38.550237830082494</v>
      </c>
      <c r="Z146" s="489">
        <v>434.95761701127492</v>
      </c>
      <c r="AA146" s="489">
        <v>42.959558784988246</v>
      </c>
      <c r="AB146" s="489">
        <v>4.0045218778382736</v>
      </c>
      <c r="AC146" s="489">
        <v>0.74472439160905335</v>
      </c>
      <c r="AD146" s="489">
        <v>0.10067376774502697</v>
      </c>
      <c r="AE146" s="489">
        <v>1.8658200091293209E-2</v>
      </c>
      <c r="AF146" s="489">
        <v>1.0210151220803592E-3</v>
      </c>
      <c r="AG146" s="489">
        <v>1.974507134775269E-3</v>
      </c>
      <c r="AH146" s="489">
        <v>1.7722527396485862E-4</v>
      </c>
      <c r="AI146" s="489">
        <v>47.831309769802701</v>
      </c>
      <c r="AJ146" s="489">
        <v>394.0833481287155</v>
      </c>
      <c r="AK146" s="489">
        <v>40.1461539964805</v>
      </c>
      <c r="AL146" s="489">
        <v>1.8997412517217216</v>
      </c>
      <c r="AM146" s="489">
        <v>5.0457434799806335E-2</v>
      </c>
      <c r="AN146" s="489">
        <v>7.7750293815503427E-2</v>
      </c>
      <c r="AO146" s="489">
        <v>2.7023034375028452E-3</v>
      </c>
      <c r="AP146" s="489">
        <v>1.0413643479800609E-4</v>
      </c>
      <c r="AQ146" s="489">
        <v>7.9249583762807968E-4</v>
      </c>
      <c r="AR146" s="489">
        <v>1.5333847717756503E-5</v>
      </c>
      <c r="AS146" s="489">
        <v>42.177717246375209</v>
      </c>
    </row>
    <row r="147" spans="1:45" ht="18.75">
      <c r="A147" s="484">
        <v>145</v>
      </c>
      <c r="B147" s="485" t="s">
        <v>745</v>
      </c>
      <c r="C147" s="484" t="s">
        <v>746</v>
      </c>
      <c r="D147" s="383">
        <v>26</v>
      </c>
      <c r="E147" s="488">
        <v>338026</v>
      </c>
      <c r="F147" s="488">
        <v>42863777.253460325</v>
      </c>
      <c r="G147" s="488">
        <v>3984153.0150142279</v>
      </c>
      <c r="H147" s="488">
        <v>20860.426331344315</v>
      </c>
      <c r="I147" s="488">
        <v>6480.4599458485727</v>
      </c>
      <c r="J147" s="488">
        <v>9199.8375516773631</v>
      </c>
      <c r="K147" s="488">
        <v>0</v>
      </c>
      <c r="L147" s="488">
        <v>0</v>
      </c>
      <c r="M147" s="488">
        <v>0</v>
      </c>
      <c r="N147" s="488">
        <v>0</v>
      </c>
      <c r="O147" s="488">
        <v>4020693.7388430983</v>
      </c>
      <c r="P147" s="489">
        <v>126.80615471431288</v>
      </c>
      <c r="Q147" s="489">
        <v>11.786528299640347</v>
      </c>
      <c r="R147" s="489">
        <v>6.171249055204131E-2</v>
      </c>
      <c r="S147" s="489">
        <v>1.9171483690155706E-2</v>
      </c>
      <c r="T147" s="489">
        <v>2.7216360728693541E-2</v>
      </c>
      <c r="U147" s="489">
        <v>0</v>
      </c>
      <c r="V147" s="489">
        <v>0</v>
      </c>
      <c r="W147" s="489">
        <v>0</v>
      </c>
      <c r="X147" s="489">
        <v>0</v>
      </c>
      <c r="Y147" s="489">
        <v>11.894628634611239</v>
      </c>
      <c r="Z147" s="489">
        <v>242.28868169099249</v>
      </c>
      <c r="AA147" s="489">
        <v>19.499427776371807</v>
      </c>
      <c r="AB147" s="489">
        <v>0.74540055325082866</v>
      </c>
      <c r="AC147" s="489">
        <v>0.63890013247388711</v>
      </c>
      <c r="AD147" s="489">
        <v>7.7847630581435928E-2</v>
      </c>
      <c r="AE147" s="489">
        <v>2.4377733577937641E-2</v>
      </c>
      <c r="AF147" s="489">
        <v>2.4789680921432815E-3</v>
      </c>
      <c r="AG147" s="489">
        <v>6.3803787120581198E-3</v>
      </c>
      <c r="AH147" s="489">
        <v>4.2081405117262678E-4</v>
      </c>
      <c r="AI147" s="489">
        <v>20.99523398711127</v>
      </c>
      <c r="AJ147" s="489">
        <v>223.03665965334636</v>
      </c>
      <c r="AK147" s="489">
        <v>18.146481932222652</v>
      </c>
      <c r="AL147" s="489">
        <v>0.12453718400255713</v>
      </c>
      <c r="AM147" s="489">
        <v>3.6184470730528225E-2</v>
      </c>
      <c r="AN147" s="489">
        <v>6.6640093970725497E-2</v>
      </c>
      <c r="AO147" s="489">
        <v>1.6941702743073345E-2</v>
      </c>
      <c r="AP147" s="489">
        <v>8.3574296092740362E-4</v>
      </c>
      <c r="AQ147" s="489">
        <v>5.5405301709408709E-3</v>
      </c>
      <c r="AR147" s="489">
        <v>1.3164557686887171E-4</v>
      </c>
      <c r="AS147" s="489">
        <v>18.397293302378273</v>
      </c>
    </row>
    <row r="148" spans="1:45" ht="18.75">
      <c r="A148" s="484">
        <v>146</v>
      </c>
      <c r="B148" s="485" t="s">
        <v>747</v>
      </c>
      <c r="C148" s="484" t="s">
        <v>748</v>
      </c>
      <c r="D148" s="383">
        <v>26</v>
      </c>
      <c r="E148" s="488">
        <v>4449985</v>
      </c>
      <c r="F148" s="488">
        <v>55309000.865064919</v>
      </c>
      <c r="G148" s="488">
        <v>4431180.9170710631</v>
      </c>
      <c r="H148" s="488">
        <v>148509.54268591627</v>
      </c>
      <c r="I148" s="488">
        <v>4557.2365997448487</v>
      </c>
      <c r="J148" s="488">
        <v>11094.232055887027</v>
      </c>
      <c r="K148" s="488">
        <v>0</v>
      </c>
      <c r="L148" s="488">
        <v>0</v>
      </c>
      <c r="M148" s="488">
        <v>0</v>
      </c>
      <c r="N148" s="488">
        <v>0</v>
      </c>
      <c r="O148" s="488">
        <v>4595341.9284126116</v>
      </c>
      <c r="P148" s="489">
        <v>12.429030854051176</v>
      </c>
      <c r="Q148" s="489">
        <v>0.9957743491429889</v>
      </c>
      <c r="R148" s="489">
        <v>3.3373043434060175E-2</v>
      </c>
      <c r="S148" s="489">
        <v>1.0241015643299581E-3</v>
      </c>
      <c r="T148" s="489">
        <v>2.493094258944025E-3</v>
      </c>
      <c r="U148" s="489">
        <v>0</v>
      </c>
      <c r="V148" s="489">
        <v>0</v>
      </c>
      <c r="W148" s="489">
        <v>0</v>
      </c>
      <c r="X148" s="489">
        <v>0</v>
      </c>
      <c r="Y148" s="489">
        <v>1.0326645884003232</v>
      </c>
      <c r="Z148" s="489">
        <v>305.13169394152447</v>
      </c>
      <c r="AA148" s="489">
        <v>29.434983126961036</v>
      </c>
      <c r="AB148" s="489">
        <v>2.6976851358921405</v>
      </c>
      <c r="AC148" s="489">
        <v>0.53198111281324056</v>
      </c>
      <c r="AD148" s="489">
        <v>7.3921813586033433E-2</v>
      </c>
      <c r="AE148" s="489">
        <v>1.4499062146236134E-2</v>
      </c>
      <c r="AF148" s="489">
        <v>8.665141281204488E-4</v>
      </c>
      <c r="AG148" s="489">
        <v>1.8574352405533632E-3</v>
      </c>
      <c r="AH148" s="489">
        <v>1.4911859113043044E-4</v>
      </c>
      <c r="AI148" s="489">
        <v>32.755943319358501</v>
      </c>
      <c r="AJ148" s="489">
        <v>270.57753769051658</v>
      </c>
      <c r="AK148" s="489">
        <v>26.958967061491951</v>
      </c>
      <c r="AL148" s="489">
        <v>1.2633588247330845</v>
      </c>
      <c r="AM148" s="489">
        <v>3.4218483615413825E-2</v>
      </c>
      <c r="AN148" s="489">
        <v>5.6067714737553717E-2</v>
      </c>
      <c r="AO148" s="489">
        <v>3.0938714850138036E-3</v>
      </c>
      <c r="AP148" s="489">
        <v>1.1509148812469876E-4</v>
      </c>
      <c r="AQ148" s="489">
        <v>8.8486314633575173E-4</v>
      </c>
      <c r="AR148" s="489">
        <v>1.6861230355969654E-5</v>
      </c>
      <c r="AS148" s="489">
        <v>28.316722771927832</v>
      </c>
    </row>
    <row r="149" spans="1:45" ht="18.75">
      <c r="A149" s="484">
        <v>147</v>
      </c>
      <c r="B149" s="485" t="s">
        <v>749</v>
      </c>
      <c r="C149" s="484" t="s">
        <v>750</v>
      </c>
      <c r="D149" s="383">
        <v>26</v>
      </c>
      <c r="E149" s="488">
        <v>1481049</v>
      </c>
      <c r="F149" s="488">
        <v>12153672.841414178</v>
      </c>
      <c r="G149" s="488">
        <v>977711.4585875473</v>
      </c>
      <c r="H149" s="488">
        <v>140538.06479236379</v>
      </c>
      <c r="I149" s="488">
        <v>14992.864678406737</v>
      </c>
      <c r="J149" s="488">
        <v>2281.91608208255</v>
      </c>
      <c r="K149" s="488">
        <v>0</v>
      </c>
      <c r="L149" s="488">
        <v>0</v>
      </c>
      <c r="M149" s="488">
        <v>0</v>
      </c>
      <c r="N149" s="488">
        <v>0</v>
      </c>
      <c r="O149" s="488">
        <v>1135524.3041404004</v>
      </c>
      <c r="P149" s="489">
        <v>8.206124740919563</v>
      </c>
      <c r="Q149" s="489">
        <v>0.66014794823638334</v>
      </c>
      <c r="R149" s="489">
        <v>9.4890894759298156E-2</v>
      </c>
      <c r="S149" s="489">
        <v>1.0123138855234861E-2</v>
      </c>
      <c r="T149" s="489">
        <v>1.540743136845945E-3</v>
      </c>
      <c r="U149" s="489">
        <v>0</v>
      </c>
      <c r="V149" s="489">
        <v>0</v>
      </c>
      <c r="W149" s="489">
        <v>0</v>
      </c>
      <c r="X149" s="489">
        <v>0</v>
      </c>
      <c r="Y149" s="489">
        <v>0.76670272498776226</v>
      </c>
      <c r="Z149" s="489">
        <v>174.83567273097447</v>
      </c>
      <c r="AA149" s="489">
        <v>13.456532192295453</v>
      </c>
      <c r="AB149" s="489">
        <v>0.74827658118700047</v>
      </c>
      <c r="AC149" s="489">
        <v>0.50406437228614287</v>
      </c>
      <c r="AD149" s="489">
        <v>5.8125383896433291E-2</v>
      </c>
      <c r="AE149" s="489">
        <v>1.5358627401790281E-2</v>
      </c>
      <c r="AF149" s="489">
        <v>1.4476249526154247E-3</v>
      </c>
      <c r="AG149" s="489">
        <v>5.9515176380189978E-3</v>
      </c>
      <c r="AH149" s="489">
        <v>2.4540259720310157E-4</v>
      </c>
      <c r="AI149" s="489">
        <v>14.790001702254653</v>
      </c>
      <c r="AJ149" s="489">
        <v>132.00587298558273</v>
      </c>
      <c r="AK149" s="489">
        <v>10.149271658806009</v>
      </c>
      <c r="AL149" s="489">
        <v>0.28283129651798228</v>
      </c>
      <c r="AM149" s="489">
        <v>2.445639552784128E-2</v>
      </c>
      <c r="AN149" s="489">
        <v>4.1330448858873464E-2</v>
      </c>
      <c r="AO149" s="489">
        <v>8.106499704449403E-3</v>
      </c>
      <c r="AP149" s="489">
        <v>3.5511693957494345E-4</v>
      </c>
      <c r="AQ149" s="489">
        <v>4.6476916829736705E-3</v>
      </c>
      <c r="AR149" s="489">
        <v>5.4983791849457497E-5</v>
      </c>
      <c r="AS149" s="489">
        <v>10.511054091829559</v>
      </c>
    </row>
    <row r="150" spans="1:45" ht="18.75">
      <c r="A150" s="484">
        <v>148</v>
      </c>
      <c r="B150" s="485" t="s">
        <v>751</v>
      </c>
      <c r="C150" s="484" t="s">
        <v>752</v>
      </c>
      <c r="D150" s="383">
        <v>26</v>
      </c>
      <c r="E150" s="488">
        <v>0</v>
      </c>
      <c r="F150" s="488">
        <v>0</v>
      </c>
      <c r="G150" s="488">
        <v>0</v>
      </c>
      <c r="H150" s="488">
        <v>0</v>
      </c>
      <c r="I150" s="488">
        <v>0</v>
      </c>
      <c r="J150" s="488">
        <v>0</v>
      </c>
      <c r="K150" s="488">
        <v>0</v>
      </c>
      <c r="L150" s="488">
        <v>0</v>
      </c>
      <c r="M150" s="488">
        <v>0</v>
      </c>
      <c r="N150" s="488">
        <v>0</v>
      </c>
      <c r="O150" s="488">
        <v>0</v>
      </c>
      <c r="P150" s="489">
        <v>0</v>
      </c>
      <c r="Q150" s="489">
        <v>0</v>
      </c>
      <c r="R150" s="489">
        <v>0</v>
      </c>
      <c r="S150" s="489">
        <v>0</v>
      </c>
      <c r="T150" s="489">
        <v>0</v>
      </c>
      <c r="U150" s="489">
        <v>0</v>
      </c>
      <c r="V150" s="489">
        <v>0</v>
      </c>
      <c r="W150" s="489">
        <v>0</v>
      </c>
      <c r="X150" s="489">
        <v>0</v>
      </c>
      <c r="Y150" s="489">
        <v>0</v>
      </c>
      <c r="Z150" s="489">
        <v>0</v>
      </c>
      <c r="AA150" s="489">
        <v>0</v>
      </c>
      <c r="AB150" s="489">
        <v>0</v>
      </c>
      <c r="AC150" s="489">
        <v>0</v>
      </c>
      <c r="AD150" s="489">
        <v>0</v>
      </c>
      <c r="AE150" s="489">
        <v>0</v>
      </c>
      <c r="AF150" s="489">
        <v>0</v>
      </c>
      <c r="AG150" s="489">
        <v>0</v>
      </c>
      <c r="AH150" s="489">
        <v>0</v>
      </c>
      <c r="AI150" s="489">
        <v>0</v>
      </c>
      <c r="AJ150" s="489">
        <v>0</v>
      </c>
      <c r="AK150" s="489">
        <v>0</v>
      </c>
      <c r="AL150" s="489">
        <v>0</v>
      </c>
      <c r="AM150" s="489">
        <v>0</v>
      </c>
      <c r="AN150" s="489">
        <v>0</v>
      </c>
      <c r="AO150" s="489">
        <v>0</v>
      </c>
      <c r="AP150" s="489">
        <v>0</v>
      </c>
      <c r="AQ150" s="489">
        <v>0</v>
      </c>
      <c r="AR150" s="489">
        <v>0</v>
      </c>
      <c r="AS150" s="489">
        <v>0</v>
      </c>
    </row>
    <row r="151" spans="1:45" ht="18.75">
      <c r="A151" s="484">
        <v>149</v>
      </c>
      <c r="B151" s="485" t="s">
        <v>753</v>
      </c>
      <c r="C151" s="484" t="s">
        <v>754</v>
      </c>
      <c r="D151" s="383">
        <v>26</v>
      </c>
      <c r="E151" s="488">
        <v>7892869</v>
      </c>
      <c r="F151" s="488">
        <v>158310271.21050197</v>
      </c>
      <c r="G151" s="488">
        <v>10696991.744908506</v>
      </c>
      <c r="H151" s="488">
        <v>1543.2689978646529</v>
      </c>
      <c r="I151" s="488">
        <v>13514.051321330144</v>
      </c>
      <c r="J151" s="488">
        <v>80285.421174867821</v>
      </c>
      <c r="K151" s="488">
        <v>0</v>
      </c>
      <c r="L151" s="488">
        <v>0</v>
      </c>
      <c r="M151" s="488">
        <v>0</v>
      </c>
      <c r="N151" s="488">
        <v>0</v>
      </c>
      <c r="O151" s="488">
        <v>10792334.486402567</v>
      </c>
      <c r="P151" s="489">
        <v>20.057379795674041</v>
      </c>
      <c r="Q151" s="489">
        <v>1.3552729362299698</v>
      </c>
      <c r="R151" s="489">
        <v>1.9552700011423639E-4</v>
      </c>
      <c r="S151" s="489">
        <v>1.7121849255739762E-3</v>
      </c>
      <c r="T151" s="489">
        <v>1.0171893284288365E-2</v>
      </c>
      <c r="U151" s="489">
        <v>0</v>
      </c>
      <c r="V151" s="489">
        <v>0</v>
      </c>
      <c r="W151" s="489">
        <v>0</v>
      </c>
      <c r="X151" s="489">
        <v>0</v>
      </c>
      <c r="Y151" s="489">
        <v>1.3673525414399463</v>
      </c>
      <c r="Z151" s="489">
        <v>239.49639485943476</v>
      </c>
      <c r="AA151" s="489">
        <v>21.370879713967586</v>
      </c>
      <c r="AB151" s="489">
        <v>1.6891628959997094</v>
      </c>
      <c r="AC151" s="489">
        <v>0.521578898090586</v>
      </c>
      <c r="AD151" s="489">
        <v>6.9696602130278687E-2</v>
      </c>
      <c r="AE151" s="489">
        <v>1.4080399052520915E-2</v>
      </c>
      <c r="AF151" s="489">
        <v>1.017388130906181E-3</v>
      </c>
      <c r="AG151" s="489">
        <v>3.1073751136573963E-3</v>
      </c>
      <c r="AH151" s="489">
        <v>1.7346534134877819E-4</v>
      </c>
      <c r="AI151" s="489">
        <v>23.669696737826584</v>
      </c>
      <c r="AJ151" s="489">
        <v>210.36198079959169</v>
      </c>
      <c r="AK151" s="489">
        <v>19.241553671161327</v>
      </c>
      <c r="AL151" s="489">
        <v>0.75413535182964553</v>
      </c>
      <c r="AM151" s="489">
        <v>2.8994834954373085E-2</v>
      </c>
      <c r="AN151" s="489">
        <v>5.5561066934373557E-2</v>
      </c>
      <c r="AO151" s="489">
        <v>5.652051411711316E-3</v>
      </c>
      <c r="AP151" s="489">
        <v>2.1805707250461745E-4</v>
      </c>
      <c r="AQ151" s="489">
        <v>2.2262477239052844E-3</v>
      </c>
      <c r="AR151" s="489">
        <v>3.3200950328910109E-5</v>
      </c>
      <c r="AS151" s="489">
        <v>20.088374482038159</v>
      </c>
    </row>
    <row r="152" spans="1:45" ht="18.75">
      <c r="A152" s="484">
        <v>150</v>
      </c>
      <c r="B152" s="485" t="s">
        <v>755</v>
      </c>
      <c r="C152" s="484" t="s">
        <v>756</v>
      </c>
      <c r="D152" s="383">
        <v>26</v>
      </c>
      <c r="E152" s="488">
        <v>1212762</v>
      </c>
      <c r="F152" s="488">
        <v>16807655.278840628</v>
      </c>
      <c r="G152" s="488">
        <v>870360.09012255631</v>
      </c>
      <c r="H152" s="488">
        <v>163.35437860405798</v>
      </c>
      <c r="I152" s="488">
        <v>1419.693279081077</v>
      </c>
      <c r="J152" s="488">
        <v>6966.3766300932111</v>
      </c>
      <c r="K152" s="488">
        <v>0</v>
      </c>
      <c r="L152" s="488">
        <v>0</v>
      </c>
      <c r="M152" s="488">
        <v>0</v>
      </c>
      <c r="N152" s="488">
        <v>0</v>
      </c>
      <c r="O152" s="488">
        <v>878909.51441033464</v>
      </c>
      <c r="P152" s="489">
        <v>13.858989050481981</v>
      </c>
      <c r="Q152" s="489">
        <v>0.71766767933242992</v>
      </c>
      <c r="R152" s="489">
        <v>1.3469615522588768E-4</v>
      </c>
      <c r="S152" s="489">
        <v>1.1706281026953986E-3</v>
      </c>
      <c r="T152" s="489">
        <v>5.7442240357903785E-3</v>
      </c>
      <c r="U152" s="489">
        <v>0</v>
      </c>
      <c r="V152" s="489">
        <v>0</v>
      </c>
      <c r="W152" s="489">
        <v>0</v>
      </c>
      <c r="X152" s="489">
        <v>0</v>
      </c>
      <c r="Y152" s="489">
        <v>0.72471722762614155</v>
      </c>
      <c r="Z152" s="489">
        <v>154.81402759185528</v>
      </c>
      <c r="AA152" s="489">
        <v>12.993993671466185</v>
      </c>
      <c r="AB152" s="489">
        <v>0.94614272596140825</v>
      </c>
      <c r="AC152" s="489">
        <v>0.35611506163003021</v>
      </c>
      <c r="AD152" s="489">
        <v>5.0070966574308637E-2</v>
      </c>
      <c r="AE152" s="489">
        <v>1.0653257286221086E-2</v>
      </c>
      <c r="AF152" s="489">
        <v>7.6457874369999549E-4</v>
      </c>
      <c r="AG152" s="489">
        <v>2.198038252202562E-3</v>
      </c>
      <c r="AH152" s="489">
        <v>1.2982138890624129E-4</v>
      </c>
      <c r="AI152" s="489">
        <v>14.360068121302964</v>
      </c>
      <c r="AJ152" s="489">
        <v>132.02602709127265</v>
      </c>
      <c r="AK152" s="489">
        <v>11.237986975556714</v>
      </c>
      <c r="AL152" s="489">
        <v>0.38883689998217552</v>
      </c>
      <c r="AM152" s="489">
        <v>1.8313350469970357E-2</v>
      </c>
      <c r="AN152" s="489">
        <v>3.9760660164547469E-2</v>
      </c>
      <c r="AO152" s="489">
        <v>5.3386838682080353E-3</v>
      </c>
      <c r="AP152" s="489">
        <v>1.8121095877041542E-4</v>
      </c>
      <c r="AQ152" s="489">
        <v>1.58773915447754E-3</v>
      </c>
      <c r="AR152" s="489">
        <v>2.7437781029151304E-5</v>
      </c>
      <c r="AS152" s="489">
        <v>11.692032957935885</v>
      </c>
    </row>
    <row r="153" spans="1:45" ht="18.75">
      <c r="A153" s="484">
        <v>151</v>
      </c>
      <c r="B153" s="485" t="s">
        <v>757</v>
      </c>
      <c r="C153" s="484" t="s">
        <v>758</v>
      </c>
      <c r="D153" s="383">
        <v>26</v>
      </c>
      <c r="E153" s="488">
        <v>3345373</v>
      </c>
      <c r="F153" s="488">
        <v>41279592.055966578</v>
      </c>
      <c r="G153" s="488">
        <v>3019058.2901557786</v>
      </c>
      <c r="H153" s="488">
        <v>1171.4228465685737</v>
      </c>
      <c r="I153" s="488">
        <v>3558.428179681338</v>
      </c>
      <c r="J153" s="488">
        <v>24510.124870006279</v>
      </c>
      <c r="K153" s="488">
        <v>0</v>
      </c>
      <c r="L153" s="488">
        <v>0</v>
      </c>
      <c r="M153" s="488">
        <v>0</v>
      </c>
      <c r="N153" s="488">
        <v>0</v>
      </c>
      <c r="O153" s="488">
        <v>3048298.2660520351</v>
      </c>
      <c r="P153" s="489">
        <v>12.339309265653361</v>
      </c>
      <c r="Q153" s="489">
        <v>0.90245789936003507</v>
      </c>
      <c r="R153" s="489">
        <v>3.5016210346905223E-4</v>
      </c>
      <c r="S153" s="489">
        <v>1.0636865245463923E-3</v>
      </c>
      <c r="T153" s="489">
        <v>7.3265746061818154E-3</v>
      </c>
      <c r="U153" s="489">
        <v>0</v>
      </c>
      <c r="V153" s="489">
        <v>0</v>
      </c>
      <c r="W153" s="489">
        <v>0</v>
      </c>
      <c r="X153" s="489">
        <v>0</v>
      </c>
      <c r="Y153" s="489">
        <v>0.91119832259423239</v>
      </c>
      <c r="Z153" s="489">
        <v>164.25473881058494</v>
      </c>
      <c r="AA153" s="489">
        <v>13.725061930929018</v>
      </c>
      <c r="AB153" s="489">
        <v>1.0086240242054889</v>
      </c>
      <c r="AC153" s="489">
        <v>0.3959832239596669</v>
      </c>
      <c r="AD153" s="489">
        <v>5.8044220146103061E-2</v>
      </c>
      <c r="AE153" s="489">
        <v>1.0922382402059623E-2</v>
      </c>
      <c r="AF153" s="489">
        <v>7.6300969461590216E-4</v>
      </c>
      <c r="AG153" s="489">
        <v>3.0675526721592405E-3</v>
      </c>
      <c r="AH153" s="489">
        <v>1.2955514669013994E-4</v>
      </c>
      <c r="AI153" s="489">
        <v>15.202595899155799</v>
      </c>
      <c r="AJ153" s="489">
        <v>140.84133305917405</v>
      </c>
      <c r="AK153" s="489">
        <v>11.950075800032039</v>
      </c>
      <c r="AL153" s="489">
        <v>0.39373871169443853</v>
      </c>
      <c r="AM153" s="489">
        <v>1.9300492436964894E-2</v>
      </c>
      <c r="AN153" s="489">
        <v>4.6715061382040277E-2</v>
      </c>
      <c r="AO153" s="489">
        <v>5.2065403796917953E-3</v>
      </c>
      <c r="AP153" s="489">
        <v>1.7181789549328169E-4</v>
      </c>
      <c r="AQ153" s="489">
        <v>2.4153514750804928E-3</v>
      </c>
      <c r="AR153" s="489">
        <v>2.586758282902869E-5</v>
      </c>
      <c r="AS153" s="489">
        <v>12.417649642878571</v>
      </c>
    </row>
    <row r="154" spans="1:45" ht="18.75">
      <c r="A154" s="484">
        <v>152</v>
      </c>
      <c r="B154" s="485" t="s">
        <v>759</v>
      </c>
      <c r="C154" s="484" t="s">
        <v>760</v>
      </c>
      <c r="D154" s="383">
        <v>26</v>
      </c>
      <c r="E154" s="488">
        <v>1509699</v>
      </c>
      <c r="F154" s="488">
        <v>13670786.519989641</v>
      </c>
      <c r="G154" s="488">
        <v>969163.19705183071</v>
      </c>
      <c r="H154" s="488">
        <v>49.436193524912284</v>
      </c>
      <c r="I154" s="488">
        <v>1305.330319043117</v>
      </c>
      <c r="J154" s="488">
        <v>21218.89520261377</v>
      </c>
      <c r="K154" s="488">
        <v>0</v>
      </c>
      <c r="L154" s="488">
        <v>0</v>
      </c>
      <c r="M154" s="488">
        <v>0</v>
      </c>
      <c r="N154" s="488">
        <v>0</v>
      </c>
      <c r="O154" s="488">
        <v>991736.85876701248</v>
      </c>
      <c r="P154" s="489">
        <v>9.055306070938407</v>
      </c>
      <c r="Q154" s="489">
        <v>0.64195789826437633</v>
      </c>
      <c r="R154" s="489">
        <v>3.274572846965672E-5</v>
      </c>
      <c r="S154" s="489">
        <v>8.6462951823053271E-4</v>
      </c>
      <c r="T154" s="489">
        <v>1.4055050180608035E-2</v>
      </c>
      <c r="U154" s="489">
        <v>0</v>
      </c>
      <c r="V154" s="489">
        <v>0</v>
      </c>
      <c r="W154" s="489">
        <v>0</v>
      </c>
      <c r="X154" s="489">
        <v>0</v>
      </c>
      <c r="Y154" s="489">
        <v>0.65691032369168456</v>
      </c>
      <c r="Z154" s="489">
        <v>129.5906558075485</v>
      </c>
      <c r="AA154" s="489">
        <v>10.286558557323943</v>
      </c>
      <c r="AB154" s="489">
        <v>0.70129241575499401</v>
      </c>
      <c r="AC154" s="489">
        <v>0.33634348595194286</v>
      </c>
      <c r="AD154" s="489">
        <v>6.0279895913728052E-2</v>
      </c>
      <c r="AE154" s="489">
        <v>1.0602911311312385E-2</v>
      </c>
      <c r="AF154" s="489">
        <v>7.2705240917764126E-4</v>
      </c>
      <c r="AG154" s="489">
        <v>3.0074868902188762E-3</v>
      </c>
      <c r="AH154" s="489">
        <v>1.2271507040564141E-4</v>
      </c>
      <c r="AI154" s="489">
        <v>11.398934520625719</v>
      </c>
      <c r="AJ154" s="489">
        <v>110.50764588418411</v>
      </c>
      <c r="AK154" s="489">
        <v>8.8465415918716612</v>
      </c>
      <c r="AL154" s="489">
        <v>0.24357279678989324</v>
      </c>
      <c r="AM154" s="489">
        <v>1.5142586639436458E-2</v>
      </c>
      <c r="AN154" s="489">
        <v>5.0519562997922943E-2</v>
      </c>
      <c r="AO154" s="489">
        <v>6.0669163809745604E-3</v>
      </c>
      <c r="AP154" s="489">
        <v>1.8130063912562007E-4</v>
      </c>
      <c r="AQ154" s="489">
        <v>2.4540480986154937E-3</v>
      </c>
      <c r="AR154" s="489">
        <v>2.7102996722832706E-5</v>
      </c>
      <c r="AS154" s="489">
        <v>9.1645059064143553</v>
      </c>
    </row>
    <row r="155" spans="1:45" ht="18.75">
      <c r="A155" s="484">
        <v>153</v>
      </c>
      <c r="B155" s="485" t="s">
        <v>761</v>
      </c>
      <c r="C155" s="484" t="s">
        <v>762</v>
      </c>
      <c r="D155" s="383">
        <v>26</v>
      </c>
      <c r="E155" s="488">
        <v>412732</v>
      </c>
      <c r="F155" s="488">
        <v>9815479.9036572464</v>
      </c>
      <c r="G155" s="488">
        <v>635092.40950217878</v>
      </c>
      <c r="H155" s="488">
        <v>17.195197747795579</v>
      </c>
      <c r="I155" s="488">
        <v>816.69861425679801</v>
      </c>
      <c r="J155" s="488">
        <v>2789.1425296638536</v>
      </c>
      <c r="K155" s="488">
        <v>0</v>
      </c>
      <c r="L155" s="488">
        <v>0</v>
      </c>
      <c r="M155" s="488">
        <v>0</v>
      </c>
      <c r="N155" s="488">
        <v>0</v>
      </c>
      <c r="O155" s="488">
        <v>638715.44584384724</v>
      </c>
      <c r="P155" s="489">
        <v>23.781727376741436</v>
      </c>
      <c r="Q155" s="489">
        <v>1.5387525307031651</v>
      </c>
      <c r="R155" s="489">
        <v>4.1661896213028255E-5</v>
      </c>
      <c r="S155" s="489">
        <v>1.978762524487556E-3</v>
      </c>
      <c r="T155" s="489">
        <v>6.7577569213529689E-3</v>
      </c>
      <c r="U155" s="489">
        <v>0</v>
      </c>
      <c r="V155" s="489">
        <v>0</v>
      </c>
      <c r="W155" s="489">
        <v>0</v>
      </c>
      <c r="X155" s="489">
        <v>0</v>
      </c>
      <c r="Y155" s="489">
        <v>1.5475307120452186</v>
      </c>
      <c r="Z155" s="489">
        <v>158.64583515067093</v>
      </c>
      <c r="AA155" s="489">
        <v>12.418142877039736</v>
      </c>
      <c r="AB155" s="489">
        <v>0.76737449574460881</v>
      </c>
      <c r="AC155" s="489">
        <v>0.40556800472839877</v>
      </c>
      <c r="AD155" s="489">
        <v>5.0746479768580641E-2</v>
      </c>
      <c r="AE155" s="489">
        <v>1.1075920817721548E-2</v>
      </c>
      <c r="AF155" s="489">
        <v>9.4723189156306869E-4</v>
      </c>
      <c r="AG155" s="489">
        <v>4.0894764997594984E-3</v>
      </c>
      <c r="AH155" s="489">
        <v>1.6078089367939249E-4</v>
      </c>
      <c r="AI155" s="489">
        <v>13.658105267384034</v>
      </c>
      <c r="AJ155" s="489">
        <v>142.9854038415223</v>
      </c>
      <c r="AK155" s="489">
        <v>11.29230819868409</v>
      </c>
      <c r="AL155" s="489">
        <v>0.31210742579371503</v>
      </c>
      <c r="AM155" s="489">
        <v>1.8233872385442159E-2</v>
      </c>
      <c r="AN155" s="489">
        <v>4.2534477490336231E-2</v>
      </c>
      <c r="AO155" s="489">
        <v>6.2805178281768147E-3</v>
      </c>
      <c r="AP155" s="489">
        <v>2.6405970635836197E-4</v>
      </c>
      <c r="AQ155" s="489">
        <v>3.5421123587833546E-3</v>
      </c>
      <c r="AR155" s="489">
        <v>4.069967500669723E-5</v>
      </c>
      <c r="AS155" s="489">
        <v>11.675311363921905</v>
      </c>
    </row>
    <row r="156" spans="1:45" ht="18.75">
      <c r="A156" s="484">
        <v>154</v>
      </c>
      <c r="B156" s="485" t="s">
        <v>763</v>
      </c>
      <c r="C156" s="484" t="s">
        <v>764</v>
      </c>
      <c r="D156" s="383">
        <v>26</v>
      </c>
      <c r="E156" s="488">
        <v>120735</v>
      </c>
      <c r="F156" s="488">
        <v>3276170.0426071687</v>
      </c>
      <c r="G156" s="488">
        <v>218820.39721543365</v>
      </c>
      <c r="H156" s="488">
        <v>109.61938564219682</v>
      </c>
      <c r="I156" s="488">
        <v>301.5053421807641</v>
      </c>
      <c r="J156" s="488">
        <v>3916.653720939993</v>
      </c>
      <c r="K156" s="488">
        <v>0</v>
      </c>
      <c r="L156" s="488">
        <v>0</v>
      </c>
      <c r="M156" s="488">
        <v>0</v>
      </c>
      <c r="N156" s="488">
        <v>0</v>
      </c>
      <c r="O156" s="488">
        <v>223148.17566419661</v>
      </c>
      <c r="P156" s="489">
        <v>27.135213836974938</v>
      </c>
      <c r="Q156" s="489">
        <v>1.8124023457608289</v>
      </c>
      <c r="R156" s="489">
        <v>9.0793378591292359E-4</v>
      </c>
      <c r="S156" s="489">
        <v>2.49724886885132E-3</v>
      </c>
      <c r="T156" s="489">
        <v>3.2440085484242293E-2</v>
      </c>
      <c r="U156" s="489">
        <v>0</v>
      </c>
      <c r="V156" s="489">
        <v>0</v>
      </c>
      <c r="W156" s="489">
        <v>0</v>
      </c>
      <c r="X156" s="489">
        <v>0</v>
      </c>
      <c r="Y156" s="489">
        <v>1.8482476138998354</v>
      </c>
      <c r="Z156" s="489">
        <v>112.43353816497046</v>
      </c>
      <c r="AA156" s="489">
        <v>8.2146063244254997</v>
      </c>
      <c r="AB156" s="489">
        <v>0.53262891335799634</v>
      </c>
      <c r="AC156" s="489">
        <v>0.36466285856113712</v>
      </c>
      <c r="AD156" s="489">
        <v>6.4779647775154478E-2</v>
      </c>
      <c r="AE156" s="489">
        <v>8.9887807096804863E-3</v>
      </c>
      <c r="AF156" s="489">
        <v>7.6198596419101649E-4</v>
      </c>
      <c r="AG156" s="489">
        <v>3.3492645395626348E-3</v>
      </c>
      <c r="AH156" s="489">
        <v>1.2869859882553016E-4</v>
      </c>
      <c r="AI156" s="489">
        <v>9.189906473932048</v>
      </c>
      <c r="AJ156" s="489">
        <v>104.35157017460823</v>
      </c>
      <c r="AK156" s="489">
        <v>7.6593606494452571</v>
      </c>
      <c r="AL156" s="489">
        <v>0.25106047771673878</v>
      </c>
      <c r="AM156" s="489">
        <v>1.5241253160333595E-2</v>
      </c>
      <c r="AN156" s="489">
        <v>5.9947626032724917E-2</v>
      </c>
      <c r="AO156" s="489">
        <v>5.979026686461315E-3</v>
      </c>
      <c r="AP156" s="489">
        <v>2.3131292192643592E-4</v>
      </c>
      <c r="AQ156" s="489">
        <v>3.0115508833460109E-3</v>
      </c>
      <c r="AR156" s="489">
        <v>3.5061146187040163E-5</v>
      </c>
      <c r="AS156" s="489">
        <v>7.9948669579929703</v>
      </c>
    </row>
    <row r="157" spans="1:45" ht="18.75">
      <c r="A157" s="484">
        <v>155</v>
      </c>
      <c r="B157" s="485" t="s">
        <v>765</v>
      </c>
      <c r="C157" s="484" t="s">
        <v>766</v>
      </c>
      <c r="D157" s="383">
        <v>26</v>
      </c>
      <c r="E157" s="488">
        <v>1286822</v>
      </c>
      <c r="F157" s="488">
        <v>36966194.180449463</v>
      </c>
      <c r="G157" s="488">
        <v>2362267.2939559245</v>
      </c>
      <c r="H157" s="488">
        <v>179922.82460791589</v>
      </c>
      <c r="I157" s="488">
        <v>3061.339043862396</v>
      </c>
      <c r="J157" s="488">
        <v>9013.0568625633878</v>
      </c>
      <c r="K157" s="488">
        <v>0</v>
      </c>
      <c r="L157" s="488">
        <v>0</v>
      </c>
      <c r="M157" s="488">
        <v>0</v>
      </c>
      <c r="N157" s="488">
        <v>0</v>
      </c>
      <c r="O157" s="488">
        <v>2554264.5144702657</v>
      </c>
      <c r="P157" s="489">
        <v>28.726734684711221</v>
      </c>
      <c r="Q157" s="489">
        <v>1.8357374166403158</v>
      </c>
      <c r="R157" s="489">
        <v>0.13981951241734747</v>
      </c>
      <c r="S157" s="489">
        <v>2.3789918449190301E-3</v>
      </c>
      <c r="T157" s="489">
        <v>7.0041208982776076E-3</v>
      </c>
      <c r="U157" s="489">
        <v>0</v>
      </c>
      <c r="V157" s="489">
        <v>0</v>
      </c>
      <c r="W157" s="489">
        <v>0</v>
      </c>
      <c r="X157" s="489">
        <v>0</v>
      </c>
      <c r="Y157" s="489">
        <v>1.9849400418008596</v>
      </c>
      <c r="Z157" s="489">
        <v>171.10475369481193</v>
      </c>
      <c r="AA157" s="489">
        <v>13.258182819327608</v>
      </c>
      <c r="AB157" s="489">
        <v>0.99645093402934659</v>
      </c>
      <c r="AC157" s="489">
        <v>0.45575320241809736</v>
      </c>
      <c r="AD157" s="489">
        <v>5.6083212081903137E-2</v>
      </c>
      <c r="AE157" s="489">
        <v>1.1517917443555771E-2</v>
      </c>
      <c r="AF157" s="489">
        <v>8.9302741806097984E-4</v>
      </c>
      <c r="AG157" s="489">
        <v>4.4094840997420783E-3</v>
      </c>
      <c r="AH157" s="489">
        <v>1.5135232912656937E-4</v>
      </c>
      <c r="AI157" s="489">
        <v>14.783441949147445</v>
      </c>
      <c r="AJ157" s="489">
        <v>155.88566707981664</v>
      </c>
      <c r="AK157" s="489">
        <v>12.164097335758219</v>
      </c>
      <c r="AL157" s="489">
        <v>0.49922347623565294</v>
      </c>
      <c r="AM157" s="489">
        <v>2.0465882051253454E-2</v>
      </c>
      <c r="AN157" s="489">
        <v>4.7625174254967199E-2</v>
      </c>
      <c r="AO157" s="489">
        <v>6.675492927264679E-3</v>
      </c>
      <c r="AP157" s="489">
        <v>2.4110783824196302E-4</v>
      </c>
      <c r="AQ157" s="489">
        <v>3.8681555848767385E-3</v>
      </c>
      <c r="AR157" s="489">
        <v>3.6253735347153008E-5</v>
      </c>
      <c r="AS157" s="489">
        <v>12.742232878385822</v>
      </c>
    </row>
    <row r="158" spans="1:45" ht="18.75">
      <c r="A158" s="484">
        <v>156</v>
      </c>
      <c r="B158" s="485" t="s">
        <v>767</v>
      </c>
      <c r="C158" s="484" t="s">
        <v>768</v>
      </c>
      <c r="D158" s="383">
        <v>26</v>
      </c>
      <c r="E158" s="488">
        <v>1918195</v>
      </c>
      <c r="F158" s="488">
        <v>30228222.815616865</v>
      </c>
      <c r="G158" s="488">
        <v>2174177.1546777743</v>
      </c>
      <c r="H158" s="488">
        <v>0</v>
      </c>
      <c r="I158" s="488">
        <v>2487.5741763087108</v>
      </c>
      <c r="J158" s="488">
        <v>5742.3615509880528</v>
      </c>
      <c r="K158" s="488">
        <v>0</v>
      </c>
      <c r="L158" s="488">
        <v>0</v>
      </c>
      <c r="M158" s="488">
        <v>0</v>
      </c>
      <c r="N158" s="488">
        <v>0</v>
      </c>
      <c r="O158" s="488">
        <v>2182407.0904050712</v>
      </c>
      <c r="P158" s="489">
        <v>15.758680851329956</v>
      </c>
      <c r="Q158" s="489">
        <v>1.1334494953212653</v>
      </c>
      <c r="R158" s="489">
        <v>0</v>
      </c>
      <c r="S158" s="489">
        <v>1.2968307061110632E-3</v>
      </c>
      <c r="T158" s="489">
        <v>2.9936276296143264E-3</v>
      </c>
      <c r="U158" s="489">
        <v>0</v>
      </c>
      <c r="V158" s="489">
        <v>0</v>
      </c>
      <c r="W158" s="489">
        <v>0</v>
      </c>
      <c r="X158" s="489">
        <v>0</v>
      </c>
      <c r="Y158" s="489">
        <v>1.1377399536569905</v>
      </c>
      <c r="Z158" s="489">
        <v>133.09091964288956</v>
      </c>
      <c r="AA158" s="489">
        <v>10.959306008729758</v>
      </c>
      <c r="AB158" s="489">
        <v>0.71734968699127044</v>
      </c>
      <c r="AC158" s="489">
        <v>0.29112486097612178</v>
      </c>
      <c r="AD158" s="489">
        <v>4.4952994238654002E-2</v>
      </c>
      <c r="AE158" s="489">
        <v>9.4025210192921638E-3</v>
      </c>
      <c r="AF158" s="489">
        <v>6.4032715972409788E-4</v>
      </c>
      <c r="AG158" s="489">
        <v>2.2428558495664478E-3</v>
      </c>
      <c r="AH158" s="489">
        <v>1.0809670809443906E-4</v>
      </c>
      <c r="AI158" s="489">
        <v>12.025127351672477</v>
      </c>
      <c r="AJ158" s="489">
        <v>113.94928458293252</v>
      </c>
      <c r="AK158" s="489">
        <v>9.48946742259748</v>
      </c>
      <c r="AL158" s="489">
        <v>0.28042272850111466</v>
      </c>
      <c r="AM158" s="489">
        <v>1.5002753436343531E-2</v>
      </c>
      <c r="AN158" s="489">
        <v>3.6061452479882905E-2</v>
      </c>
      <c r="AO158" s="489">
        <v>5.1546912480212132E-3</v>
      </c>
      <c r="AP158" s="489">
        <v>1.5116171140630555E-4</v>
      </c>
      <c r="AQ158" s="489">
        <v>1.7194716362070568E-3</v>
      </c>
      <c r="AR158" s="489">
        <v>2.2363027850860489E-5</v>
      </c>
      <c r="AS158" s="489">
        <v>9.8280020446383034</v>
      </c>
    </row>
    <row r="159" spans="1:45" ht="18.75">
      <c r="A159" s="484">
        <v>157</v>
      </c>
      <c r="B159" s="485" t="s">
        <v>769</v>
      </c>
      <c r="C159" s="484" t="s">
        <v>770</v>
      </c>
      <c r="D159" s="383">
        <v>26</v>
      </c>
      <c r="E159" s="488">
        <v>340864</v>
      </c>
      <c r="F159" s="488">
        <v>31926363.752563417</v>
      </c>
      <c r="G159" s="488">
        <v>2085787.6103577963</v>
      </c>
      <c r="H159" s="488">
        <v>0</v>
      </c>
      <c r="I159" s="488">
        <v>2641.7738556481409</v>
      </c>
      <c r="J159" s="488">
        <v>7557.6868641313431</v>
      </c>
      <c r="K159" s="488">
        <v>0</v>
      </c>
      <c r="L159" s="488">
        <v>0</v>
      </c>
      <c r="M159" s="488">
        <v>0</v>
      </c>
      <c r="N159" s="488">
        <v>0</v>
      </c>
      <c r="O159" s="488">
        <v>2095987.0710775759</v>
      </c>
      <c r="P159" s="489">
        <v>93.66305550766117</v>
      </c>
      <c r="Q159" s="489">
        <v>6.1191196792791152</v>
      </c>
      <c r="R159" s="489">
        <v>0</v>
      </c>
      <c r="S159" s="489">
        <v>7.7502284067784829E-3</v>
      </c>
      <c r="T159" s="489">
        <v>2.2172147437486339E-2</v>
      </c>
      <c r="U159" s="489">
        <v>0</v>
      </c>
      <c r="V159" s="489">
        <v>0</v>
      </c>
      <c r="W159" s="489">
        <v>0</v>
      </c>
      <c r="X159" s="489">
        <v>0</v>
      </c>
      <c r="Y159" s="489">
        <v>6.1490420551233802</v>
      </c>
      <c r="Z159" s="489">
        <v>188.83188135015928</v>
      </c>
      <c r="AA159" s="489">
        <v>14.066925568531129</v>
      </c>
      <c r="AB159" s="489">
        <v>0.58493402030494723</v>
      </c>
      <c r="AC159" s="489">
        <v>0.25703758896099588</v>
      </c>
      <c r="AD159" s="489">
        <v>5.5317429467769803E-2</v>
      </c>
      <c r="AE159" s="489">
        <v>8.6619110341002621E-3</v>
      </c>
      <c r="AF159" s="489">
        <v>6.3870726908022216E-4</v>
      </c>
      <c r="AG159" s="489">
        <v>1.9660073731632825E-3</v>
      </c>
      <c r="AH159" s="489">
        <v>1.083780741883984E-4</v>
      </c>
      <c r="AI159" s="489">
        <v>14.975589611015373</v>
      </c>
      <c r="AJ159" s="489">
        <v>174.73530443835804</v>
      </c>
      <c r="AK159" s="489">
        <v>13.001820371869346</v>
      </c>
      <c r="AL159" s="489">
        <v>0.23175851467048675</v>
      </c>
      <c r="AM159" s="489">
        <v>1.9072609195715767E-2</v>
      </c>
      <c r="AN159" s="489">
        <v>4.8479903229399463E-2</v>
      </c>
      <c r="AO159" s="489">
        <v>5.1226689954046879E-3</v>
      </c>
      <c r="AP159" s="489">
        <v>1.6385639565054494E-4</v>
      </c>
      <c r="AQ159" s="489">
        <v>1.5509839989637615E-3</v>
      </c>
      <c r="AR159" s="489">
        <v>2.4434001831248254E-5</v>
      </c>
      <c r="AS159" s="489">
        <v>13.307993342356799</v>
      </c>
    </row>
    <row r="160" spans="1:45" ht="18.75">
      <c r="A160" s="484">
        <v>158</v>
      </c>
      <c r="B160" s="485" t="s">
        <v>771</v>
      </c>
      <c r="C160" s="484" t="s">
        <v>772</v>
      </c>
      <c r="D160" s="383">
        <v>27</v>
      </c>
      <c r="E160" s="488">
        <v>1027515</v>
      </c>
      <c r="F160" s="488">
        <v>4536758.371932351</v>
      </c>
      <c r="G160" s="488">
        <v>360124.79789740278</v>
      </c>
      <c r="H160" s="488">
        <v>133.5948444568721</v>
      </c>
      <c r="I160" s="488">
        <v>1014.7497906623352</v>
      </c>
      <c r="J160" s="488">
        <v>2531.095350884751</v>
      </c>
      <c r="K160" s="488">
        <v>0</v>
      </c>
      <c r="L160" s="488">
        <v>0</v>
      </c>
      <c r="M160" s="488">
        <v>0</v>
      </c>
      <c r="N160" s="488">
        <v>0</v>
      </c>
      <c r="O160" s="488">
        <v>363804.23788340675</v>
      </c>
      <c r="P160" s="489">
        <v>4.4152721584914589</v>
      </c>
      <c r="Q160" s="489">
        <v>0.35048130479594242</v>
      </c>
      <c r="R160" s="489">
        <v>1.3001741527556492E-4</v>
      </c>
      <c r="S160" s="489">
        <v>9.8757661996402499E-4</v>
      </c>
      <c r="T160" s="489">
        <v>2.4633171787124776E-3</v>
      </c>
      <c r="U160" s="489">
        <v>0</v>
      </c>
      <c r="V160" s="489">
        <v>0</v>
      </c>
      <c r="W160" s="489">
        <v>0</v>
      </c>
      <c r="X160" s="489">
        <v>0</v>
      </c>
      <c r="Y160" s="489">
        <v>0.35406221600989451</v>
      </c>
      <c r="Z160" s="489">
        <v>77.720690472394978</v>
      </c>
      <c r="AA160" s="489">
        <v>5.1821041110734924</v>
      </c>
      <c r="AB160" s="489">
        <v>3.2022611385346966</v>
      </c>
      <c r="AC160" s="489">
        <v>0.29953382229145142</v>
      </c>
      <c r="AD160" s="489">
        <v>4.3240260284262623E-2</v>
      </c>
      <c r="AE160" s="489">
        <v>2.5580294879706037E-2</v>
      </c>
      <c r="AF160" s="489">
        <v>1.2431090031589695E-3</v>
      </c>
      <c r="AG160" s="489">
        <v>2.4900268034074536E-3</v>
      </c>
      <c r="AH160" s="489">
        <v>2.1776949041103639E-4</v>
      </c>
      <c r="AI160" s="489">
        <v>8.7566705323605891</v>
      </c>
      <c r="AJ160" s="489">
        <v>25.198839889286685</v>
      </c>
      <c r="AK160" s="489">
        <v>1.7036512848104806</v>
      </c>
      <c r="AL160" s="489">
        <v>0.15100548800287125</v>
      </c>
      <c r="AM160" s="489">
        <v>3.5805878618079975E-3</v>
      </c>
      <c r="AN160" s="489">
        <v>1.1409782312591724E-2</v>
      </c>
      <c r="AO160" s="489">
        <v>3.2270316829272651E-3</v>
      </c>
      <c r="AP160" s="489">
        <v>1.0269693091085844E-4</v>
      </c>
      <c r="AQ160" s="489">
        <v>1.0564193077139076E-3</v>
      </c>
      <c r="AR160" s="489">
        <v>1.4660133732648203E-5</v>
      </c>
      <c r="AS160" s="489">
        <v>1.8740479510430363</v>
      </c>
    </row>
    <row r="161" spans="1:45" ht="18.75">
      <c r="A161" s="484">
        <v>159</v>
      </c>
      <c r="B161" s="485" t="s">
        <v>773</v>
      </c>
      <c r="C161" s="484" t="s">
        <v>774</v>
      </c>
      <c r="D161" s="383">
        <v>27</v>
      </c>
      <c r="E161" s="488">
        <v>289440</v>
      </c>
      <c r="F161" s="488">
        <v>8185735.9410060756</v>
      </c>
      <c r="G161" s="488">
        <v>852146.46612696873</v>
      </c>
      <c r="H161" s="488">
        <v>708.46810176433848</v>
      </c>
      <c r="I161" s="488">
        <v>1830.9270963035829</v>
      </c>
      <c r="J161" s="488">
        <v>4566.8903841193232</v>
      </c>
      <c r="K161" s="488">
        <v>0</v>
      </c>
      <c r="L161" s="488">
        <v>0</v>
      </c>
      <c r="M161" s="488">
        <v>0</v>
      </c>
      <c r="N161" s="488">
        <v>0</v>
      </c>
      <c r="O161" s="488">
        <v>859252.75170915597</v>
      </c>
      <c r="P161" s="489">
        <v>28.281287800601422</v>
      </c>
      <c r="Q161" s="489">
        <v>2.9441212898250719</v>
      </c>
      <c r="R161" s="489">
        <v>2.4477200862504786E-3</v>
      </c>
      <c r="S161" s="489">
        <v>6.3257569662229923E-3</v>
      </c>
      <c r="T161" s="489">
        <v>1.5778366445962283E-2</v>
      </c>
      <c r="U161" s="489">
        <v>0</v>
      </c>
      <c r="V161" s="489">
        <v>0</v>
      </c>
      <c r="W161" s="489">
        <v>0</v>
      </c>
      <c r="X161" s="489">
        <v>0</v>
      </c>
      <c r="Y161" s="489">
        <v>2.9686731333235072</v>
      </c>
      <c r="Z161" s="489">
        <v>136.28459247332114</v>
      </c>
      <c r="AA161" s="489">
        <v>10.168210949772146</v>
      </c>
      <c r="AB161" s="489">
        <v>1.4839461549606836</v>
      </c>
      <c r="AC161" s="489">
        <v>0.42861983579321794</v>
      </c>
      <c r="AD161" s="489">
        <v>6.1943839805077248E-2</v>
      </c>
      <c r="AE161" s="489">
        <v>1.633925404925788E-2</v>
      </c>
      <c r="AF161" s="489">
        <v>1.0181397592641478E-3</v>
      </c>
      <c r="AG161" s="489">
        <v>5.1407975720524236E-3</v>
      </c>
      <c r="AH161" s="489">
        <v>1.7449414789846924E-4</v>
      </c>
      <c r="AI161" s="489">
        <v>12.165393465859601</v>
      </c>
      <c r="AJ161" s="489">
        <v>109.141935853455</v>
      </c>
      <c r="AK161" s="489">
        <v>8.3677730262430341</v>
      </c>
      <c r="AL161" s="489">
        <v>9.1937286371462423E-2</v>
      </c>
      <c r="AM161" s="489">
        <v>1.4948086203077278E-2</v>
      </c>
      <c r="AN161" s="489">
        <v>4.5835376341762664E-2</v>
      </c>
      <c r="AO161" s="489">
        <v>5.3242660457729846E-3</v>
      </c>
      <c r="AP161" s="489">
        <v>1.978668098260839E-4</v>
      </c>
      <c r="AQ161" s="489">
        <v>4.2905569868767956E-3</v>
      </c>
      <c r="AR161" s="489">
        <v>2.9679740932590389E-5</v>
      </c>
      <c r="AS161" s="489">
        <v>8.5303361447427442</v>
      </c>
    </row>
    <row r="162" spans="1:45" ht="18.75">
      <c r="A162" s="484">
        <v>160</v>
      </c>
      <c r="B162" s="485" t="s">
        <v>775</v>
      </c>
      <c r="C162" s="484" t="s">
        <v>776</v>
      </c>
      <c r="D162" s="383">
        <v>27</v>
      </c>
      <c r="E162" s="488">
        <v>664369</v>
      </c>
      <c r="F162" s="488">
        <v>7713527.444985793</v>
      </c>
      <c r="G162" s="488">
        <v>546806.57837757131</v>
      </c>
      <c r="H162" s="488">
        <v>0</v>
      </c>
      <c r="I162" s="488">
        <v>1725.3068641461741</v>
      </c>
      <c r="J162" s="488">
        <v>4303.441324032804</v>
      </c>
      <c r="K162" s="488">
        <v>0</v>
      </c>
      <c r="L162" s="488">
        <v>0</v>
      </c>
      <c r="M162" s="488">
        <v>0</v>
      </c>
      <c r="N162" s="488">
        <v>0</v>
      </c>
      <c r="O162" s="488">
        <v>552835.32656575029</v>
      </c>
      <c r="P162" s="489">
        <v>11.610306087408945</v>
      </c>
      <c r="Q162" s="489">
        <v>0.82304649731936819</v>
      </c>
      <c r="R162" s="489">
        <v>0</v>
      </c>
      <c r="S162" s="489">
        <v>2.5969105484244062E-3</v>
      </c>
      <c r="T162" s="489">
        <v>6.4774866437669488E-3</v>
      </c>
      <c r="U162" s="489">
        <v>0</v>
      </c>
      <c r="V162" s="489">
        <v>0</v>
      </c>
      <c r="W162" s="489">
        <v>0</v>
      </c>
      <c r="X162" s="489">
        <v>0</v>
      </c>
      <c r="Y162" s="489">
        <v>0.83212089451155957</v>
      </c>
      <c r="Z162" s="489">
        <v>57.779120075564961</v>
      </c>
      <c r="AA162" s="489">
        <v>3.9229013193137328</v>
      </c>
      <c r="AB162" s="489">
        <v>0.33095121709740544</v>
      </c>
      <c r="AC162" s="489">
        <v>0.19336649795180752</v>
      </c>
      <c r="AD162" s="489">
        <v>3.2991528417233539E-2</v>
      </c>
      <c r="AE162" s="489">
        <v>1.1081276002475032E-2</v>
      </c>
      <c r="AF162" s="489">
        <v>8.7231842888976145E-4</v>
      </c>
      <c r="AG162" s="489">
        <v>1.7960415951357711E-3</v>
      </c>
      <c r="AH162" s="489">
        <v>1.4573091903380414E-4</v>
      </c>
      <c r="AI162" s="489">
        <v>4.4941059297257118</v>
      </c>
      <c r="AJ162" s="489">
        <v>41.455450659378201</v>
      </c>
      <c r="AK162" s="489">
        <v>2.8312165481598761</v>
      </c>
      <c r="AL162" s="489">
        <v>2.7803910523033739E-2</v>
      </c>
      <c r="AM162" s="489">
        <v>6.9085215353373924E-3</v>
      </c>
      <c r="AN162" s="489">
        <v>2.2214978571599354E-2</v>
      </c>
      <c r="AO162" s="489">
        <v>6.6660993817500873E-3</v>
      </c>
      <c r="AP162" s="489">
        <v>2.393812245998713E-4</v>
      </c>
      <c r="AQ162" s="489">
        <v>1.2057854688282477E-3</v>
      </c>
      <c r="AR162" s="489">
        <v>3.5586192820744846E-5</v>
      </c>
      <c r="AS162" s="489">
        <v>2.8962908110578467</v>
      </c>
    </row>
    <row r="163" spans="1:45" ht="18.75">
      <c r="A163" s="484">
        <v>161</v>
      </c>
      <c r="B163" s="485" t="s">
        <v>777</v>
      </c>
      <c r="C163" s="484" t="s">
        <v>778</v>
      </c>
      <c r="D163" s="383">
        <v>27</v>
      </c>
      <c r="E163" s="488">
        <v>1500558</v>
      </c>
      <c r="F163" s="488">
        <v>1771432.1954056465</v>
      </c>
      <c r="G163" s="488">
        <v>119199.78256321629</v>
      </c>
      <c r="H163" s="488">
        <v>27.404070657819915</v>
      </c>
      <c r="I163" s="488">
        <v>396.22133296351024</v>
      </c>
      <c r="J163" s="488">
        <v>988.296802831283</v>
      </c>
      <c r="K163" s="488">
        <v>0</v>
      </c>
      <c r="L163" s="488">
        <v>0</v>
      </c>
      <c r="M163" s="488">
        <v>0</v>
      </c>
      <c r="N163" s="488">
        <v>0</v>
      </c>
      <c r="O163" s="488">
        <v>120611.70476966891</v>
      </c>
      <c r="P163" s="489">
        <v>1.1805156451171139</v>
      </c>
      <c r="Q163" s="489">
        <v>7.9436971155540992E-2</v>
      </c>
      <c r="R163" s="489">
        <v>1.8262586756273274E-5</v>
      </c>
      <c r="S163" s="489">
        <v>2.6404932895863418E-4</v>
      </c>
      <c r="T163" s="489">
        <v>6.5861952875615804E-4</v>
      </c>
      <c r="U163" s="489">
        <v>0</v>
      </c>
      <c r="V163" s="489">
        <v>0</v>
      </c>
      <c r="W163" s="489">
        <v>0</v>
      </c>
      <c r="X163" s="489">
        <v>0</v>
      </c>
      <c r="Y163" s="489">
        <v>8.0377902600012069E-2</v>
      </c>
      <c r="Z163" s="489">
        <v>51.613997491644881</v>
      </c>
      <c r="AA163" s="489">
        <v>3.3572167045432177</v>
      </c>
      <c r="AB163" s="489">
        <v>1.7203501857555676</v>
      </c>
      <c r="AC163" s="489">
        <v>0.19855696655128149</v>
      </c>
      <c r="AD163" s="489">
        <v>2.8719290942348208E-2</v>
      </c>
      <c r="AE163" s="489">
        <v>1.5048813021921011E-2</v>
      </c>
      <c r="AF163" s="489">
        <v>7.5866496756312525E-4</v>
      </c>
      <c r="AG163" s="489">
        <v>1.9124980986576462E-3</v>
      </c>
      <c r="AH163" s="489">
        <v>1.3176694966365412E-4</v>
      </c>
      <c r="AI163" s="489">
        <v>5.3226948908302205</v>
      </c>
      <c r="AJ163" s="489">
        <v>22.363843946306663</v>
      </c>
      <c r="AK163" s="489">
        <v>1.4210693530501597</v>
      </c>
      <c r="AL163" s="489">
        <v>8.1665256640317804E-2</v>
      </c>
      <c r="AM163" s="489">
        <v>3.6519878292092882E-3</v>
      </c>
      <c r="AN163" s="489">
        <v>1.0976160238371174E-2</v>
      </c>
      <c r="AO163" s="489">
        <v>2.8016816340277785E-3</v>
      </c>
      <c r="AP163" s="489">
        <v>8.424170004302181E-5</v>
      </c>
      <c r="AQ163" s="489">
        <v>1.08375713435845E-3</v>
      </c>
      <c r="AR163" s="489">
        <v>1.1901520305486054E-5</v>
      </c>
      <c r="AS163" s="489">
        <v>1.521344339746793</v>
      </c>
    </row>
    <row r="164" spans="1:45" ht="18.75">
      <c r="A164" s="484">
        <v>162</v>
      </c>
      <c r="B164" s="485" t="s">
        <v>779</v>
      </c>
      <c r="C164" s="484" t="s">
        <v>780</v>
      </c>
      <c r="D164" s="383">
        <v>27</v>
      </c>
      <c r="E164" s="488">
        <v>0</v>
      </c>
      <c r="F164" s="488">
        <v>0</v>
      </c>
      <c r="G164" s="488">
        <v>0</v>
      </c>
      <c r="H164" s="488">
        <v>0</v>
      </c>
      <c r="I164" s="488">
        <v>0</v>
      </c>
      <c r="J164" s="488">
        <v>0</v>
      </c>
      <c r="K164" s="488">
        <v>0</v>
      </c>
      <c r="L164" s="488">
        <v>0</v>
      </c>
      <c r="M164" s="488">
        <v>0</v>
      </c>
      <c r="N164" s="488">
        <v>0</v>
      </c>
      <c r="O164" s="488">
        <v>0</v>
      </c>
      <c r="P164" s="489">
        <v>0</v>
      </c>
      <c r="Q164" s="489">
        <v>0</v>
      </c>
      <c r="R164" s="489">
        <v>0</v>
      </c>
      <c r="S164" s="489">
        <v>0</v>
      </c>
      <c r="T164" s="489">
        <v>0</v>
      </c>
      <c r="U164" s="489">
        <v>0</v>
      </c>
      <c r="V164" s="489">
        <v>0</v>
      </c>
      <c r="W164" s="489">
        <v>0</v>
      </c>
      <c r="X164" s="489">
        <v>0</v>
      </c>
      <c r="Y164" s="489">
        <v>0</v>
      </c>
      <c r="Z164" s="489">
        <v>0</v>
      </c>
      <c r="AA164" s="489">
        <v>0</v>
      </c>
      <c r="AB164" s="489">
        <v>0</v>
      </c>
      <c r="AC164" s="489">
        <v>0</v>
      </c>
      <c r="AD164" s="489">
        <v>0</v>
      </c>
      <c r="AE164" s="489">
        <v>0</v>
      </c>
      <c r="AF164" s="489">
        <v>0</v>
      </c>
      <c r="AG164" s="489">
        <v>0</v>
      </c>
      <c r="AH164" s="489">
        <v>0</v>
      </c>
      <c r="AI164" s="489">
        <v>0</v>
      </c>
      <c r="AJ164" s="489">
        <v>0</v>
      </c>
      <c r="AK164" s="489">
        <v>0</v>
      </c>
      <c r="AL164" s="489">
        <v>0</v>
      </c>
      <c r="AM164" s="489">
        <v>0</v>
      </c>
      <c r="AN164" s="489">
        <v>0</v>
      </c>
      <c r="AO164" s="489">
        <v>0</v>
      </c>
      <c r="AP164" s="489">
        <v>0</v>
      </c>
      <c r="AQ164" s="489">
        <v>0</v>
      </c>
      <c r="AR164" s="489">
        <v>0</v>
      </c>
      <c r="AS164" s="489">
        <v>0</v>
      </c>
    </row>
    <row r="165" spans="1:45" ht="18.75">
      <c r="A165" s="484">
        <v>163</v>
      </c>
      <c r="B165" s="485" t="s">
        <v>781</v>
      </c>
      <c r="C165" s="484" t="s">
        <v>782</v>
      </c>
      <c r="D165" s="383">
        <v>27</v>
      </c>
      <c r="E165" s="488">
        <v>1163556</v>
      </c>
      <c r="F165" s="488">
        <v>4265012.3967187274</v>
      </c>
      <c r="G165" s="488">
        <v>248238.50887082997</v>
      </c>
      <c r="H165" s="488">
        <v>0</v>
      </c>
      <c r="I165" s="488">
        <v>370.30258701420877</v>
      </c>
      <c r="J165" s="488">
        <v>992.67438927589887</v>
      </c>
      <c r="K165" s="488">
        <v>0</v>
      </c>
      <c r="L165" s="488">
        <v>0</v>
      </c>
      <c r="M165" s="488">
        <v>0</v>
      </c>
      <c r="N165" s="488">
        <v>0</v>
      </c>
      <c r="O165" s="488">
        <v>249601.48584712009</v>
      </c>
      <c r="P165" s="489">
        <v>3.6654981768979984</v>
      </c>
      <c r="Q165" s="489">
        <v>0.21334470267939831</v>
      </c>
      <c r="R165" s="489">
        <v>0</v>
      </c>
      <c r="S165" s="489">
        <v>3.182507649087872E-4</v>
      </c>
      <c r="T165" s="489">
        <v>8.5313847315977821E-4</v>
      </c>
      <c r="U165" s="489">
        <v>0</v>
      </c>
      <c r="V165" s="489">
        <v>0</v>
      </c>
      <c r="W165" s="489">
        <v>0</v>
      </c>
      <c r="X165" s="489">
        <v>0</v>
      </c>
      <c r="Y165" s="489">
        <v>0.21451609191746687</v>
      </c>
      <c r="Z165" s="489">
        <v>60.717663396133759</v>
      </c>
      <c r="AA165" s="489">
        <v>3.9887340273482659</v>
      </c>
      <c r="AB165" s="489">
        <v>1.3255671354539973</v>
      </c>
      <c r="AC165" s="489">
        <v>0.23748915765378384</v>
      </c>
      <c r="AD165" s="489">
        <v>3.5766229799815037E-2</v>
      </c>
      <c r="AE165" s="489">
        <v>2.5212558642211651E-2</v>
      </c>
      <c r="AF165" s="489">
        <v>9.1836655934954357E-4</v>
      </c>
      <c r="AG165" s="489">
        <v>2.0496950523511905E-3</v>
      </c>
      <c r="AH165" s="489">
        <v>1.5399318093554845E-4</v>
      </c>
      <c r="AI165" s="489">
        <v>5.6158911636907076</v>
      </c>
      <c r="AJ165" s="489">
        <v>32.871261856474035</v>
      </c>
      <c r="AK165" s="489">
        <v>2.1460359086831469</v>
      </c>
      <c r="AL165" s="489">
        <v>8.4036337632622304E-2</v>
      </c>
      <c r="AM165" s="489">
        <v>5.1101971805586873E-3</v>
      </c>
      <c r="AN165" s="489">
        <v>1.6569089584805793E-2</v>
      </c>
      <c r="AO165" s="489">
        <v>1.3314040035447526E-2</v>
      </c>
      <c r="AP165" s="489">
        <v>1.6022834291245253E-4</v>
      </c>
      <c r="AQ165" s="489">
        <v>1.2164459905757495E-3</v>
      </c>
      <c r="AR165" s="489">
        <v>2.0939043376772464E-5</v>
      </c>
      <c r="AS165" s="489">
        <v>2.2664631864934472</v>
      </c>
    </row>
    <row r="166" spans="1:45" ht="18.75">
      <c r="A166" s="484">
        <v>164</v>
      </c>
      <c r="B166" s="485" t="s">
        <v>783</v>
      </c>
      <c r="C166" s="484" t="s">
        <v>784</v>
      </c>
      <c r="D166" s="383">
        <v>27</v>
      </c>
      <c r="E166" s="488">
        <v>122047</v>
      </c>
      <c r="F166" s="488">
        <v>415128.03613507084</v>
      </c>
      <c r="G166" s="488">
        <v>23541.159236329186</v>
      </c>
      <c r="H166" s="488">
        <v>0</v>
      </c>
      <c r="I166" s="488">
        <v>36.042799275615444</v>
      </c>
      <c r="J166" s="488">
        <v>96.620345126950227</v>
      </c>
      <c r="K166" s="488">
        <v>0</v>
      </c>
      <c r="L166" s="488">
        <v>0</v>
      </c>
      <c r="M166" s="488">
        <v>0</v>
      </c>
      <c r="N166" s="488">
        <v>0</v>
      </c>
      <c r="O166" s="488">
        <v>23673.822380731752</v>
      </c>
      <c r="P166" s="489">
        <v>3.4013784536700684</v>
      </c>
      <c r="Q166" s="489">
        <v>0.19288601306323944</v>
      </c>
      <c r="R166" s="489">
        <v>0</v>
      </c>
      <c r="S166" s="489">
        <v>2.9531901050919269E-4</v>
      </c>
      <c r="T166" s="489">
        <v>7.9166505630576928E-4</v>
      </c>
      <c r="U166" s="489">
        <v>0</v>
      </c>
      <c r="V166" s="489">
        <v>0</v>
      </c>
      <c r="W166" s="489">
        <v>0</v>
      </c>
      <c r="X166" s="489">
        <v>0</v>
      </c>
      <c r="Y166" s="489">
        <v>0.19397299713005442</v>
      </c>
      <c r="Z166" s="489">
        <v>79.044520177034201</v>
      </c>
      <c r="AA166" s="489">
        <v>5.0425964520184472</v>
      </c>
      <c r="AB166" s="489">
        <v>0.47181234703064828</v>
      </c>
      <c r="AC166" s="489">
        <v>0.32723279538154487</v>
      </c>
      <c r="AD166" s="489">
        <v>5.7879447305710471E-2</v>
      </c>
      <c r="AE166" s="489">
        <v>2.3878942971252808E-2</v>
      </c>
      <c r="AF166" s="489">
        <v>1.3727853817819631E-3</v>
      </c>
      <c r="AG166" s="489">
        <v>3.1865916810625136E-3</v>
      </c>
      <c r="AH166" s="489">
        <v>2.3786139482026716E-4</v>
      </c>
      <c r="AI166" s="489">
        <v>5.9281972231652675</v>
      </c>
      <c r="AJ166" s="489">
        <v>58.366559244238843</v>
      </c>
      <c r="AK166" s="489">
        <v>3.7176053696881781</v>
      </c>
      <c r="AL166" s="489">
        <v>0.11032172318289125</v>
      </c>
      <c r="AM166" s="489">
        <v>9.6864691870210216E-3</v>
      </c>
      <c r="AN166" s="489">
        <v>3.5556631322969545E-2</v>
      </c>
      <c r="AO166" s="489">
        <v>1.6983788451657232E-2</v>
      </c>
      <c r="AP166" s="489">
        <v>3.4088288140976829E-4</v>
      </c>
      <c r="AQ166" s="489">
        <v>2.3465967241238623E-3</v>
      </c>
      <c r="AR166" s="489">
        <v>4.8414309895055988E-5</v>
      </c>
      <c r="AS166" s="489">
        <v>3.8928898757481472</v>
      </c>
    </row>
    <row r="167" spans="1:45" ht="18.75">
      <c r="A167" s="484">
        <v>165</v>
      </c>
      <c r="B167" s="485" t="s">
        <v>785</v>
      </c>
      <c r="C167" s="484" t="s">
        <v>786</v>
      </c>
      <c r="D167" s="383">
        <v>27</v>
      </c>
      <c r="E167" s="488">
        <v>722579</v>
      </c>
      <c r="F167" s="488">
        <v>5750852.8485213052</v>
      </c>
      <c r="G167" s="488">
        <v>315838.767645574</v>
      </c>
      <c r="H167" s="488">
        <v>0</v>
      </c>
      <c r="I167" s="488">
        <v>499.30820575898827</v>
      </c>
      <c r="J167" s="488">
        <v>1338.5012300581907</v>
      </c>
      <c r="K167" s="488">
        <v>0</v>
      </c>
      <c r="L167" s="488">
        <v>0</v>
      </c>
      <c r="M167" s="488">
        <v>0</v>
      </c>
      <c r="N167" s="488">
        <v>0</v>
      </c>
      <c r="O167" s="488">
        <v>317676.57708139118</v>
      </c>
      <c r="P167" s="489">
        <v>7.958787687604131</v>
      </c>
      <c r="Q167" s="489">
        <v>0.43709928969091821</v>
      </c>
      <c r="R167" s="489">
        <v>0</v>
      </c>
      <c r="S167" s="489">
        <v>6.9100846517680182E-4</v>
      </c>
      <c r="T167" s="489">
        <v>1.8523943126747258E-3</v>
      </c>
      <c r="U167" s="489">
        <v>0</v>
      </c>
      <c r="V167" s="489">
        <v>0</v>
      </c>
      <c r="W167" s="489">
        <v>0</v>
      </c>
      <c r="X167" s="489">
        <v>0</v>
      </c>
      <c r="Y167" s="489">
        <v>0.43964269246876975</v>
      </c>
      <c r="Z167" s="489">
        <v>68.359629097703703</v>
      </c>
      <c r="AA167" s="489">
        <v>4.4627710166844938</v>
      </c>
      <c r="AB167" s="489">
        <v>1.4246417626093828</v>
      </c>
      <c r="AC167" s="489">
        <v>0.23926088753506991</v>
      </c>
      <c r="AD167" s="489">
        <v>3.3132904500160598E-2</v>
      </c>
      <c r="AE167" s="489">
        <v>1.4859955705610732E-2</v>
      </c>
      <c r="AF167" s="489">
        <v>8.3542887604372697E-4</v>
      </c>
      <c r="AG167" s="489">
        <v>2.3561081956433309E-3</v>
      </c>
      <c r="AH167" s="489">
        <v>1.431032369531468E-4</v>
      </c>
      <c r="AI167" s="489">
        <v>6.1780011673433606</v>
      </c>
      <c r="AJ167" s="489">
        <v>41.88095039631893</v>
      </c>
      <c r="AK167" s="489">
        <v>2.709234727330323</v>
      </c>
      <c r="AL167" s="489">
        <v>6.7496361079388778E-2</v>
      </c>
      <c r="AM167" s="489">
        <v>5.5355579040811008E-3</v>
      </c>
      <c r="AN167" s="489">
        <v>1.732853171871987E-2</v>
      </c>
      <c r="AO167" s="489">
        <v>4.2961450894654198E-3</v>
      </c>
      <c r="AP167" s="489">
        <v>1.3746477970579378E-4</v>
      </c>
      <c r="AQ167" s="489">
        <v>1.5444713207057052E-3</v>
      </c>
      <c r="AR167" s="489">
        <v>1.9688475171193664E-5</v>
      </c>
      <c r="AS167" s="489">
        <v>2.8055929476975607</v>
      </c>
    </row>
    <row r="168" spans="1:45" ht="18.75">
      <c r="A168" s="484">
        <v>166</v>
      </c>
      <c r="B168" s="485" t="s">
        <v>787</v>
      </c>
      <c r="C168" s="484" t="s">
        <v>788</v>
      </c>
      <c r="D168" s="383">
        <v>27</v>
      </c>
      <c r="E168" s="488">
        <v>1066016</v>
      </c>
      <c r="F168" s="488">
        <v>4929004.3497064058</v>
      </c>
      <c r="G168" s="488">
        <v>303785.28171706456</v>
      </c>
      <c r="H168" s="488">
        <v>0</v>
      </c>
      <c r="I168" s="488">
        <v>427.9525807486043</v>
      </c>
      <c r="J168" s="488">
        <v>1147.2173882419163</v>
      </c>
      <c r="K168" s="488">
        <v>0</v>
      </c>
      <c r="L168" s="488">
        <v>0</v>
      </c>
      <c r="M168" s="488">
        <v>0</v>
      </c>
      <c r="N168" s="488">
        <v>0</v>
      </c>
      <c r="O168" s="488">
        <v>305360.45168605505</v>
      </c>
      <c r="P168" s="489">
        <v>4.6237620727141113</v>
      </c>
      <c r="Q168" s="489">
        <v>0.28497253485601021</v>
      </c>
      <c r="R168" s="489">
        <v>0</v>
      </c>
      <c r="S168" s="489">
        <v>4.0145042921363683E-4</v>
      </c>
      <c r="T168" s="489">
        <v>1.076172766864584E-3</v>
      </c>
      <c r="U168" s="489">
        <v>0</v>
      </c>
      <c r="V168" s="489">
        <v>0</v>
      </c>
      <c r="W168" s="489">
        <v>0</v>
      </c>
      <c r="X168" s="489">
        <v>0</v>
      </c>
      <c r="Y168" s="489">
        <v>0.2864501580520884</v>
      </c>
      <c r="Z168" s="489">
        <v>46.805234911719232</v>
      </c>
      <c r="AA168" s="489">
        <v>3.1270220204397536</v>
      </c>
      <c r="AB168" s="489">
        <v>0.20185879903661569</v>
      </c>
      <c r="AC168" s="489">
        <v>0.15913084958032298</v>
      </c>
      <c r="AD168" s="489">
        <v>2.4575155712399922E-2</v>
      </c>
      <c r="AE168" s="489">
        <v>1.1383894513312733E-2</v>
      </c>
      <c r="AF168" s="489">
        <v>8.8337592806688424E-4</v>
      </c>
      <c r="AG168" s="489">
        <v>1.5805866902622305E-3</v>
      </c>
      <c r="AH168" s="489">
        <v>1.4724518747012312E-4</v>
      </c>
      <c r="AI168" s="489">
        <v>3.5265819270882042</v>
      </c>
      <c r="AJ168" s="489">
        <v>28.759212404297692</v>
      </c>
      <c r="AK168" s="489">
        <v>1.9096204923851265</v>
      </c>
      <c r="AL168" s="489">
        <v>1.6279745483281555E-2</v>
      </c>
      <c r="AM168" s="489">
        <v>4.0710339560551334E-3</v>
      </c>
      <c r="AN168" s="489">
        <v>1.3627451715347086E-2</v>
      </c>
      <c r="AO168" s="489">
        <v>6.9547953414374353E-3</v>
      </c>
      <c r="AP168" s="489">
        <v>2.3109913438764873E-4</v>
      </c>
      <c r="AQ168" s="489">
        <v>9.4169586705965692E-4</v>
      </c>
      <c r="AR168" s="489">
        <v>3.4547699585749607E-5</v>
      </c>
      <c r="AS168" s="489">
        <v>1.9517608615822803</v>
      </c>
    </row>
    <row r="169" spans="1:45" ht="18.75">
      <c r="A169" s="484">
        <v>167</v>
      </c>
      <c r="B169" s="485" t="s">
        <v>789</v>
      </c>
      <c r="C169" s="484" t="s">
        <v>790</v>
      </c>
      <c r="D169" s="383">
        <v>27</v>
      </c>
      <c r="E169" s="488">
        <v>1091224</v>
      </c>
      <c r="F169" s="488">
        <v>9230338.275693683</v>
      </c>
      <c r="G169" s="488">
        <v>564490.81874986191</v>
      </c>
      <c r="H169" s="488">
        <v>4244.2054431298593</v>
      </c>
      <c r="I169" s="488">
        <v>801.40872395477231</v>
      </c>
      <c r="J169" s="488">
        <v>2148.3455517464581</v>
      </c>
      <c r="K169" s="488">
        <v>858</v>
      </c>
      <c r="L169" s="488">
        <v>0</v>
      </c>
      <c r="M169" s="488">
        <v>228000</v>
      </c>
      <c r="N169" s="488">
        <v>0</v>
      </c>
      <c r="O169" s="488">
        <v>800542.77846869302</v>
      </c>
      <c r="P169" s="489">
        <v>8.4587016741692658</v>
      </c>
      <c r="Q169" s="489">
        <v>0.51730058975046544</v>
      </c>
      <c r="R169" s="489">
        <v>3.889398916381842E-3</v>
      </c>
      <c r="S169" s="489">
        <v>7.3441266316977294E-4</v>
      </c>
      <c r="T169" s="489">
        <v>1.9687484437168334E-3</v>
      </c>
      <c r="U169" s="489">
        <v>7.8627302918557506E-4</v>
      </c>
      <c r="V169" s="489">
        <v>0</v>
      </c>
      <c r="W169" s="489">
        <v>0.20893968607728569</v>
      </c>
      <c r="X169" s="489">
        <v>0</v>
      </c>
      <c r="Y169" s="489">
        <v>0.73361910888020521</v>
      </c>
      <c r="Z169" s="489">
        <v>60.529347693126674</v>
      </c>
      <c r="AA169" s="489">
        <v>4.0265888411697919</v>
      </c>
      <c r="AB169" s="489">
        <v>0.45098301631044541</v>
      </c>
      <c r="AC169" s="489">
        <v>0.20071561826110212</v>
      </c>
      <c r="AD169" s="489">
        <v>3.0494877992880136E-2</v>
      </c>
      <c r="AE169" s="489">
        <v>1.4990906613907453E-2</v>
      </c>
      <c r="AF169" s="489">
        <v>1.1114412178807747E-3</v>
      </c>
      <c r="AG169" s="489">
        <v>0.21182140849520753</v>
      </c>
      <c r="AH169" s="489">
        <v>1.8685902156776116E-4</v>
      </c>
      <c r="AI169" s="489">
        <v>4.9368929690827841</v>
      </c>
      <c r="AJ169" s="489">
        <v>34.743379363829916</v>
      </c>
      <c r="AK169" s="489">
        <v>2.2904147339794849</v>
      </c>
      <c r="AL169" s="489">
        <v>6.0153827176068465E-2</v>
      </c>
      <c r="AM169" s="489">
        <v>4.9494454627835253E-3</v>
      </c>
      <c r="AN169" s="489">
        <v>1.4925782139832727E-2</v>
      </c>
      <c r="AO169" s="489">
        <v>8.3849968803155067E-3</v>
      </c>
      <c r="AP169" s="489">
        <v>2.7189388453953775E-4</v>
      </c>
      <c r="AQ169" s="489">
        <v>0.21092429564601631</v>
      </c>
      <c r="AR169" s="489">
        <v>4.1321635367617175E-5</v>
      </c>
      <c r="AS169" s="489">
        <v>2.5900662968044106</v>
      </c>
    </row>
    <row r="170" spans="1:45" ht="18.75">
      <c r="A170" s="484">
        <v>168</v>
      </c>
      <c r="B170" s="485" t="s">
        <v>791</v>
      </c>
      <c r="C170" s="484" t="s">
        <v>792</v>
      </c>
      <c r="D170" s="383">
        <v>27</v>
      </c>
      <c r="E170" s="488">
        <v>336808</v>
      </c>
      <c r="F170" s="488">
        <v>297116.34120285616</v>
      </c>
      <c r="G170" s="488">
        <v>20143.322893356079</v>
      </c>
      <c r="H170" s="488">
        <v>0</v>
      </c>
      <c r="I170" s="488">
        <v>25.796630714663269</v>
      </c>
      <c r="J170" s="488">
        <v>69.153323627932622</v>
      </c>
      <c r="K170" s="488">
        <v>0</v>
      </c>
      <c r="L170" s="488">
        <v>0</v>
      </c>
      <c r="M170" s="488">
        <v>0</v>
      </c>
      <c r="N170" s="488">
        <v>0</v>
      </c>
      <c r="O170" s="488">
        <v>20238.272847698674</v>
      </c>
      <c r="P170" s="489">
        <v>0.88215345598339756</v>
      </c>
      <c r="Q170" s="489">
        <v>5.9806545252357658E-2</v>
      </c>
      <c r="R170" s="489">
        <v>0</v>
      </c>
      <c r="S170" s="489">
        <v>7.6591502323766864E-5</v>
      </c>
      <c r="T170" s="489">
        <v>2.0531971814188684E-4</v>
      </c>
      <c r="U170" s="489">
        <v>0</v>
      </c>
      <c r="V170" s="489">
        <v>0</v>
      </c>
      <c r="W170" s="489">
        <v>0</v>
      </c>
      <c r="X170" s="489">
        <v>0</v>
      </c>
      <c r="Y170" s="489">
        <v>6.0088456472823314E-2</v>
      </c>
      <c r="Z170" s="489">
        <v>20.536377667343135</v>
      </c>
      <c r="AA170" s="489">
        <v>1.3902869430642661</v>
      </c>
      <c r="AB170" s="489">
        <v>0.1695864474534452</v>
      </c>
      <c r="AC170" s="489">
        <v>6.9940190364998045E-2</v>
      </c>
      <c r="AD170" s="489">
        <v>1.934241122900111E-2</v>
      </c>
      <c r="AE170" s="489">
        <v>4.7554271841091667E-3</v>
      </c>
      <c r="AF170" s="489">
        <v>4.5691192457472901E-4</v>
      </c>
      <c r="AG170" s="489">
        <v>9.6351196858657348E-4</v>
      </c>
      <c r="AH170" s="489">
        <v>7.7873028693534315E-5</v>
      </c>
      <c r="AI170" s="489">
        <v>1.6554097162176757</v>
      </c>
      <c r="AJ170" s="489">
        <v>16.181051548039793</v>
      </c>
      <c r="AK170" s="489">
        <v>1.1027101050247163</v>
      </c>
      <c r="AL170" s="489">
        <v>2.9379019894797843E-2</v>
      </c>
      <c r="AM170" s="489">
        <v>2.0292002292206656E-3</v>
      </c>
      <c r="AN170" s="489">
        <v>1.2587851094295697E-2</v>
      </c>
      <c r="AO170" s="489">
        <v>3.1305874315304726E-3</v>
      </c>
      <c r="AP170" s="489">
        <v>1.4264152213277445E-4</v>
      </c>
      <c r="AQ170" s="489">
        <v>7.7212326350434757E-4</v>
      </c>
      <c r="AR170" s="489">
        <v>2.1921008796892145E-5</v>
      </c>
      <c r="AS170" s="489">
        <v>1.1507734494689945</v>
      </c>
    </row>
    <row r="171" spans="1:45" ht="18.75">
      <c r="A171" s="484">
        <v>169</v>
      </c>
      <c r="B171" s="485" t="s">
        <v>793</v>
      </c>
      <c r="C171" s="484" t="s">
        <v>794</v>
      </c>
      <c r="D171" s="383">
        <v>27</v>
      </c>
      <c r="E171" s="488">
        <v>822523</v>
      </c>
      <c r="F171" s="488">
        <v>3001248.563744518</v>
      </c>
      <c r="G171" s="488">
        <v>190080.21148686839</v>
      </c>
      <c r="H171" s="488">
        <v>11862.537086003797</v>
      </c>
      <c r="I171" s="488">
        <v>260.57840026029044</v>
      </c>
      <c r="J171" s="488">
        <v>698.53550422792273</v>
      </c>
      <c r="K171" s="488">
        <v>0</v>
      </c>
      <c r="L171" s="488">
        <v>0</v>
      </c>
      <c r="M171" s="488">
        <v>0</v>
      </c>
      <c r="N171" s="488">
        <v>0</v>
      </c>
      <c r="O171" s="488">
        <v>202901.86247736041</v>
      </c>
      <c r="P171" s="489">
        <v>3.6488323897866901</v>
      </c>
      <c r="Q171" s="489">
        <v>0.23109409887245508</v>
      </c>
      <c r="R171" s="489">
        <v>1.4422134196859901E-2</v>
      </c>
      <c r="S171" s="489">
        <v>3.1680378574251472E-4</v>
      </c>
      <c r="T171" s="489">
        <v>8.4925953952402875E-4</v>
      </c>
      <c r="U171" s="489">
        <v>0</v>
      </c>
      <c r="V171" s="489">
        <v>0</v>
      </c>
      <c r="W171" s="489">
        <v>0</v>
      </c>
      <c r="X171" s="489">
        <v>0</v>
      </c>
      <c r="Y171" s="489">
        <v>0.24668229639458156</v>
      </c>
      <c r="Z171" s="489">
        <v>56.194972904999439</v>
      </c>
      <c r="AA171" s="489">
        <v>3.703140256745133</v>
      </c>
      <c r="AB171" s="489">
        <v>1.0290453009458185</v>
      </c>
      <c r="AC171" s="489">
        <v>0.20005696642560328</v>
      </c>
      <c r="AD171" s="489">
        <v>2.7981829065027972E-2</v>
      </c>
      <c r="AE171" s="489">
        <v>1.2252718213787112E-2</v>
      </c>
      <c r="AF171" s="489">
        <v>7.1715505251001958E-4</v>
      </c>
      <c r="AG171" s="489">
        <v>2.2235797975013144E-3</v>
      </c>
      <c r="AH171" s="489">
        <v>1.225715969430081E-4</v>
      </c>
      <c r="AI171" s="489">
        <v>4.9755403778423233</v>
      </c>
      <c r="AJ171" s="489">
        <v>29.823677902128527</v>
      </c>
      <c r="AK171" s="489">
        <v>1.9726677331505402</v>
      </c>
      <c r="AL171" s="489">
        <v>4.4837711063545067E-2</v>
      </c>
      <c r="AM171" s="489">
        <v>4.1789520036185921E-3</v>
      </c>
      <c r="AN171" s="489">
        <v>1.2487116198476332E-2</v>
      </c>
      <c r="AO171" s="489">
        <v>3.6324063976936796E-3</v>
      </c>
      <c r="AP171" s="489">
        <v>1.128215718157742E-4</v>
      </c>
      <c r="AQ171" s="489">
        <v>1.2877085673861993E-3</v>
      </c>
      <c r="AR171" s="489">
        <v>1.6700384985522732E-5</v>
      </c>
      <c r="AS171" s="489">
        <v>2.039221149338061</v>
      </c>
    </row>
    <row r="172" spans="1:45" ht="18.75">
      <c r="A172" s="484">
        <v>170</v>
      </c>
      <c r="B172" s="485" t="s">
        <v>795</v>
      </c>
      <c r="C172" s="484" t="s">
        <v>796</v>
      </c>
      <c r="D172" s="383">
        <v>28</v>
      </c>
      <c r="E172" s="488">
        <v>2171836</v>
      </c>
      <c r="F172" s="488">
        <v>4284250.0265834406</v>
      </c>
      <c r="G172" s="488">
        <v>251137.98161507095</v>
      </c>
      <c r="H172" s="488">
        <v>2372.5862863165898</v>
      </c>
      <c r="I172" s="488">
        <v>371.97286213753671</v>
      </c>
      <c r="J172" s="488">
        <v>997.15191494306009</v>
      </c>
      <c r="K172" s="488">
        <v>0</v>
      </c>
      <c r="L172" s="488">
        <v>0</v>
      </c>
      <c r="M172" s="488">
        <v>0</v>
      </c>
      <c r="N172" s="488">
        <v>0</v>
      </c>
      <c r="O172" s="488">
        <v>254879.69267846816</v>
      </c>
      <c r="P172" s="489">
        <v>1.9726397511522236</v>
      </c>
      <c r="Q172" s="489">
        <v>0.11563395284684062</v>
      </c>
      <c r="R172" s="489">
        <v>1.0924334463175811E-3</v>
      </c>
      <c r="S172" s="489">
        <v>1.712711558964566E-4</v>
      </c>
      <c r="T172" s="489">
        <v>4.5912855065624667E-4</v>
      </c>
      <c r="U172" s="489">
        <v>0</v>
      </c>
      <c r="V172" s="489">
        <v>0</v>
      </c>
      <c r="W172" s="489">
        <v>0</v>
      </c>
      <c r="X172" s="489">
        <v>0</v>
      </c>
      <c r="Y172" s="489">
        <v>0.11735678599971092</v>
      </c>
      <c r="Z172" s="489">
        <v>87.714098324794961</v>
      </c>
      <c r="AA172" s="489">
        <v>7.1871059106078619</v>
      </c>
      <c r="AB172" s="489">
        <v>0.52100135098385858</v>
      </c>
      <c r="AC172" s="489">
        <v>0.22439561899476382</v>
      </c>
      <c r="AD172" s="489">
        <v>3.1674153966563319E-2</v>
      </c>
      <c r="AE172" s="489">
        <v>1.1677435287222111E-2</v>
      </c>
      <c r="AF172" s="489">
        <v>8.4530440526453293E-4</v>
      </c>
      <c r="AG172" s="489">
        <v>1.7793145749737599E-3</v>
      </c>
      <c r="AH172" s="489">
        <v>1.4217383719631826E-4</v>
      </c>
      <c r="AI172" s="489">
        <v>7.9786212626577075</v>
      </c>
      <c r="AJ172" s="489">
        <v>72.281983969720045</v>
      </c>
      <c r="AK172" s="489">
        <v>6.0276934165361489</v>
      </c>
      <c r="AL172" s="489">
        <v>0.2122894831623808</v>
      </c>
      <c r="AM172" s="489">
        <v>1.0434687958618771E-2</v>
      </c>
      <c r="AN172" s="489">
        <v>2.4087484057485394E-2</v>
      </c>
      <c r="AO172" s="489">
        <v>8.0599381217116642E-3</v>
      </c>
      <c r="AP172" s="489">
        <v>2.435897889109616E-4</v>
      </c>
      <c r="AQ172" s="489">
        <v>1.3241538655473601E-3</v>
      </c>
      <c r="AR172" s="489">
        <v>3.6386761733731606E-5</v>
      </c>
      <c r="AS172" s="489">
        <v>6.284169140252537</v>
      </c>
    </row>
    <row r="173" spans="1:45" ht="18.75">
      <c r="A173" s="484">
        <v>171</v>
      </c>
      <c r="B173" s="485" t="s">
        <v>797</v>
      </c>
      <c r="C173" s="484" t="s">
        <v>798</v>
      </c>
      <c r="D173" s="383">
        <v>28</v>
      </c>
      <c r="E173" s="488">
        <v>2055053</v>
      </c>
      <c r="F173" s="488">
        <v>5282356.9849676015</v>
      </c>
      <c r="G173" s="488">
        <v>326487.04378221888</v>
      </c>
      <c r="H173" s="488">
        <v>31278.958655384773</v>
      </c>
      <c r="I173" s="488">
        <v>458.63183388891781</v>
      </c>
      <c r="J173" s="488">
        <v>1229.4596137690442</v>
      </c>
      <c r="K173" s="488">
        <v>0</v>
      </c>
      <c r="L173" s="488">
        <v>0</v>
      </c>
      <c r="M173" s="488">
        <v>0</v>
      </c>
      <c r="N173" s="488">
        <v>0</v>
      </c>
      <c r="O173" s="488">
        <v>359454.09388526162</v>
      </c>
      <c r="P173" s="489">
        <v>2.5704237238492635</v>
      </c>
      <c r="Q173" s="489">
        <v>0.15887037647312202</v>
      </c>
      <c r="R173" s="489">
        <v>1.5220511906692805E-2</v>
      </c>
      <c r="S173" s="489">
        <v>2.2317275218153388E-4</v>
      </c>
      <c r="T173" s="489">
        <v>5.9826175469393928E-4</v>
      </c>
      <c r="U173" s="489">
        <v>0</v>
      </c>
      <c r="V173" s="489">
        <v>0</v>
      </c>
      <c r="W173" s="489">
        <v>0</v>
      </c>
      <c r="X173" s="489">
        <v>0</v>
      </c>
      <c r="Y173" s="489">
        <v>0.17491232288669031</v>
      </c>
      <c r="Z173" s="489">
        <v>56.602751500868663</v>
      </c>
      <c r="AA173" s="489">
        <v>4.3053293399779378</v>
      </c>
      <c r="AB173" s="489">
        <v>0.30262144988217521</v>
      </c>
      <c r="AC173" s="489">
        <v>0.16784717717412947</v>
      </c>
      <c r="AD173" s="489">
        <v>2.3748736976134808E-2</v>
      </c>
      <c r="AE173" s="489">
        <v>1.0680168988824455E-2</v>
      </c>
      <c r="AF173" s="489">
        <v>8.1170630023439196E-4</v>
      </c>
      <c r="AG173" s="489">
        <v>1.5622046221979641E-3</v>
      </c>
      <c r="AH173" s="489">
        <v>1.3872699086649656E-4</v>
      </c>
      <c r="AI173" s="489">
        <v>4.8127395109124995</v>
      </c>
      <c r="AJ173" s="489">
        <v>45.587104123799826</v>
      </c>
      <c r="AK173" s="489">
        <v>3.5093830037350586</v>
      </c>
      <c r="AL173" s="489">
        <v>0.10888696004398632</v>
      </c>
      <c r="AM173" s="489">
        <v>6.4483925381206885E-3</v>
      </c>
      <c r="AN173" s="489">
        <v>1.7532569218058649E-2</v>
      </c>
      <c r="AO173" s="489">
        <v>7.6389729480313643E-3</v>
      </c>
      <c r="AP173" s="489">
        <v>2.2904181208462603E-4</v>
      </c>
      <c r="AQ173" s="489">
        <v>1.169016834086269E-3</v>
      </c>
      <c r="AR173" s="489">
        <v>3.5404708191298459E-5</v>
      </c>
      <c r="AS173" s="489">
        <v>3.6513233618376173</v>
      </c>
    </row>
    <row r="174" spans="1:45" ht="18.75">
      <c r="A174" s="484">
        <v>172</v>
      </c>
      <c r="B174" s="485" t="s">
        <v>799</v>
      </c>
      <c r="C174" s="484" t="s">
        <v>800</v>
      </c>
      <c r="D174" s="383">
        <v>28</v>
      </c>
      <c r="E174" s="488">
        <v>782161</v>
      </c>
      <c r="F174" s="488">
        <v>2195136.8443881497</v>
      </c>
      <c r="G174" s="488">
        <v>121857.93128070526</v>
      </c>
      <c r="H174" s="488">
        <v>870.67386653819824</v>
      </c>
      <c r="I174" s="488">
        <v>190.58909487637439</v>
      </c>
      <c r="J174" s="488">
        <v>510.91437109455518</v>
      </c>
      <c r="K174" s="488">
        <v>0</v>
      </c>
      <c r="L174" s="488">
        <v>0</v>
      </c>
      <c r="M174" s="488">
        <v>0</v>
      </c>
      <c r="N174" s="488">
        <v>0</v>
      </c>
      <c r="O174" s="488">
        <v>123430.10861321438</v>
      </c>
      <c r="P174" s="489">
        <v>2.8065025543182922</v>
      </c>
      <c r="Q174" s="489">
        <v>0.15579648087887948</v>
      </c>
      <c r="R174" s="489">
        <v>1.113164510296727E-3</v>
      </c>
      <c r="S174" s="489">
        <v>2.4366990284145385E-4</v>
      </c>
      <c r="T174" s="489">
        <v>6.532087013985038E-4</v>
      </c>
      <c r="U174" s="489">
        <v>0</v>
      </c>
      <c r="V174" s="489">
        <v>0</v>
      </c>
      <c r="W174" s="489">
        <v>0</v>
      </c>
      <c r="X174" s="489">
        <v>0</v>
      </c>
      <c r="Y174" s="489">
        <v>0.15780652399341616</v>
      </c>
      <c r="Z174" s="489">
        <v>65.755181923314765</v>
      </c>
      <c r="AA174" s="489">
        <v>4.9552338219981023</v>
      </c>
      <c r="AB174" s="489">
        <v>0.42653646279944291</v>
      </c>
      <c r="AC174" s="489">
        <v>0.2000099404603459</v>
      </c>
      <c r="AD174" s="489">
        <v>2.8554231905231323E-2</v>
      </c>
      <c r="AE174" s="489">
        <v>1.9678020975745829E-2</v>
      </c>
      <c r="AF174" s="489">
        <v>9.3884430146098825E-3</v>
      </c>
      <c r="AG174" s="489">
        <v>1.472829780174755E-2</v>
      </c>
      <c r="AH174" s="489">
        <v>1.7063817159192018E-3</v>
      </c>
      <c r="AI174" s="489">
        <v>5.6558356006711437</v>
      </c>
      <c r="AJ174" s="489">
        <v>51.220997695898959</v>
      </c>
      <c r="AK174" s="489">
        <v>3.9211300502935869</v>
      </c>
      <c r="AL174" s="489">
        <v>0.12946519364860498</v>
      </c>
      <c r="AM174" s="489">
        <v>7.7301256577336159E-3</v>
      </c>
      <c r="AN174" s="489">
        <v>1.9617657277948924E-2</v>
      </c>
      <c r="AO174" s="489">
        <v>1.4130804348217686E-2</v>
      </c>
      <c r="AP174" s="489">
        <v>1.9288372172395964E-3</v>
      </c>
      <c r="AQ174" s="489">
        <v>1.3333551478661823E-2</v>
      </c>
      <c r="AR174" s="489">
        <v>2.2213628949756855E-4</v>
      </c>
      <c r="AS174" s="489">
        <v>4.1075583562114879</v>
      </c>
    </row>
    <row r="175" spans="1:45" ht="18.75">
      <c r="A175" s="484">
        <v>173</v>
      </c>
      <c r="B175" s="485" t="s">
        <v>801</v>
      </c>
      <c r="C175" s="484" t="s">
        <v>802</v>
      </c>
      <c r="D175" s="383">
        <v>28</v>
      </c>
      <c r="E175" s="488">
        <v>1302439</v>
      </c>
      <c r="F175" s="488">
        <v>4702839.12434451</v>
      </c>
      <c r="G175" s="488">
        <v>262247.38682300417</v>
      </c>
      <c r="H175" s="488">
        <v>5376.4111258733728</v>
      </c>
      <c r="I175" s="488">
        <v>408.31616231554329</v>
      </c>
      <c r="J175" s="488">
        <v>1094.5778162832767</v>
      </c>
      <c r="K175" s="488">
        <v>0</v>
      </c>
      <c r="L175" s="488">
        <v>0</v>
      </c>
      <c r="M175" s="488">
        <v>0</v>
      </c>
      <c r="N175" s="488">
        <v>0</v>
      </c>
      <c r="O175" s="488">
        <v>269126.69192747638</v>
      </c>
      <c r="P175" s="489">
        <v>3.6107941518524171</v>
      </c>
      <c r="Q175" s="489">
        <v>0.20135099365344877</v>
      </c>
      <c r="R175" s="489">
        <v>4.1279561851828555E-3</v>
      </c>
      <c r="S175" s="489">
        <v>3.1350117918424073E-4</v>
      </c>
      <c r="T175" s="489">
        <v>8.4040620427004774E-4</v>
      </c>
      <c r="U175" s="489">
        <v>0</v>
      </c>
      <c r="V175" s="489">
        <v>0</v>
      </c>
      <c r="W175" s="489">
        <v>0</v>
      </c>
      <c r="X175" s="489">
        <v>0</v>
      </c>
      <c r="Y175" s="489">
        <v>0.20663285722208594</v>
      </c>
      <c r="Z175" s="489">
        <v>73.135561378620125</v>
      </c>
      <c r="AA175" s="489">
        <v>5.8088963997246141</v>
      </c>
      <c r="AB175" s="489">
        <v>0.44388181719530528</v>
      </c>
      <c r="AC175" s="489">
        <v>0.20463922081594998</v>
      </c>
      <c r="AD175" s="489">
        <v>2.6905980178024858E-2</v>
      </c>
      <c r="AE175" s="489">
        <v>9.6531162170947239E-3</v>
      </c>
      <c r="AF175" s="489">
        <v>6.5681470637209702E-4</v>
      </c>
      <c r="AG175" s="489">
        <v>1.7931278396970305E-3</v>
      </c>
      <c r="AH175" s="489">
        <v>1.1124920173785607E-4</v>
      </c>
      <c r="AI175" s="489">
        <v>6.4965377258787953</v>
      </c>
      <c r="AJ175" s="489">
        <v>60.883615800292745</v>
      </c>
      <c r="AK175" s="489">
        <v>4.8986478519492227</v>
      </c>
      <c r="AL175" s="489">
        <v>0.15474712259643916</v>
      </c>
      <c r="AM175" s="489">
        <v>8.4407972451463718E-3</v>
      </c>
      <c r="AN175" s="489">
        <v>2.0799840635510995E-2</v>
      </c>
      <c r="AO175" s="489">
        <v>6.4767719587718979E-3</v>
      </c>
      <c r="AP175" s="489">
        <v>1.8402778232200087E-4</v>
      </c>
      <c r="AQ175" s="489">
        <v>1.3976278923270055E-3</v>
      </c>
      <c r="AR175" s="489">
        <v>2.768167037309571E-5</v>
      </c>
      <c r="AS175" s="489">
        <v>5.0907217217301133</v>
      </c>
    </row>
    <row r="176" spans="1:45" ht="18.75">
      <c r="A176" s="484">
        <v>174</v>
      </c>
      <c r="B176" s="485" t="s">
        <v>803</v>
      </c>
      <c r="C176" s="484" t="s">
        <v>804</v>
      </c>
      <c r="D176" s="383">
        <v>28</v>
      </c>
      <c r="E176" s="488">
        <v>1195799</v>
      </c>
      <c r="F176" s="488">
        <v>4329504.9791917196</v>
      </c>
      <c r="G176" s="488">
        <v>240473.93842603022</v>
      </c>
      <c r="H176" s="488">
        <v>13408.377544688252</v>
      </c>
      <c r="I176" s="488">
        <v>375.90204790941016</v>
      </c>
      <c r="J176" s="488">
        <v>1007.6849282765487</v>
      </c>
      <c r="K176" s="488">
        <v>0</v>
      </c>
      <c r="L176" s="488">
        <v>0</v>
      </c>
      <c r="M176" s="488">
        <v>0</v>
      </c>
      <c r="N176" s="488">
        <v>0</v>
      </c>
      <c r="O176" s="488">
        <v>255265.90294690445</v>
      </c>
      <c r="P176" s="489">
        <v>3.6205959188724188</v>
      </c>
      <c r="Q176" s="489">
        <v>0.20109896264006763</v>
      </c>
      <c r="R176" s="489">
        <v>1.1212902456590323E-2</v>
      </c>
      <c r="S176" s="489">
        <v>3.1435220125573793E-4</v>
      </c>
      <c r="T176" s="489">
        <v>8.4268754889120056E-4</v>
      </c>
      <c r="U176" s="489">
        <v>0</v>
      </c>
      <c r="V176" s="489">
        <v>0</v>
      </c>
      <c r="W176" s="489">
        <v>0</v>
      </c>
      <c r="X176" s="489">
        <v>0</v>
      </c>
      <c r="Y176" s="489">
        <v>0.21346890484680489</v>
      </c>
      <c r="Z176" s="489">
        <v>61.64698054592953</v>
      </c>
      <c r="AA176" s="489">
        <v>4.6994447937737656</v>
      </c>
      <c r="AB176" s="489">
        <v>0.35880831605939123</v>
      </c>
      <c r="AC176" s="489">
        <v>0.17711849577812577</v>
      </c>
      <c r="AD176" s="489">
        <v>2.6041362396632756E-2</v>
      </c>
      <c r="AE176" s="489">
        <v>9.6617855368592021E-3</v>
      </c>
      <c r="AF176" s="489">
        <v>6.5732057691557562E-4</v>
      </c>
      <c r="AG176" s="489">
        <v>2.0950009828346449E-3</v>
      </c>
      <c r="AH176" s="489">
        <v>1.1109525509027328E-4</v>
      </c>
      <c r="AI176" s="489">
        <v>5.2739381703596182</v>
      </c>
      <c r="AJ176" s="489">
        <v>50.827960937602768</v>
      </c>
      <c r="AK176" s="489">
        <v>3.8996880916703094</v>
      </c>
      <c r="AL176" s="489">
        <v>0.14651839816407466</v>
      </c>
      <c r="AM176" s="489">
        <v>7.198551205410391E-3</v>
      </c>
      <c r="AN176" s="489">
        <v>1.9883883572964077E-2</v>
      </c>
      <c r="AO176" s="489">
        <v>6.9838987109475358E-3</v>
      </c>
      <c r="AP176" s="489">
        <v>1.9491538213820824E-4</v>
      </c>
      <c r="AQ176" s="489">
        <v>1.7546624172845666E-3</v>
      </c>
      <c r="AR176" s="489">
        <v>2.9469774652834516E-5</v>
      </c>
      <c r="AS176" s="489">
        <v>4.0822518708977817</v>
      </c>
    </row>
    <row r="177" spans="1:45" ht="18.75">
      <c r="A177" s="484">
        <v>175</v>
      </c>
      <c r="B177" s="485" t="s">
        <v>805</v>
      </c>
      <c r="C177" s="484" t="s">
        <v>806</v>
      </c>
      <c r="D177" s="383">
        <v>28</v>
      </c>
      <c r="E177" s="488">
        <v>949085</v>
      </c>
      <c r="F177" s="488">
        <v>2932562.4534378168</v>
      </c>
      <c r="G177" s="488">
        <v>167792.25195587374</v>
      </c>
      <c r="H177" s="488">
        <v>21.766846663454952</v>
      </c>
      <c r="I177" s="488">
        <v>254.61484330601692</v>
      </c>
      <c r="J177" s="488">
        <v>682.54892874858808</v>
      </c>
      <c r="K177" s="488">
        <v>0</v>
      </c>
      <c r="L177" s="488">
        <v>0</v>
      </c>
      <c r="M177" s="488">
        <v>0</v>
      </c>
      <c r="N177" s="488">
        <v>0</v>
      </c>
      <c r="O177" s="488">
        <v>168751.1825745918</v>
      </c>
      <c r="P177" s="489">
        <v>3.0898838917882134</v>
      </c>
      <c r="Q177" s="489">
        <v>0.17679370336257946</v>
      </c>
      <c r="R177" s="489">
        <v>2.2934559774366838E-5</v>
      </c>
      <c r="S177" s="489">
        <v>2.6827401476792586E-4</v>
      </c>
      <c r="T177" s="489">
        <v>7.1916522624273702E-4</v>
      </c>
      <c r="U177" s="489">
        <v>0</v>
      </c>
      <c r="V177" s="489">
        <v>0</v>
      </c>
      <c r="W177" s="489">
        <v>0</v>
      </c>
      <c r="X177" s="489">
        <v>0</v>
      </c>
      <c r="Y177" s="489">
        <v>0.17780407716336449</v>
      </c>
      <c r="Z177" s="489">
        <v>52.446155781130457</v>
      </c>
      <c r="AA177" s="489">
        <v>3.8497746081537332</v>
      </c>
      <c r="AB177" s="489">
        <v>0.37765793599943437</v>
      </c>
      <c r="AC177" s="489">
        <v>0.15794900618682578</v>
      </c>
      <c r="AD177" s="489">
        <v>2.1305233987834276E-2</v>
      </c>
      <c r="AE177" s="489">
        <v>9.4785798339990547E-3</v>
      </c>
      <c r="AF177" s="489">
        <v>6.8106289847487086E-4</v>
      </c>
      <c r="AG177" s="489">
        <v>3.165413697486135E-3</v>
      </c>
      <c r="AH177" s="489">
        <v>1.1888431991488104E-4</v>
      </c>
      <c r="AI177" s="489">
        <v>4.4201307250777022</v>
      </c>
      <c r="AJ177" s="489">
        <v>40.400564308024215</v>
      </c>
      <c r="AK177" s="489">
        <v>3.0016043596878026</v>
      </c>
      <c r="AL177" s="489">
        <v>8.3048446680453525E-2</v>
      </c>
      <c r="AM177" s="489">
        <v>5.680069858229329E-3</v>
      </c>
      <c r="AN177" s="489">
        <v>1.4943041872716573E-2</v>
      </c>
      <c r="AO177" s="489">
        <v>6.2181444901081859E-3</v>
      </c>
      <c r="AP177" s="489">
        <v>1.7346768522704759E-4</v>
      </c>
      <c r="AQ177" s="489">
        <v>2.7498746165474193E-3</v>
      </c>
      <c r="AR177" s="489">
        <v>2.6127880554781996E-5</v>
      </c>
      <c r="AS177" s="489">
        <v>3.1144435327716384</v>
      </c>
    </row>
    <row r="178" spans="1:45" ht="18.75">
      <c r="A178" s="484">
        <v>176</v>
      </c>
      <c r="B178" s="485" t="s">
        <v>807</v>
      </c>
      <c r="C178" s="484" t="s">
        <v>808</v>
      </c>
      <c r="D178" s="383">
        <v>28</v>
      </c>
      <c r="E178" s="488">
        <v>3280576</v>
      </c>
      <c r="F178" s="488">
        <v>9755021.1567637064</v>
      </c>
      <c r="G178" s="488">
        <v>575287.63164649613</v>
      </c>
      <c r="H178" s="488">
        <v>46385.150239822506</v>
      </c>
      <c r="I178" s="488">
        <v>846.96343989692889</v>
      </c>
      <c r="J178" s="488">
        <v>2270.4646009033631</v>
      </c>
      <c r="K178" s="488">
        <v>0</v>
      </c>
      <c r="L178" s="488">
        <v>0</v>
      </c>
      <c r="M178" s="488">
        <v>0</v>
      </c>
      <c r="N178" s="488">
        <v>0</v>
      </c>
      <c r="O178" s="488">
        <v>624790.20992711885</v>
      </c>
      <c r="P178" s="489">
        <v>2.9735696282493396</v>
      </c>
      <c r="Q178" s="489">
        <v>0.17536177538532749</v>
      </c>
      <c r="R178" s="489">
        <v>1.4139331093022232E-2</v>
      </c>
      <c r="S178" s="489">
        <v>2.5817522285626938E-4</v>
      </c>
      <c r="T178" s="489">
        <v>6.9209327901666141E-4</v>
      </c>
      <c r="U178" s="489">
        <v>0</v>
      </c>
      <c r="V178" s="489">
        <v>0</v>
      </c>
      <c r="W178" s="489">
        <v>0</v>
      </c>
      <c r="X178" s="489">
        <v>0</v>
      </c>
      <c r="Y178" s="489">
        <v>0.19045137498022263</v>
      </c>
      <c r="Z178" s="489">
        <v>60.533781280009869</v>
      </c>
      <c r="AA178" s="489">
        <v>4.5025493670724126</v>
      </c>
      <c r="AB178" s="489">
        <v>0.3179218244215784</v>
      </c>
      <c r="AC178" s="489">
        <v>0.17406779077181389</v>
      </c>
      <c r="AD178" s="489">
        <v>2.3736531387682801E-2</v>
      </c>
      <c r="AE178" s="489">
        <v>8.7866573500055556E-3</v>
      </c>
      <c r="AF178" s="489">
        <v>1.0872822868289245E-3</v>
      </c>
      <c r="AG178" s="489">
        <v>2.0197469244530759E-3</v>
      </c>
      <c r="AH178" s="489">
        <v>2.115240782436581E-4</v>
      </c>
      <c r="AI178" s="489">
        <v>5.0303807242930212</v>
      </c>
      <c r="AJ178" s="489">
        <v>48.335723597661968</v>
      </c>
      <c r="AK178" s="489">
        <v>3.6188046626597505</v>
      </c>
      <c r="AL178" s="489">
        <v>0.11701489910307127</v>
      </c>
      <c r="AM178" s="489">
        <v>6.3224942440769163E-3</v>
      </c>
      <c r="AN178" s="489">
        <v>1.7518817181571281E-2</v>
      </c>
      <c r="AO178" s="489">
        <v>6.061235021522008E-3</v>
      </c>
      <c r="AP178" s="489">
        <v>2.1973530113282807E-4</v>
      </c>
      <c r="AQ178" s="489">
        <v>1.6150552092539165E-3</v>
      </c>
      <c r="AR178" s="489">
        <v>3.6244141971707564E-5</v>
      </c>
      <c r="AS178" s="489">
        <v>3.7675931428623515</v>
      </c>
    </row>
    <row r="179" spans="1:45" ht="18.75">
      <c r="A179" s="484">
        <v>177</v>
      </c>
      <c r="B179" s="485" t="s">
        <v>809</v>
      </c>
      <c r="C179" s="484" t="s">
        <v>810</v>
      </c>
      <c r="D179" s="383">
        <v>29</v>
      </c>
      <c r="E179" s="488">
        <v>257357</v>
      </c>
      <c r="F179" s="488">
        <v>183729.0073735771</v>
      </c>
      <c r="G179" s="488">
        <v>11643.167920890875</v>
      </c>
      <c r="H179" s="488">
        <v>40.4213127141768</v>
      </c>
      <c r="I179" s="488">
        <v>15.951964592724499</v>
      </c>
      <c r="J179" s="488">
        <v>42.762614319045937</v>
      </c>
      <c r="K179" s="488">
        <v>0</v>
      </c>
      <c r="L179" s="488">
        <v>0</v>
      </c>
      <c r="M179" s="488">
        <v>2479.5042135041767</v>
      </c>
      <c r="N179" s="488">
        <v>0</v>
      </c>
      <c r="O179" s="488">
        <v>14221.808026021001</v>
      </c>
      <c r="P179" s="489">
        <v>0.71390716931568632</v>
      </c>
      <c r="Q179" s="489">
        <v>4.5241310401080502E-2</v>
      </c>
      <c r="R179" s="489">
        <v>1.5706319514983776E-4</v>
      </c>
      <c r="S179" s="489">
        <v>6.1983799130097483E-5</v>
      </c>
      <c r="T179" s="489">
        <v>1.6616068076269903E-4</v>
      </c>
      <c r="U179" s="489">
        <v>0</v>
      </c>
      <c r="V179" s="489">
        <v>0</v>
      </c>
      <c r="W179" s="489">
        <v>9.6344929941838634E-3</v>
      </c>
      <c r="X179" s="489">
        <v>0</v>
      </c>
      <c r="Y179" s="489">
        <v>5.5261011070307009E-2</v>
      </c>
      <c r="Z179" s="489">
        <v>31.371075098095744</v>
      </c>
      <c r="AA179" s="489">
        <v>2.3805973250841208</v>
      </c>
      <c r="AB179" s="489">
        <v>0.19321741366285056</v>
      </c>
      <c r="AC179" s="489">
        <v>9.7833646148765649E-2</v>
      </c>
      <c r="AD179" s="489">
        <v>1.3358873064051969E-2</v>
      </c>
      <c r="AE179" s="489">
        <v>9.2814355784025249E-3</v>
      </c>
      <c r="AF179" s="489">
        <v>9.678228800348137E-4</v>
      </c>
      <c r="AG179" s="489">
        <v>1.4705226074753256E-2</v>
      </c>
      <c r="AH179" s="489">
        <v>1.7776153059242432E-4</v>
      </c>
      <c r="AI179" s="489">
        <v>2.7101395040235716</v>
      </c>
      <c r="AJ179" s="489">
        <v>23.566627755234069</v>
      </c>
      <c r="AK179" s="489">
        <v>1.803671619579998</v>
      </c>
      <c r="AL179" s="489">
        <v>6.0294929192576896E-2</v>
      </c>
      <c r="AM179" s="489">
        <v>3.6773631250002731E-3</v>
      </c>
      <c r="AN179" s="489">
        <v>9.3615145518422382E-3</v>
      </c>
      <c r="AO179" s="489">
        <v>5.9662254615858237E-3</v>
      </c>
      <c r="AP179" s="489">
        <v>1.7232317006253214E-4</v>
      </c>
      <c r="AQ179" s="489">
        <v>1.3390475611202962E-2</v>
      </c>
      <c r="AR179" s="489">
        <v>2.667222581717592E-5</v>
      </c>
      <c r="AS179" s="489">
        <v>1.896561122918087</v>
      </c>
    </row>
    <row r="180" spans="1:45" ht="18.75">
      <c r="A180" s="484">
        <v>178</v>
      </c>
      <c r="B180" s="485" t="s">
        <v>811</v>
      </c>
      <c r="C180" s="484" t="s">
        <v>812</v>
      </c>
      <c r="D180" s="383">
        <v>29</v>
      </c>
      <c r="E180" s="488">
        <v>694726</v>
      </c>
      <c r="F180" s="488">
        <v>505464.74150147277</v>
      </c>
      <c r="G180" s="488">
        <v>29999.848621317949</v>
      </c>
      <c r="H180" s="488">
        <v>53.413877515162199</v>
      </c>
      <c r="I180" s="488">
        <v>43.886133031281688</v>
      </c>
      <c r="J180" s="488">
        <v>117.64605982306247</v>
      </c>
      <c r="K180" s="488">
        <v>0</v>
      </c>
      <c r="L180" s="488">
        <v>0</v>
      </c>
      <c r="M180" s="488">
        <v>6693.3327798773789</v>
      </c>
      <c r="N180" s="488">
        <v>0</v>
      </c>
      <c r="O180" s="488">
        <v>36908.127471564832</v>
      </c>
      <c r="P180" s="489">
        <v>0.72757424006222993</v>
      </c>
      <c r="Q180" s="489">
        <v>4.3182274193448854E-2</v>
      </c>
      <c r="R180" s="489">
        <v>7.6884811443881751E-5</v>
      </c>
      <c r="S180" s="489">
        <v>6.3170419750062162E-5</v>
      </c>
      <c r="T180" s="489">
        <v>1.6934166825923093E-4</v>
      </c>
      <c r="U180" s="489">
        <v>0</v>
      </c>
      <c r="V180" s="489">
        <v>0</v>
      </c>
      <c r="W180" s="489">
        <v>9.6344929941838634E-3</v>
      </c>
      <c r="X180" s="489">
        <v>0</v>
      </c>
      <c r="Y180" s="489">
        <v>5.3126164087085891E-2</v>
      </c>
      <c r="Z180" s="489">
        <v>48.538628844764411</v>
      </c>
      <c r="AA180" s="489">
        <v>3.7466400864914662</v>
      </c>
      <c r="AB180" s="489">
        <v>0.29876388136982146</v>
      </c>
      <c r="AC180" s="489">
        <v>0.13954027340807842</v>
      </c>
      <c r="AD180" s="489">
        <v>1.8786591623445779E-2</v>
      </c>
      <c r="AE180" s="489">
        <v>7.364997515267967E-3</v>
      </c>
      <c r="AF180" s="489">
        <v>1.6756846275583002E-3</v>
      </c>
      <c r="AG180" s="489">
        <v>1.4421350558609611E-2</v>
      </c>
      <c r="AH180" s="489">
        <v>3.4413004206049002E-4</v>
      </c>
      <c r="AI180" s="489">
        <v>4.2275369956363091</v>
      </c>
      <c r="AJ180" s="489">
        <v>39.42340490452537</v>
      </c>
      <c r="AK180" s="489">
        <v>3.0821283007724314</v>
      </c>
      <c r="AL180" s="489">
        <v>9.8267949292576373E-2</v>
      </c>
      <c r="AM180" s="489">
        <v>5.6768277062853589E-3</v>
      </c>
      <c r="AN180" s="489">
        <v>1.402358686374233E-2</v>
      </c>
      <c r="AO180" s="489">
        <v>4.4646968697916352E-3</v>
      </c>
      <c r="AP180" s="489">
        <v>1.5680197602903974E-4</v>
      </c>
      <c r="AQ180" s="489">
        <v>1.3552653107748251E-2</v>
      </c>
      <c r="AR180" s="489">
        <v>2.428653245382522E-5</v>
      </c>
      <c r="AS180" s="489">
        <v>3.2182951031210596</v>
      </c>
    </row>
    <row r="181" spans="1:45" ht="18.75">
      <c r="A181" s="484">
        <v>179</v>
      </c>
      <c r="B181" s="485" t="s">
        <v>813</v>
      </c>
      <c r="C181" s="484" t="s">
        <v>814</v>
      </c>
      <c r="D181" s="383">
        <v>29</v>
      </c>
      <c r="E181" s="488">
        <v>1145269</v>
      </c>
      <c r="F181" s="488">
        <v>1264828.7681226784</v>
      </c>
      <c r="G181" s="488">
        <v>71027.366251491098</v>
      </c>
      <c r="H181" s="488">
        <v>398.43865389688557</v>
      </c>
      <c r="I181" s="488">
        <v>109.81664797179975</v>
      </c>
      <c r="J181" s="488">
        <v>294.38674689450613</v>
      </c>
      <c r="K181" s="488">
        <v>0</v>
      </c>
      <c r="L181" s="488">
        <v>0</v>
      </c>
      <c r="M181" s="488">
        <v>11034.086156955958</v>
      </c>
      <c r="N181" s="488">
        <v>0</v>
      </c>
      <c r="O181" s="488">
        <v>82864.09445721026</v>
      </c>
      <c r="P181" s="489">
        <v>1.1043944855948065</v>
      </c>
      <c r="Q181" s="489">
        <v>6.2018064098033822E-2</v>
      </c>
      <c r="R181" s="489">
        <v>3.4789962349184825E-4</v>
      </c>
      <c r="S181" s="489">
        <v>9.5887209006617445E-5</v>
      </c>
      <c r="T181" s="489">
        <v>2.5704594020662931E-4</v>
      </c>
      <c r="U181" s="489">
        <v>0</v>
      </c>
      <c r="V181" s="489">
        <v>0</v>
      </c>
      <c r="W181" s="489">
        <v>9.6344929941838634E-3</v>
      </c>
      <c r="X181" s="489">
        <v>0</v>
      </c>
      <c r="Y181" s="489">
        <v>7.235338986492279E-2</v>
      </c>
      <c r="Z181" s="489">
        <v>45.583657170078801</v>
      </c>
      <c r="AA181" s="489">
        <v>3.4100980948688675</v>
      </c>
      <c r="AB181" s="489">
        <v>0.26897407847333504</v>
      </c>
      <c r="AC181" s="489">
        <v>0.13809640346280291</v>
      </c>
      <c r="AD181" s="489">
        <v>1.8756951323735616E-2</v>
      </c>
      <c r="AE181" s="489">
        <v>9.3447712110315134E-3</v>
      </c>
      <c r="AF181" s="489">
        <v>3.5065674800217892E-3</v>
      </c>
      <c r="AG181" s="489">
        <v>2.0857931740344438E-2</v>
      </c>
      <c r="AH181" s="489">
        <v>6.844398884838747E-4</v>
      </c>
      <c r="AI181" s="489">
        <v>3.8703192384486238</v>
      </c>
      <c r="AJ181" s="489">
        <v>35.07701595122559</v>
      </c>
      <c r="AK181" s="489">
        <v>2.6477237650696259</v>
      </c>
      <c r="AL181" s="489">
        <v>8.9308846152476334E-2</v>
      </c>
      <c r="AM181" s="489">
        <v>5.1695405374455978E-3</v>
      </c>
      <c r="AN181" s="489">
        <v>1.3143094996904549E-2</v>
      </c>
      <c r="AO181" s="489">
        <v>5.966004892460906E-3</v>
      </c>
      <c r="AP181" s="489">
        <v>4.8648164462406862E-4</v>
      </c>
      <c r="AQ181" s="489">
        <v>1.9117096794569906E-2</v>
      </c>
      <c r="AR181" s="489">
        <v>7.610638749114737E-5</v>
      </c>
      <c r="AS181" s="489">
        <v>2.7809909364755985</v>
      </c>
    </row>
    <row r="182" spans="1:45" ht="18.75">
      <c r="A182" s="484">
        <v>180</v>
      </c>
      <c r="B182" s="485" t="s">
        <v>815</v>
      </c>
      <c r="C182" s="484" t="s">
        <v>816</v>
      </c>
      <c r="D182" s="383">
        <v>29</v>
      </c>
      <c r="E182" s="488">
        <v>2030300</v>
      </c>
      <c r="F182" s="488">
        <v>1758778.1602785643</v>
      </c>
      <c r="G182" s="488">
        <v>97828.073790638053</v>
      </c>
      <c r="H182" s="488">
        <v>3793.8289218877367</v>
      </c>
      <c r="I182" s="488">
        <v>152.70298000453715</v>
      </c>
      <c r="J182" s="488">
        <v>409.35262872143352</v>
      </c>
      <c r="K182" s="488">
        <v>0</v>
      </c>
      <c r="L182" s="488">
        <v>0</v>
      </c>
      <c r="M182" s="488">
        <v>19560.911126091498</v>
      </c>
      <c r="N182" s="488">
        <v>0</v>
      </c>
      <c r="O182" s="488">
        <v>121744.86944734326</v>
      </c>
      <c r="P182" s="489">
        <v>0.86626516292102862</v>
      </c>
      <c r="Q182" s="489">
        <v>4.818404855964048E-2</v>
      </c>
      <c r="R182" s="489">
        <v>1.8686050937732044E-3</v>
      </c>
      <c r="S182" s="489">
        <v>7.5212027781380668E-5</v>
      </c>
      <c r="T182" s="489">
        <v>2.016217449251015E-4</v>
      </c>
      <c r="U182" s="489">
        <v>0</v>
      </c>
      <c r="V182" s="489">
        <v>0</v>
      </c>
      <c r="W182" s="489">
        <v>9.6344929941838651E-3</v>
      </c>
      <c r="X182" s="489">
        <v>0</v>
      </c>
      <c r="Y182" s="489">
        <v>5.9963980420304028E-2</v>
      </c>
      <c r="Z182" s="489">
        <v>45.352289628543765</v>
      </c>
      <c r="AA182" s="489">
        <v>3.4663590978422802</v>
      </c>
      <c r="AB182" s="489">
        <v>0.26398072732982475</v>
      </c>
      <c r="AC182" s="489">
        <v>0.13628492232456543</v>
      </c>
      <c r="AD182" s="489">
        <v>1.8685076688897607E-2</v>
      </c>
      <c r="AE182" s="489">
        <v>1.0409990431814484E-2</v>
      </c>
      <c r="AF182" s="489">
        <v>2.6066440502762493E-3</v>
      </c>
      <c r="AG182" s="489">
        <v>1.9183371785712101E-2</v>
      </c>
      <c r="AH182" s="489">
        <v>4.5620615709504267E-4</v>
      </c>
      <c r="AI182" s="489">
        <v>3.9179660366104661</v>
      </c>
      <c r="AJ182" s="489">
        <v>35.168072329220038</v>
      </c>
      <c r="AK182" s="489">
        <v>2.7253475838912573</v>
      </c>
      <c r="AL182" s="489">
        <v>9.0198155021183224E-2</v>
      </c>
      <c r="AM182" s="489">
        <v>5.3660814809409381E-3</v>
      </c>
      <c r="AN182" s="489">
        <v>1.3056670479414756E-2</v>
      </c>
      <c r="AO182" s="489">
        <v>7.0548869909898594E-3</v>
      </c>
      <c r="AP182" s="489">
        <v>6.5400505901682423E-4</v>
      </c>
      <c r="AQ182" s="489">
        <v>1.7800758766383509E-2</v>
      </c>
      <c r="AR182" s="489">
        <v>1.0829874269785063E-4</v>
      </c>
      <c r="AS182" s="489">
        <v>2.8595864404318827</v>
      </c>
    </row>
    <row r="183" spans="1:45" ht="18.75">
      <c r="A183" s="484">
        <v>181</v>
      </c>
      <c r="B183" s="485" t="s">
        <v>817</v>
      </c>
      <c r="C183" s="484" t="s">
        <v>818</v>
      </c>
      <c r="D183" s="383">
        <v>29</v>
      </c>
      <c r="E183" s="488">
        <v>1288310</v>
      </c>
      <c r="F183" s="488">
        <v>676127.39045418124</v>
      </c>
      <c r="G183" s="488">
        <v>37639.311536722533</v>
      </c>
      <c r="H183" s="488">
        <v>277.17471575435519</v>
      </c>
      <c r="I183" s="488">
        <v>58.703632849689242</v>
      </c>
      <c r="J183" s="488">
        <v>157.36750141879475</v>
      </c>
      <c r="K183" s="488">
        <v>0</v>
      </c>
      <c r="L183" s="488">
        <v>0</v>
      </c>
      <c r="M183" s="488">
        <v>12412.213669337016</v>
      </c>
      <c r="N183" s="488">
        <v>0</v>
      </c>
      <c r="O183" s="488">
        <v>50544.771056082391</v>
      </c>
      <c r="P183" s="489">
        <v>0.524817311403452</v>
      </c>
      <c r="Q183" s="489">
        <v>2.9216036153350149E-2</v>
      </c>
      <c r="R183" s="489">
        <v>2.1514597864982435E-4</v>
      </c>
      <c r="S183" s="489">
        <v>4.5566387631617577E-5</v>
      </c>
      <c r="T183" s="489">
        <v>1.2215033758861978E-4</v>
      </c>
      <c r="U183" s="489">
        <v>0</v>
      </c>
      <c r="V183" s="489">
        <v>0</v>
      </c>
      <c r="W183" s="489">
        <v>9.6344929941838651E-3</v>
      </c>
      <c r="X183" s="489">
        <v>0</v>
      </c>
      <c r="Y183" s="489">
        <v>3.9233391851404079E-2</v>
      </c>
      <c r="Z183" s="489">
        <v>41.755402799159675</v>
      </c>
      <c r="AA183" s="489">
        <v>3.1661746181635291</v>
      </c>
      <c r="AB183" s="489">
        <v>0.25406599401270136</v>
      </c>
      <c r="AC183" s="489">
        <v>0.12762159935933931</v>
      </c>
      <c r="AD183" s="489">
        <v>1.8646862236257746E-2</v>
      </c>
      <c r="AE183" s="489">
        <v>1.8003252875878291E-2</v>
      </c>
      <c r="AF183" s="489">
        <v>8.2942317023683518E-3</v>
      </c>
      <c r="AG183" s="489">
        <v>1.6130678984318362E-2</v>
      </c>
      <c r="AH183" s="489">
        <v>1.3373992056401724E-3</v>
      </c>
      <c r="AI183" s="489">
        <v>3.6102746365400336</v>
      </c>
      <c r="AJ183" s="489">
        <v>31.200827440918474</v>
      </c>
      <c r="AK183" s="489">
        <v>2.4061784638272892</v>
      </c>
      <c r="AL183" s="489">
        <v>7.7257770871901624E-2</v>
      </c>
      <c r="AM183" s="489">
        <v>4.8800765336295925E-3</v>
      </c>
      <c r="AN183" s="489">
        <v>1.2302610396919017E-2</v>
      </c>
      <c r="AO183" s="489">
        <v>1.3194460293409628E-2</v>
      </c>
      <c r="AP183" s="489">
        <v>2.1797022396732517E-3</v>
      </c>
      <c r="AQ183" s="489">
        <v>1.4475032252516937E-2</v>
      </c>
      <c r="AR183" s="489">
        <v>2.5775242891001198E-4</v>
      </c>
      <c r="AS183" s="489">
        <v>2.5307258688442484</v>
      </c>
    </row>
    <row r="184" spans="1:45" ht="18.75">
      <c r="A184" s="484">
        <v>182</v>
      </c>
      <c r="B184" s="485" t="s">
        <v>819</v>
      </c>
      <c r="C184" s="484" t="s">
        <v>820</v>
      </c>
      <c r="D184" s="383">
        <v>29</v>
      </c>
      <c r="E184" s="488">
        <v>1461817</v>
      </c>
      <c r="F184" s="488">
        <v>1277780.7672202718</v>
      </c>
      <c r="G184" s="488">
        <v>68746.25090048791</v>
      </c>
      <c r="H184" s="488">
        <v>513.92811879453359</v>
      </c>
      <c r="I184" s="488">
        <v>110.94118368863246</v>
      </c>
      <c r="J184" s="488">
        <v>297.40130267961871</v>
      </c>
      <c r="K184" s="488">
        <v>25520144.413793057</v>
      </c>
      <c r="L184" s="488">
        <v>0</v>
      </c>
      <c r="M184" s="488">
        <v>14083.865645278876</v>
      </c>
      <c r="N184" s="488">
        <v>0</v>
      </c>
      <c r="O184" s="488">
        <v>25603896.800943986</v>
      </c>
      <c r="P184" s="489">
        <v>0.87410446534707953</v>
      </c>
      <c r="Q184" s="489">
        <v>4.7027945974419443E-2</v>
      </c>
      <c r="R184" s="489">
        <v>3.515680271843422E-4</v>
      </c>
      <c r="S184" s="489">
        <v>7.5892662138032647E-5</v>
      </c>
      <c r="T184" s="489">
        <v>2.0344632924614963E-4</v>
      </c>
      <c r="U184" s="489">
        <v>17.457824347228865</v>
      </c>
      <c r="V184" s="489">
        <v>0</v>
      </c>
      <c r="W184" s="489">
        <v>9.6344929941838651E-3</v>
      </c>
      <c r="X184" s="489">
        <v>0</v>
      </c>
      <c r="Y184" s="489">
        <v>17.515117693216034</v>
      </c>
      <c r="Z184" s="489">
        <v>35.153819906654903</v>
      </c>
      <c r="AA184" s="489">
        <v>2.5011925012132217</v>
      </c>
      <c r="AB184" s="489">
        <v>0.23512067169936338</v>
      </c>
      <c r="AC184" s="489">
        <v>0.11996912307731863</v>
      </c>
      <c r="AD184" s="489">
        <v>1.8013769456547164E-2</v>
      </c>
      <c r="AE184" s="489">
        <v>19.602982915478002</v>
      </c>
      <c r="AF184" s="489">
        <v>6.4178208257743173E-3</v>
      </c>
      <c r="AG184" s="489">
        <v>1.6665039782689909E-2</v>
      </c>
      <c r="AH184" s="489">
        <v>1.0481033252708338E-3</v>
      </c>
      <c r="AI184" s="489">
        <v>22.501409944858185</v>
      </c>
      <c r="AJ184" s="489">
        <v>25.82940653625722</v>
      </c>
      <c r="AK184" s="489">
        <v>1.8523481745053338</v>
      </c>
      <c r="AL184" s="489">
        <v>6.8369734864329429E-2</v>
      </c>
      <c r="AM184" s="489">
        <v>4.9936292647276724E-3</v>
      </c>
      <c r="AN184" s="489">
        <v>1.1429643090640481E-2</v>
      </c>
      <c r="AO184" s="489">
        <v>19.390477222968975</v>
      </c>
      <c r="AP184" s="489">
        <v>1.8237715431178737E-3</v>
      </c>
      <c r="AQ184" s="489">
        <v>1.5027850893759211E-2</v>
      </c>
      <c r="AR184" s="489">
        <v>2.40139913648346E-4</v>
      </c>
      <c r="AS184" s="489">
        <v>21.344710167044532</v>
      </c>
    </row>
    <row r="185" spans="1:45" ht="18.75">
      <c r="A185" s="484">
        <v>183</v>
      </c>
      <c r="B185" s="485" t="s">
        <v>821</v>
      </c>
      <c r="C185" s="484" t="s">
        <v>822</v>
      </c>
      <c r="D185" s="383">
        <v>29</v>
      </c>
      <c r="E185" s="488">
        <v>1223567</v>
      </c>
      <c r="F185" s="488">
        <v>1306039.750573149</v>
      </c>
      <c r="G185" s="488">
        <v>81424.055018150684</v>
      </c>
      <c r="H185" s="488">
        <v>2078.8103681576636</v>
      </c>
      <c r="I185" s="488">
        <v>113.39472278033891</v>
      </c>
      <c r="J185" s="488">
        <v>303.97853304428475</v>
      </c>
      <c r="K185" s="488">
        <v>0</v>
      </c>
      <c r="L185" s="488">
        <v>0</v>
      </c>
      <c r="M185" s="488">
        <v>11788.447689414568</v>
      </c>
      <c r="N185" s="488">
        <v>0</v>
      </c>
      <c r="O185" s="488">
        <v>95708.686331547535</v>
      </c>
      <c r="P185" s="489">
        <v>1.067403542734602</v>
      </c>
      <c r="Q185" s="489">
        <v>6.654646212111856E-2</v>
      </c>
      <c r="R185" s="489">
        <v>1.6989755102562129E-3</v>
      </c>
      <c r="S185" s="489">
        <v>9.2675532096190002E-5</v>
      </c>
      <c r="T185" s="489">
        <v>2.4843636110183153E-4</v>
      </c>
      <c r="U185" s="489">
        <v>0</v>
      </c>
      <c r="V185" s="489">
        <v>0</v>
      </c>
      <c r="W185" s="489">
        <v>9.6344929941838634E-3</v>
      </c>
      <c r="X185" s="489">
        <v>0</v>
      </c>
      <c r="Y185" s="489">
        <v>7.8221042518756667E-2</v>
      </c>
      <c r="Z185" s="489">
        <v>67.687924689858335</v>
      </c>
      <c r="AA185" s="489">
        <v>5.4245766171699827</v>
      </c>
      <c r="AB185" s="489">
        <v>0.38700455971146308</v>
      </c>
      <c r="AC185" s="489">
        <v>0.18622440485209979</v>
      </c>
      <c r="AD185" s="489">
        <v>2.4999761286815702E-2</v>
      </c>
      <c r="AE185" s="489">
        <v>9.0509156480033451E-3</v>
      </c>
      <c r="AF185" s="489">
        <v>6.8561074532956219E-4</v>
      </c>
      <c r="AG185" s="489">
        <v>1.2551369977321203E-2</v>
      </c>
      <c r="AH185" s="489">
        <v>1.1672331548060293E-4</v>
      </c>
      <c r="AI185" s="489">
        <v>6.0452099627064948</v>
      </c>
      <c r="AJ185" s="489">
        <v>56.405616348437597</v>
      </c>
      <c r="AK185" s="489">
        <v>4.5803535331274032</v>
      </c>
      <c r="AL185" s="489">
        <v>0.14781248694719962</v>
      </c>
      <c r="AM185" s="489">
        <v>7.8477074296279068E-3</v>
      </c>
      <c r="AN185" s="489">
        <v>1.9061862833929213E-2</v>
      </c>
      <c r="AO185" s="489">
        <v>5.957167568265617E-3</v>
      </c>
      <c r="AP185" s="489">
        <v>1.9230441373058838E-4</v>
      </c>
      <c r="AQ185" s="489">
        <v>1.1982324201919432E-2</v>
      </c>
      <c r="AR185" s="489">
        <v>2.9343286788600168E-5</v>
      </c>
      <c r="AS185" s="489">
        <v>4.7732367298088683</v>
      </c>
    </row>
    <row r="186" spans="1:45" ht="18.75">
      <c r="A186" s="484">
        <v>184</v>
      </c>
      <c r="B186" s="485" t="s">
        <v>823</v>
      </c>
      <c r="C186" s="484" t="s">
        <v>824</v>
      </c>
      <c r="D186" s="383">
        <v>29</v>
      </c>
      <c r="E186" s="488">
        <v>2357212</v>
      </c>
      <c r="F186" s="488">
        <v>2291847.3193642171</v>
      </c>
      <c r="G186" s="488">
        <v>128911.33126723216</v>
      </c>
      <c r="H186" s="488">
        <v>629.41758369218155</v>
      </c>
      <c r="I186" s="488">
        <v>198.98582054651834</v>
      </c>
      <c r="J186" s="488">
        <v>533.42356983857485</v>
      </c>
      <c r="K186" s="488">
        <v>9379.5918552497496</v>
      </c>
      <c r="L186" s="488">
        <v>0</v>
      </c>
      <c r="M186" s="488">
        <v>22710.542499806135</v>
      </c>
      <c r="N186" s="488">
        <v>0</v>
      </c>
      <c r="O186" s="488">
        <v>162363.29259636533</v>
      </c>
      <c r="P186" s="489">
        <v>0.9722703428305205</v>
      </c>
      <c r="Q186" s="489">
        <v>5.4688051506284606E-2</v>
      </c>
      <c r="R186" s="489">
        <v>2.6701780904398142E-4</v>
      </c>
      <c r="S186" s="489">
        <v>8.4415750703168964E-5</v>
      </c>
      <c r="T186" s="489">
        <v>2.2629427045109851E-4</v>
      </c>
      <c r="U186" s="489">
        <v>3.9791040666896952E-3</v>
      </c>
      <c r="V186" s="489">
        <v>0</v>
      </c>
      <c r="W186" s="489">
        <v>9.6344929941838634E-3</v>
      </c>
      <c r="X186" s="489">
        <v>0</v>
      </c>
      <c r="Y186" s="489">
        <v>6.8879376397356418E-2</v>
      </c>
      <c r="Z186" s="489">
        <v>47.45730133802055</v>
      </c>
      <c r="AA186" s="489">
        <v>3.6419691783195014</v>
      </c>
      <c r="AB186" s="489">
        <v>0.36047666848037285</v>
      </c>
      <c r="AC186" s="489">
        <v>0.14339555528207998</v>
      </c>
      <c r="AD186" s="489">
        <v>2.0164494970493319E-2</v>
      </c>
      <c r="AE186" s="489">
        <v>3.1993106291245854E-2</v>
      </c>
      <c r="AF186" s="489">
        <v>2.4048646365960949E-3</v>
      </c>
      <c r="AG186" s="489">
        <v>1.6736135864145622E-2</v>
      </c>
      <c r="AH186" s="489">
        <v>4.2355333783635748E-4</v>
      </c>
      <c r="AI186" s="489">
        <v>4.2175635571822694</v>
      </c>
      <c r="AJ186" s="489">
        <v>36.741903761324345</v>
      </c>
      <c r="AK186" s="489">
        <v>2.867597714680739</v>
      </c>
      <c r="AL186" s="489">
        <v>0.13146566208736188</v>
      </c>
      <c r="AM186" s="489">
        <v>5.4978393218062605E-3</v>
      </c>
      <c r="AN186" s="489">
        <v>1.3955371299247095E-2</v>
      </c>
      <c r="AO186" s="489">
        <v>2.6298425315291914E-2</v>
      </c>
      <c r="AP186" s="489">
        <v>6.1261274186254731E-4</v>
      </c>
      <c r="AQ186" s="489">
        <v>1.5561243052778421E-2</v>
      </c>
      <c r="AR186" s="489">
        <v>9.6448572952837473E-5</v>
      </c>
      <c r="AS186" s="489">
        <v>3.0610853170720409</v>
      </c>
    </row>
    <row r="187" spans="1:45" ht="18.75">
      <c r="A187" s="484">
        <v>185</v>
      </c>
      <c r="B187" s="485" t="s">
        <v>825</v>
      </c>
      <c r="C187" s="484" t="s">
        <v>826</v>
      </c>
      <c r="D187" s="383">
        <v>29</v>
      </c>
      <c r="E187" s="488">
        <v>891266</v>
      </c>
      <c r="F187" s="488">
        <v>1256691.3656139891</v>
      </c>
      <c r="G187" s="488">
        <v>72840.748862570996</v>
      </c>
      <c r="H187" s="488">
        <v>718.92191898785882</v>
      </c>
      <c r="I187" s="488">
        <v>109.11013157272392</v>
      </c>
      <c r="J187" s="488">
        <v>292.49278028568222</v>
      </c>
      <c r="K187" s="488">
        <v>0</v>
      </c>
      <c r="L187" s="488">
        <v>0</v>
      </c>
      <c r="M187" s="488">
        <v>8025.0308700782216</v>
      </c>
      <c r="N187" s="488">
        <v>0</v>
      </c>
      <c r="O187" s="488">
        <v>81986.304563495491</v>
      </c>
      <c r="P187" s="489">
        <v>1.4100070748956979</v>
      </c>
      <c r="Q187" s="489">
        <v>8.1727283283072619E-2</v>
      </c>
      <c r="R187" s="489">
        <v>8.0663002850760472E-4</v>
      </c>
      <c r="S187" s="489">
        <v>1.2242151229007269E-4</v>
      </c>
      <c r="T187" s="489">
        <v>3.2817675114464394E-4</v>
      </c>
      <c r="U187" s="489">
        <v>0</v>
      </c>
      <c r="V187" s="489">
        <v>0</v>
      </c>
      <c r="W187" s="489">
        <v>9.0040805663833493E-3</v>
      </c>
      <c r="X187" s="489">
        <v>0</v>
      </c>
      <c r="Y187" s="489">
        <v>9.198859214139829E-2</v>
      </c>
      <c r="Z187" s="489">
        <v>42.365922288301114</v>
      </c>
      <c r="AA187" s="489">
        <v>3.2441542492178277</v>
      </c>
      <c r="AB187" s="489">
        <v>0.24476284345299348</v>
      </c>
      <c r="AC187" s="489">
        <v>0.13137730420180554</v>
      </c>
      <c r="AD187" s="489">
        <v>1.9283323005017727E-2</v>
      </c>
      <c r="AE187" s="489">
        <v>1.0742828288796691E-2</v>
      </c>
      <c r="AF187" s="489">
        <v>2.1494989284134313E-3</v>
      </c>
      <c r="AG187" s="489">
        <v>1.5737862908569256E-2</v>
      </c>
      <c r="AH187" s="489">
        <v>3.9938595086528976E-4</v>
      </c>
      <c r="AI187" s="489">
        <v>3.6686072959542892</v>
      </c>
      <c r="AJ187" s="489">
        <v>32.986171224111473</v>
      </c>
      <c r="AK187" s="489">
        <v>2.5633251829139958</v>
      </c>
      <c r="AL187" s="489">
        <v>8.838295326312387E-2</v>
      </c>
      <c r="AM187" s="489">
        <v>5.0075922696077241E-3</v>
      </c>
      <c r="AN187" s="489">
        <v>1.2719030999851421E-2</v>
      </c>
      <c r="AO187" s="489">
        <v>7.493110901027944E-3</v>
      </c>
      <c r="AP187" s="489">
        <v>4.3341394953520817E-4</v>
      </c>
      <c r="AQ187" s="489">
        <v>1.4636589709475123E-2</v>
      </c>
      <c r="AR187" s="489">
        <v>6.6725437141251971E-5</v>
      </c>
      <c r="AS187" s="489">
        <v>2.6920645994437566</v>
      </c>
    </row>
    <row r="188" spans="1:45" ht="18.75">
      <c r="A188" s="484">
        <v>186</v>
      </c>
      <c r="B188" s="485" t="s">
        <v>827</v>
      </c>
      <c r="C188" s="484" t="s">
        <v>828</v>
      </c>
      <c r="D188" s="383">
        <v>29</v>
      </c>
      <c r="E188" s="488">
        <v>2600180</v>
      </c>
      <c r="F188" s="488">
        <v>1349862.5944153755</v>
      </c>
      <c r="G188" s="488">
        <v>80445.140030744209</v>
      </c>
      <c r="H188" s="488">
        <v>366.6790510500324</v>
      </c>
      <c r="I188" s="488">
        <v>117.19956809745473</v>
      </c>
      <c r="J188" s="488">
        <v>314.17822549556183</v>
      </c>
      <c r="K188" s="488">
        <v>0</v>
      </c>
      <c r="L188" s="488">
        <v>0</v>
      </c>
      <c r="M188" s="488">
        <v>23412.230207098655</v>
      </c>
      <c r="N188" s="488">
        <v>0</v>
      </c>
      <c r="O188" s="488">
        <v>104655.4270824859</v>
      </c>
      <c r="P188" s="489">
        <v>0.5191419803303523</v>
      </c>
      <c r="Q188" s="489">
        <v>3.093829659129145E-2</v>
      </c>
      <c r="R188" s="489">
        <v>1.4102064128253904E-4</v>
      </c>
      <c r="S188" s="489">
        <v>4.5073636478034109E-5</v>
      </c>
      <c r="T188" s="489">
        <v>1.2082941392348292E-4</v>
      </c>
      <c r="U188" s="489">
        <v>0</v>
      </c>
      <c r="V188" s="489">
        <v>0</v>
      </c>
      <c r="W188" s="489">
        <v>9.0040805663833476E-3</v>
      </c>
      <c r="X188" s="489">
        <v>0</v>
      </c>
      <c r="Y188" s="489">
        <v>4.0249300849358849E-2</v>
      </c>
      <c r="Z188" s="489">
        <v>39.885698542437957</v>
      </c>
      <c r="AA188" s="489">
        <v>3.0194631615259477</v>
      </c>
      <c r="AB188" s="489">
        <v>0.2375637672834052</v>
      </c>
      <c r="AC188" s="489">
        <v>0.12363731946327604</v>
      </c>
      <c r="AD188" s="489">
        <v>2.0057665884458974E-2</v>
      </c>
      <c r="AE188" s="489">
        <v>9.6734532943974823E-3</v>
      </c>
      <c r="AF188" s="489">
        <v>2.4599304189904729E-3</v>
      </c>
      <c r="AG188" s="489">
        <v>1.5474063975855264E-2</v>
      </c>
      <c r="AH188" s="489">
        <v>4.6558824284937805E-4</v>
      </c>
      <c r="AI188" s="489">
        <v>3.4287949500891828</v>
      </c>
      <c r="AJ188" s="489">
        <v>30.593975025123907</v>
      </c>
      <c r="AK188" s="489">
        <v>2.3505354505697618</v>
      </c>
      <c r="AL188" s="489">
        <v>8.6934036111718765E-2</v>
      </c>
      <c r="AM188" s="489">
        <v>4.5835930582099832E-3</v>
      </c>
      <c r="AN188" s="489">
        <v>1.2176451390674635E-2</v>
      </c>
      <c r="AO188" s="489">
        <v>6.540137593354067E-3</v>
      </c>
      <c r="AP188" s="489">
        <v>4.199593115157189E-4</v>
      </c>
      <c r="AQ188" s="489">
        <v>1.4257130062030242E-2</v>
      </c>
      <c r="AR188" s="489">
        <v>5.6311611680119957E-5</v>
      </c>
      <c r="AS188" s="489">
        <v>2.4755030697089464</v>
      </c>
    </row>
    <row r="189" spans="1:45" ht="18.75">
      <c r="A189" s="484">
        <v>187</v>
      </c>
      <c r="B189" s="485" t="s">
        <v>829</v>
      </c>
      <c r="C189" s="484" t="s">
        <v>830</v>
      </c>
      <c r="D189" s="383">
        <v>29</v>
      </c>
      <c r="E189" s="488">
        <v>391850</v>
      </c>
      <c r="F189" s="488">
        <v>450161.45405657508</v>
      </c>
      <c r="G189" s="488">
        <v>28942.561969693688</v>
      </c>
      <c r="H189" s="488">
        <v>535.58239346284256</v>
      </c>
      <c r="I189" s="488">
        <v>39.084517348525075</v>
      </c>
      <c r="J189" s="488">
        <v>104.77431362801062</v>
      </c>
      <c r="K189" s="488">
        <v>0</v>
      </c>
      <c r="L189" s="488">
        <v>0</v>
      </c>
      <c r="M189" s="488">
        <v>3528.2489699373155</v>
      </c>
      <c r="N189" s="488">
        <v>0</v>
      </c>
      <c r="O189" s="488">
        <v>33150.252164070385</v>
      </c>
      <c r="P189" s="489">
        <v>1.1488106521795971</v>
      </c>
      <c r="Q189" s="489">
        <v>7.3861329513062873E-2</v>
      </c>
      <c r="R189" s="489">
        <v>1.3668046279516207E-3</v>
      </c>
      <c r="S189" s="489">
        <v>9.97435685811537E-5</v>
      </c>
      <c r="T189" s="489">
        <v>2.6738372751821006E-4</v>
      </c>
      <c r="U189" s="489">
        <v>0</v>
      </c>
      <c r="V189" s="489">
        <v>0</v>
      </c>
      <c r="W189" s="489">
        <v>9.0040805663833493E-3</v>
      </c>
      <c r="X189" s="489">
        <v>0</v>
      </c>
      <c r="Y189" s="489">
        <v>8.4599342003497224E-2</v>
      </c>
      <c r="Z189" s="489">
        <v>38.499076902293417</v>
      </c>
      <c r="AA189" s="489">
        <v>2.8628336854363825</v>
      </c>
      <c r="AB189" s="489">
        <v>0.2319151941375826</v>
      </c>
      <c r="AC189" s="489">
        <v>0.12175184233315704</v>
      </c>
      <c r="AD189" s="489">
        <v>1.7853943486537929E-2</v>
      </c>
      <c r="AE189" s="489">
        <v>1.2045794514992761E-2</v>
      </c>
      <c r="AF189" s="489">
        <v>8.0835206327865596E-3</v>
      </c>
      <c r="AG189" s="489">
        <v>1.6406418152461424E-2</v>
      </c>
      <c r="AH189" s="489">
        <v>1.3001337663011501E-3</v>
      </c>
      <c r="AI189" s="489">
        <v>3.2721905324602032</v>
      </c>
      <c r="AJ189" s="489">
        <v>29.241996129931383</v>
      </c>
      <c r="AK189" s="489">
        <v>2.2002255741466819</v>
      </c>
      <c r="AL189" s="489">
        <v>7.9788824018236768E-2</v>
      </c>
      <c r="AM189" s="489">
        <v>4.2732641985316257E-3</v>
      </c>
      <c r="AN189" s="489">
        <v>1.1900572638871806E-2</v>
      </c>
      <c r="AO189" s="489">
        <v>8.3296781426678377E-3</v>
      </c>
      <c r="AP189" s="489">
        <v>2.5878527945615562E-3</v>
      </c>
      <c r="AQ189" s="489">
        <v>1.434357046054587E-2</v>
      </c>
      <c r="AR189" s="489">
        <v>4.0954642223565665E-4</v>
      </c>
      <c r="AS189" s="489">
        <v>2.3218588828223341</v>
      </c>
    </row>
    <row r="190" spans="1:45" ht="18.75">
      <c r="A190" s="484">
        <v>188</v>
      </c>
      <c r="B190" s="485" t="s">
        <v>831</v>
      </c>
      <c r="C190" s="484" t="s">
        <v>832</v>
      </c>
      <c r="D190" s="383">
        <v>29</v>
      </c>
      <c r="E190" s="488">
        <v>1168158</v>
      </c>
      <c r="F190" s="488">
        <v>631033.53216134978</v>
      </c>
      <c r="G190" s="488">
        <v>39884.068883822183</v>
      </c>
      <c r="H190" s="488">
        <v>76.511770494691802</v>
      </c>
      <c r="I190" s="488">
        <v>54.788433823038226</v>
      </c>
      <c r="J190" s="488">
        <v>146.87198251353456</v>
      </c>
      <c r="K190" s="488">
        <v>0</v>
      </c>
      <c r="L190" s="488">
        <v>0</v>
      </c>
      <c r="M190" s="488">
        <v>10518.188746265241</v>
      </c>
      <c r="N190" s="488">
        <v>0</v>
      </c>
      <c r="O190" s="488">
        <v>50680.42981691868</v>
      </c>
      <c r="P190" s="489">
        <v>0.54019536069722573</v>
      </c>
      <c r="Q190" s="489">
        <v>3.4142700631098005E-2</v>
      </c>
      <c r="R190" s="489">
        <v>6.5497792674186028E-5</v>
      </c>
      <c r="S190" s="489">
        <v>4.6901561109916828E-5</v>
      </c>
      <c r="T190" s="489">
        <v>1.2572955243514539E-4</v>
      </c>
      <c r="U190" s="489">
        <v>0</v>
      </c>
      <c r="V190" s="489">
        <v>0</v>
      </c>
      <c r="W190" s="489">
        <v>9.0040805663833493E-3</v>
      </c>
      <c r="X190" s="489">
        <v>0</v>
      </c>
      <c r="Y190" s="489">
        <v>4.3384910103700595E-2</v>
      </c>
      <c r="Z190" s="489">
        <v>39.322277202897929</v>
      </c>
      <c r="AA190" s="489">
        <v>3.0200603903157028</v>
      </c>
      <c r="AB190" s="489">
        <v>0.26136673492585727</v>
      </c>
      <c r="AC190" s="489">
        <v>0.11874868763065648</v>
      </c>
      <c r="AD190" s="489">
        <v>1.7424039366953782E-2</v>
      </c>
      <c r="AE190" s="489">
        <v>2.6063886086860277E-2</v>
      </c>
      <c r="AF190" s="489">
        <v>4.1475199225031682E-3</v>
      </c>
      <c r="AG190" s="489">
        <v>1.4714901066790279E-2</v>
      </c>
      <c r="AH190" s="489">
        <v>7.3827726736947299E-4</v>
      </c>
      <c r="AI190" s="489">
        <v>3.4632644365826923</v>
      </c>
      <c r="AJ190" s="489">
        <v>30.405283731931053</v>
      </c>
      <c r="AK190" s="489">
        <v>2.3688645420908232</v>
      </c>
      <c r="AL190" s="489">
        <v>9.9411971821847939E-2</v>
      </c>
      <c r="AM190" s="489">
        <v>4.8741088554467155E-3</v>
      </c>
      <c r="AN190" s="489">
        <v>1.2199990084572943E-2</v>
      </c>
      <c r="AO190" s="489">
        <v>2.0901830161665379E-2</v>
      </c>
      <c r="AP190" s="489">
        <v>1.0323650272667706E-3</v>
      </c>
      <c r="AQ190" s="489">
        <v>1.3279748410763428E-2</v>
      </c>
      <c r="AR190" s="489">
        <v>1.7172706191447237E-4</v>
      </c>
      <c r="AS190" s="489">
        <v>2.5207362835143012</v>
      </c>
    </row>
    <row r="191" spans="1:45" ht="18.75">
      <c r="A191" s="484">
        <v>189</v>
      </c>
      <c r="B191" s="485" t="s">
        <v>833</v>
      </c>
      <c r="C191" s="484" t="s">
        <v>834</v>
      </c>
      <c r="D191" s="383">
        <v>29</v>
      </c>
      <c r="E191" s="488">
        <v>747237</v>
      </c>
      <c r="F191" s="488">
        <v>195963.60239883338</v>
      </c>
      <c r="G191" s="488">
        <v>12850.20348771365</v>
      </c>
      <c r="H191" s="488">
        <v>137.14373956595699</v>
      </c>
      <c r="I191" s="488">
        <v>17.014212897655366</v>
      </c>
      <c r="J191" s="488">
        <v>45.610195525158723</v>
      </c>
      <c r="K191" s="488">
        <v>0</v>
      </c>
      <c r="L191" s="488">
        <v>0</v>
      </c>
      <c r="M191" s="488">
        <v>6728.1821501825934</v>
      </c>
      <c r="N191" s="488">
        <v>0</v>
      </c>
      <c r="O191" s="488">
        <v>19778.153785885013</v>
      </c>
      <c r="P191" s="489">
        <v>0.262250935645362</v>
      </c>
      <c r="Q191" s="489">
        <v>1.7196958244457449E-2</v>
      </c>
      <c r="R191" s="489">
        <v>1.835344603732912E-4</v>
      </c>
      <c r="S191" s="489">
        <v>2.2769500035002772E-5</v>
      </c>
      <c r="T191" s="489">
        <v>6.1038459719150315E-5</v>
      </c>
      <c r="U191" s="489">
        <v>0</v>
      </c>
      <c r="V191" s="489">
        <v>0</v>
      </c>
      <c r="W191" s="489">
        <v>9.0040805663833476E-3</v>
      </c>
      <c r="X191" s="489">
        <v>0</v>
      </c>
      <c r="Y191" s="489">
        <v>2.646838123096824E-2</v>
      </c>
      <c r="Z191" s="489">
        <v>36.044943871273787</v>
      </c>
      <c r="AA191" s="489">
        <v>2.6907164807883936</v>
      </c>
      <c r="AB191" s="489">
        <v>0.20002700091986123</v>
      </c>
      <c r="AC191" s="489">
        <v>0.11469752078410472</v>
      </c>
      <c r="AD191" s="489">
        <v>1.7140212296583048E-2</v>
      </c>
      <c r="AE191" s="489">
        <v>1.4657707240209676E-2</v>
      </c>
      <c r="AF191" s="489">
        <v>3.4372557052501345E-3</v>
      </c>
      <c r="AG191" s="489">
        <v>1.3031791999297529E-2</v>
      </c>
      <c r="AH191" s="489">
        <v>5.9145988124807833E-4</v>
      </c>
      <c r="AI191" s="489">
        <v>3.0542994296149488</v>
      </c>
      <c r="AJ191" s="489">
        <v>27.652041095800183</v>
      </c>
      <c r="AK191" s="489">
        <v>2.0896269431627466</v>
      </c>
      <c r="AL191" s="489">
        <v>6.4206462201227527E-2</v>
      </c>
      <c r="AM191" s="489">
        <v>4.1733416768121277E-3</v>
      </c>
      <c r="AN191" s="489">
        <v>1.1563060528133178E-2</v>
      </c>
      <c r="AO191" s="489">
        <v>1.087617546549477E-2</v>
      </c>
      <c r="AP191" s="489">
        <v>8.7311542832806989E-4</v>
      </c>
      <c r="AQ191" s="489">
        <v>1.179316019608876E-2</v>
      </c>
      <c r="AR191" s="489">
        <v>1.4415019953743934E-4</v>
      </c>
      <c r="AS191" s="489">
        <v>2.1932564088583684</v>
      </c>
    </row>
    <row r="192" spans="1:45" ht="18.75">
      <c r="A192" s="484">
        <v>190</v>
      </c>
      <c r="B192" s="485" t="s">
        <v>835</v>
      </c>
      <c r="C192" s="484" t="s">
        <v>836</v>
      </c>
      <c r="D192" s="383">
        <v>29</v>
      </c>
      <c r="E192" s="488">
        <v>595976</v>
      </c>
      <c r="F192" s="488">
        <v>244566.2058642843</v>
      </c>
      <c r="G192" s="488">
        <v>15299.897370574326</v>
      </c>
      <c r="H192" s="488">
        <v>18.7670380458678</v>
      </c>
      <c r="I192" s="488">
        <v>21.234052871093347</v>
      </c>
      <c r="J192" s="488">
        <v>56.922368908148997</v>
      </c>
      <c r="K192" s="488">
        <v>0</v>
      </c>
      <c r="L192" s="488">
        <v>0</v>
      </c>
      <c r="M192" s="488">
        <v>5366.2159196308839</v>
      </c>
      <c r="N192" s="488">
        <v>0</v>
      </c>
      <c r="O192" s="488">
        <v>20763.036750030318</v>
      </c>
      <c r="P192" s="489">
        <v>0.41036250765850357</v>
      </c>
      <c r="Q192" s="489">
        <v>2.5672002514487709E-2</v>
      </c>
      <c r="R192" s="489">
        <v>3.1489586905962323E-5</v>
      </c>
      <c r="S192" s="489">
        <v>3.562904021486326E-5</v>
      </c>
      <c r="T192" s="489">
        <v>9.5511176470443443E-5</v>
      </c>
      <c r="U192" s="489">
        <v>0</v>
      </c>
      <c r="V192" s="489">
        <v>0</v>
      </c>
      <c r="W192" s="489">
        <v>9.0040805663833511E-3</v>
      </c>
      <c r="X192" s="489">
        <v>0</v>
      </c>
      <c r="Y192" s="489">
        <v>3.4838712884462324E-2</v>
      </c>
      <c r="Z192" s="489">
        <v>38.698607039616192</v>
      </c>
      <c r="AA192" s="489">
        <v>2.9357380329886276</v>
      </c>
      <c r="AB192" s="489">
        <v>0.25667908313072002</v>
      </c>
      <c r="AC192" s="489">
        <v>0.12015621976770884</v>
      </c>
      <c r="AD192" s="489">
        <v>1.7438163611754383E-2</v>
      </c>
      <c r="AE192" s="489">
        <v>4.0323318269918001E-2</v>
      </c>
      <c r="AF192" s="489">
        <v>5.0100813504399301E-3</v>
      </c>
      <c r="AG192" s="489">
        <v>1.6132665247407446E-2</v>
      </c>
      <c r="AH192" s="489">
        <v>8.538709243405318E-4</v>
      </c>
      <c r="AI192" s="489">
        <v>3.392331435290918</v>
      </c>
      <c r="AJ192" s="489">
        <v>29.091161447346447</v>
      </c>
      <c r="AK192" s="489">
        <v>2.2400061633481116</v>
      </c>
      <c r="AL192" s="489">
        <v>8.7036389465078384E-2</v>
      </c>
      <c r="AM192" s="489">
        <v>4.5188697961517314E-3</v>
      </c>
      <c r="AN192" s="489">
        <v>1.1664683230162329E-2</v>
      </c>
      <c r="AO192" s="489">
        <v>3.2878919841321165E-2</v>
      </c>
      <c r="AP192" s="489">
        <v>1.225745956547732E-3</v>
      </c>
      <c r="AQ192" s="489">
        <v>1.4372733726170768E-2</v>
      </c>
      <c r="AR192" s="489">
        <v>1.9857214962392135E-4</v>
      </c>
      <c r="AS192" s="489">
        <v>2.3919020775131661</v>
      </c>
    </row>
    <row r="193" spans="1:45" ht="18.75">
      <c r="A193" s="484">
        <v>191</v>
      </c>
      <c r="B193" s="485" t="s">
        <v>837</v>
      </c>
      <c r="C193" s="484" t="s">
        <v>838</v>
      </c>
      <c r="D193" s="383">
        <v>29</v>
      </c>
      <c r="E193" s="488">
        <v>2289831</v>
      </c>
      <c r="F193" s="488">
        <v>1071385.027791963</v>
      </c>
      <c r="G193" s="488">
        <v>65288.468808332284</v>
      </c>
      <c r="H193" s="488">
        <v>723.25277392152054</v>
      </c>
      <c r="I193" s="488">
        <v>93.021217894907323</v>
      </c>
      <c r="J193" s="488">
        <v>249.36304498457179</v>
      </c>
      <c r="K193" s="488">
        <v>0</v>
      </c>
      <c r="L193" s="488">
        <v>0</v>
      </c>
      <c r="M193" s="488">
        <v>20617.82280740215</v>
      </c>
      <c r="N193" s="488">
        <v>0</v>
      </c>
      <c r="O193" s="488">
        <v>86971.928652535411</v>
      </c>
      <c r="P193" s="489">
        <v>0.46788825367110626</v>
      </c>
      <c r="Q193" s="489">
        <v>2.8512352574636416E-2</v>
      </c>
      <c r="R193" s="489">
        <v>3.1585421540782728E-4</v>
      </c>
      <c r="S193" s="489">
        <v>4.0623617155548739E-5</v>
      </c>
      <c r="T193" s="489">
        <v>1.0890019612127348E-4</v>
      </c>
      <c r="U193" s="489">
        <v>0</v>
      </c>
      <c r="V193" s="489">
        <v>0</v>
      </c>
      <c r="W193" s="489">
        <v>9.0040805663833476E-3</v>
      </c>
      <c r="X193" s="489">
        <v>0</v>
      </c>
      <c r="Y193" s="489">
        <v>3.7981811169704408E-2</v>
      </c>
      <c r="Z193" s="489">
        <v>38.894291881513475</v>
      </c>
      <c r="AA193" s="489">
        <v>2.9624030298007233</v>
      </c>
      <c r="AB193" s="489">
        <v>0.22054062610863395</v>
      </c>
      <c r="AC193" s="489">
        <v>0.12033192648854216</v>
      </c>
      <c r="AD193" s="489">
        <v>1.683336075329667E-2</v>
      </c>
      <c r="AE193" s="489">
        <v>9.4223349834459402E-3</v>
      </c>
      <c r="AF193" s="489">
        <v>8.33851947757926E-3</v>
      </c>
      <c r="AG193" s="489">
        <v>1.8294738831969116E-2</v>
      </c>
      <c r="AH193" s="489">
        <v>1.3225586066761823E-3</v>
      </c>
      <c r="AI193" s="489">
        <v>3.3574870950508675</v>
      </c>
      <c r="AJ193" s="489">
        <v>30.399990415571676</v>
      </c>
      <c r="AK193" s="489">
        <v>2.3477550917241605</v>
      </c>
      <c r="AL193" s="489">
        <v>7.6866493589572732E-2</v>
      </c>
      <c r="AM193" s="489">
        <v>4.4278793665454537E-3</v>
      </c>
      <c r="AN193" s="489">
        <v>1.1626683550575601E-2</v>
      </c>
      <c r="AO193" s="489">
        <v>6.2585821331135128E-3</v>
      </c>
      <c r="AP193" s="489">
        <v>2.1010951970869725E-3</v>
      </c>
      <c r="AQ193" s="489">
        <v>1.621513050648294E-2</v>
      </c>
      <c r="AR193" s="489">
        <v>2.968678229184353E-4</v>
      </c>
      <c r="AS193" s="489">
        <v>2.4655478238904562</v>
      </c>
    </row>
    <row r="194" spans="1:45" ht="18.75">
      <c r="A194" s="484">
        <v>192</v>
      </c>
      <c r="B194" s="485" t="s">
        <v>839</v>
      </c>
      <c r="C194" s="484" t="s">
        <v>840</v>
      </c>
      <c r="D194" s="383">
        <v>29</v>
      </c>
      <c r="E194" s="488">
        <v>957181</v>
      </c>
      <c r="F194" s="488">
        <v>622240.69536078605</v>
      </c>
      <c r="G194" s="488">
        <v>35710.197875685568</v>
      </c>
      <c r="H194" s="488">
        <v>418.64931025397397</v>
      </c>
      <c r="I194" s="488">
        <v>54.025010434879384</v>
      </c>
      <c r="J194" s="488">
        <v>144.82546468682966</v>
      </c>
      <c r="K194" s="488">
        <v>0</v>
      </c>
      <c r="L194" s="488">
        <v>0</v>
      </c>
      <c r="M194" s="488">
        <v>8618.5348406113808</v>
      </c>
      <c r="N194" s="488">
        <v>0</v>
      </c>
      <c r="O194" s="488">
        <v>44946.232501672639</v>
      </c>
      <c r="P194" s="489">
        <v>0.65007631300745217</v>
      </c>
      <c r="Q194" s="489">
        <v>3.7307675220972385E-2</v>
      </c>
      <c r="R194" s="489">
        <v>4.373773719432103E-4</v>
      </c>
      <c r="S194" s="489">
        <v>5.644179150534683E-5</v>
      </c>
      <c r="T194" s="489">
        <v>1.513041574026539E-4</v>
      </c>
      <c r="U194" s="489">
        <v>0</v>
      </c>
      <c r="V194" s="489">
        <v>0</v>
      </c>
      <c r="W194" s="489">
        <v>9.0040805663833493E-3</v>
      </c>
      <c r="X194" s="489">
        <v>0</v>
      </c>
      <c r="Y194" s="489">
        <v>4.695687910820695E-2</v>
      </c>
      <c r="Z194" s="489">
        <v>40.601775709595607</v>
      </c>
      <c r="AA194" s="489">
        <v>3.1396799727500513</v>
      </c>
      <c r="AB194" s="489">
        <v>0.23699341398177151</v>
      </c>
      <c r="AC194" s="489">
        <v>0.12358630592430686</v>
      </c>
      <c r="AD194" s="489">
        <v>1.6634962943267176E-2</v>
      </c>
      <c r="AE194" s="489">
        <v>7.8046845746545662E-3</v>
      </c>
      <c r="AF194" s="489">
        <v>2.1941811073430471E-3</v>
      </c>
      <c r="AG194" s="489">
        <v>1.5060113710988612E-2</v>
      </c>
      <c r="AH194" s="489">
        <v>3.7836996807552852E-4</v>
      </c>
      <c r="AI194" s="489">
        <v>3.5423320049604561</v>
      </c>
      <c r="AJ194" s="489">
        <v>32.783212594620622</v>
      </c>
      <c r="AK194" s="489">
        <v>2.565345865651893</v>
      </c>
      <c r="AL194" s="489">
        <v>8.786584328899448E-2</v>
      </c>
      <c r="AM194" s="489">
        <v>4.9384911000495291E-3</v>
      </c>
      <c r="AN194" s="489">
        <v>1.2241993850306295E-2</v>
      </c>
      <c r="AO194" s="489">
        <v>5.3574562878286776E-3</v>
      </c>
      <c r="AP194" s="489">
        <v>7.5050761533997849E-4</v>
      </c>
      <c r="AQ194" s="489">
        <v>1.403398059840286E-2</v>
      </c>
      <c r="AR194" s="489">
        <v>1.2780098751335325E-4</v>
      </c>
      <c r="AS194" s="489">
        <v>2.6906619393803277</v>
      </c>
    </row>
    <row r="195" spans="1:45" ht="18.75">
      <c r="A195" s="484">
        <v>193</v>
      </c>
      <c r="B195" s="485" t="s">
        <v>841</v>
      </c>
      <c r="C195" s="484" t="s">
        <v>842</v>
      </c>
      <c r="D195" s="383">
        <v>29</v>
      </c>
      <c r="E195" s="488">
        <v>882958</v>
      </c>
      <c r="F195" s="488">
        <v>527865.52327358373</v>
      </c>
      <c r="G195" s="488">
        <v>32257.311333739846</v>
      </c>
      <c r="H195" s="488">
        <v>412.87483700909155</v>
      </c>
      <c r="I195" s="488">
        <v>45.831043542616946</v>
      </c>
      <c r="J195" s="488">
        <v>122.85980372262082</v>
      </c>
      <c r="K195" s="488">
        <v>0</v>
      </c>
      <c r="L195" s="488">
        <v>0</v>
      </c>
      <c r="M195" s="488">
        <v>7950.2249687327085</v>
      </c>
      <c r="N195" s="488">
        <v>0</v>
      </c>
      <c r="O195" s="488">
        <v>40789.101986746879</v>
      </c>
      <c r="P195" s="489">
        <v>0.59783763584857241</v>
      </c>
      <c r="Q195" s="489">
        <v>3.6533234121826685E-2</v>
      </c>
      <c r="R195" s="489">
        <v>4.6760416351524257E-4</v>
      </c>
      <c r="S195" s="489">
        <v>5.1906255498695233E-5</v>
      </c>
      <c r="T195" s="489">
        <v>1.3914569404504046E-4</v>
      </c>
      <c r="U195" s="489">
        <v>0</v>
      </c>
      <c r="V195" s="489">
        <v>0</v>
      </c>
      <c r="W195" s="489">
        <v>9.0040805663833493E-3</v>
      </c>
      <c r="X195" s="489">
        <v>0</v>
      </c>
      <c r="Y195" s="489">
        <v>4.6195970801269005E-2</v>
      </c>
      <c r="Z195" s="489">
        <v>46.006457168206538</v>
      </c>
      <c r="AA195" s="489">
        <v>3.5042528029214153</v>
      </c>
      <c r="AB195" s="489">
        <v>0.26678255537539469</v>
      </c>
      <c r="AC195" s="489">
        <v>0.13606253009494462</v>
      </c>
      <c r="AD195" s="489">
        <v>1.9584683348778855E-2</v>
      </c>
      <c r="AE195" s="489">
        <v>1.2088037674272255E-2</v>
      </c>
      <c r="AF195" s="489">
        <v>1.2182244546106277E-3</v>
      </c>
      <c r="AG195" s="489">
        <v>1.5546876831500231E-2</v>
      </c>
      <c r="AH195" s="489">
        <v>2.1506258018797001E-4</v>
      </c>
      <c r="AI195" s="489">
        <v>3.9557507732811015</v>
      </c>
      <c r="AJ195" s="489">
        <v>36.995839544031156</v>
      </c>
      <c r="AK195" s="489">
        <v>2.8577754742765813</v>
      </c>
      <c r="AL195" s="489">
        <v>9.5052853433210613E-2</v>
      </c>
      <c r="AM195" s="489">
        <v>5.3998628149409724E-3</v>
      </c>
      <c r="AN195" s="489">
        <v>1.3476404952037998E-2</v>
      </c>
      <c r="AO195" s="489">
        <v>8.8349529912126728E-3</v>
      </c>
      <c r="AP195" s="489">
        <v>3.4770828280116829E-4</v>
      </c>
      <c r="AQ195" s="489">
        <v>1.5050581822196433E-2</v>
      </c>
      <c r="AR195" s="489">
        <v>5.4121042301716491E-5</v>
      </c>
      <c r="AS195" s="489">
        <v>2.9959919596152829</v>
      </c>
    </row>
    <row r="196" spans="1:45" ht="18.75">
      <c r="A196" s="484">
        <v>194</v>
      </c>
      <c r="B196" s="485" t="s">
        <v>843</v>
      </c>
      <c r="C196" s="484" t="s">
        <v>844</v>
      </c>
      <c r="D196" s="383">
        <v>29</v>
      </c>
      <c r="E196" s="488">
        <v>2537393</v>
      </c>
      <c r="F196" s="488">
        <v>783436.23425366147</v>
      </c>
      <c r="G196" s="488">
        <v>48492.654257172602</v>
      </c>
      <c r="H196" s="488">
        <v>60.631969071265189</v>
      </c>
      <c r="I196" s="488">
        <v>68.020544214125692</v>
      </c>
      <c r="J196" s="488">
        <v>182.3434525003214</v>
      </c>
      <c r="K196" s="488">
        <v>0</v>
      </c>
      <c r="L196" s="488">
        <v>0</v>
      </c>
      <c r="M196" s="488">
        <v>22846.891000577143</v>
      </c>
      <c r="N196" s="488">
        <v>0</v>
      </c>
      <c r="O196" s="488">
        <v>71650.54122353546</v>
      </c>
      <c r="P196" s="489">
        <v>0.30875636302837656</v>
      </c>
      <c r="Q196" s="489">
        <v>1.9111211490365348E-2</v>
      </c>
      <c r="R196" s="489">
        <v>2.3895379655916599E-5</v>
      </c>
      <c r="S196" s="489">
        <v>2.6807256193315615E-5</v>
      </c>
      <c r="T196" s="489">
        <v>7.1862518931959453E-5</v>
      </c>
      <c r="U196" s="489">
        <v>0</v>
      </c>
      <c r="V196" s="489">
        <v>0</v>
      </c>
      <c r="W196" s="489">
        <v>9.0040805663833476E-3</v>
      </c>
      <c r="X196" s="489">
        <v>0</v>
      </c>
      <c r="Y196" s="489">
        <v>2.8237857211529889E-2</v>
      </c>
      <c r="Z196" s="489">
        <v>28.137977703855476</v>
      </c>
      <c r="AA196" s="489">
        <v>2.0623400642384913</v>
      </c>
      <c r="AB196" s="489">
        <v>0.1735113876457135</v>
      </c>
      <c r="AC196" s="489">
        <v>9.5663465709512757E-2</v>
      </c>
      <c r="AD196" s="489">
        <v>1.4070291149252675E-2</v>
      </c>
      <c r="AE196" s="489">
        <v>0.15098081000480865</v>
      </c>
      <c r="AF196" s="489">
        <v>4.6582560197438632E-3</v>
      </c>
      <c r="AG196" s="489">
        <v>1.4307731570647884E-2</v>
      </c>
      <c r="AH196" s="489">
        <v>8.0795777676321006E-4</v>
      </c>
      <c r="AI196" s="489">
        <v>2.5163399641149335</v>
      </c>
      <c r="AJ196" s="489">
        <v>20.704038992369487</v>
      </c>
      <c r="AK196" s="489">
        <v>1.5358253286444765</v>
      </c>
      <c r="AL196" s="489">
        <v>5.7546694796607741E-2</v>
      </c>
      <c r="AM196" s="489">
        <v>3.07935028866145E-3</v>
      </c>
      <c r="AN196" s="489">
        <v>8.8367708160924426E-3</v>
      </c>
      <c r="AO196" s="489">
        <v>0.12871288316839591</v>
      </c>
      <c r="AP196" s="489">
        <v>1.0261875613880021E-3</v>
      </c>
      <c r="AQ196" s="489">
        <v>1.2840483563919598E-2</v>
      </c>
      <c r="AR196" s="489">
        <v>1.279501514248729E-4</v>
      </c>
      <c r="AS196" s="489">
        <v>1.747995648990966</v>
      </c>
    </row>
    <row r="197" spans="1:45" ht="18.75">
      <c r="A197" s="484">
        <v>195</v>
      </c>
      <c r="B197" s="485" t="s">
        <v>845</v>
      </c>
      <c r="C197" s="484" t="s">
        <v>846</v>
      </c>
      <c r="D197" s="383">
        <v>29</v>
      </c>
      <c r="E197" s="488">
        <v>1435291</v>
      </c>
      <c r="F197" s="488">
        <v>1000319.7525478106</v>
      </c>
      <c r="G197" s="488">
        <v>62659.117342569807</v>
      </c>
      <c r="H197" s="488">
        <v>469.17595114669496</v>
      </c>
      <c r="I197" s="488">
        <v>86.851093913548638</v>
      </c>
      <c r="J197" s="488">
        <v>232.82272290813759</v>
      </c>
      <c r="K197" s="488">
        <v>0</v>
      </c>
      <c r="L197" s="488">
        <v>0</v>
      </c>
      <c r="M197" s="488">
        <v>12923.475800204922</v>
      </c>
      <c r="N197" s="488">
        <v>0</v>
      </c>
      <c r="O197" s="488">
        <v>76371.442910743121</v>
      </c>
      <c r="P197" s="489">
        <v>0.69694560374712211</v>
      </c>
      <c r="Q197" s="489">
        <v>4.3656037237445093E-2</v>
      </c>
      <c r="R197" s="489">
        <v>3.2688559403402863E-4</v>
      </c>
      <c r="S197" s="489">
        <v>6.0511139492652459E-5</v>
      </c>
      <c r="T197" s="489">
        <v>1.6221290519353749E-4</v>
      </c>
      <c r="U197" s="489">
        <v>0</v>
      </c>
      <c r="V197" s="489">
        <v>0</v>
      </c>
      <c r="W197" s="489">
        <v>9.0040805663833476E-3</v>
      </c>
      <c r="X197" s="489">
        <v>0</v>
      </c>
      <c r="Y197" s="489">
        <v>5.320972744254867E-2</v>
      </c>
      <c r="Z197" s="489">
        <v>42.782676493980652</v>
      </c>
      <c r="AA197" s="489">
        <v>3.3020570432996741</v>
      </c>
      <c r="AB197" s="489">
        <v>0.24384699934092932</v>
      </c>
      <c r="AC197" s="489">
        <v>0.12350492614633723</v>
      </c>
      <c r="AD197" s="489">
        <v>1.7351974638722751E-2</v>
      </c>
      <c r="AE197" s="489">
        <v>7.1695260726725388E-3</v>
      </c>
      <c r="AF197" s="489">
        <v>5.3382754351466422E-4</v>
      </c>
      <c r="AG197" s="489">
        <v>1.2775825119580746E-2</v>
      </c>
      <c r="AH197" s="489">
        <v>8.9957267442219798E-5</v>
      </c>
      <c r="AI197" s="489">
        <v>3.7073300794288735</v>
      </c>
      <c r="AJ197" s="489">
        <v>35.25671389463168</v>
      </c>
      <c r="AK197" s="489">
        <v>2.7535537068272382</v>
      </c>
      <c r="AL197" s="489">
        <v>9.4690598098222653E-2</v>
      </c>
      <c r="AM197" s="489">
        <v>5.0461843324451899E-3</v>
      </c>
      <c r="AN197" s="489">
        <v>1.2892880634199855E-2</v>
      </c>
      <c r="AO197" s="489">
        <v>5.0272404251501118E-3</v>
      </c>
      <c r="AP197" s="489">
        <v>1.541517497209657E-4</v>
      </c>
      <c r="AQ197" s="489">
        <v>1.236496424528098E-2</v>
      </c>
      <c r="AR197" s="489">
        <v>2.2639479590620317E-5</v>
      </c>
      <c r="AS197" s="489">
        <v>2.8837523657918478</v>
      </c>
    </row>
    <row r="198" spans="1:45" ht="18.75">
      <c r="A198" s="484">
        <v>196</v>
      </c>
      <c r="B198" s="485" t="s">
        <v>847</v>
      </c>
      <c r="C198" s="484" t="s">
        <v>848</v>
      </c>
      <c r="D198" s="383">
        <v>29</v>
      </c>
      <c r="E198" s="488">
        <v>264215</v>
      </c>
      <c r="F198" s="488">
        <v>225581.86476140071</v>
      </c>
      <c r="G198" s="488">
        <v>14370.668491557348</v>
      </c>
      <c r="H198" s="488">
        <v>402.76950883054741</v>
      </c>
      <c r="I198" s="488">
        <v>19.585769122008251</v>
      </c>
      <c r="J198" s="488">
        <v>52.503795769977394</v>
      </c>
      <c r="K198" s="488">
        <v>0</v>
      </c>
      <c r="L198" s="488">
        <v>0</v>
      </c>
      <c r="M198" s="488">
        <v>2379.0131468469767</v>
      </c>
      <c r="N198" s="488">
        <v>0</v>
      </c>
      <c r="O198" s="488">
        <v>17224.540712126858</v>
      </c>
      <c r="P198" s="489">
        <v>0.85378144602464179</v>
      </c>
      <c r="Q198" s="489">
        <v>5.4390055415314609E-2</v>
      </c>
      <c r="R198" s="489">
        <v>1.5244006162804815E-3</v>
      </c>
      <c r="S198" s="489">
        <v>7.4128149885541145E-5</v>
      </c>
      <c r="T198" s="489">
        <v>1.9871618102672973E-4</v>
      </c>
      <c r="U198" s="489">
        <v>0</v>
      </c>
      <c r="V198" s="489">
        <v>0</v>
      </c>
      <c r="W198" s="489">
        <v>9.0040805663833493E-3</v>
      </c>
      <c r="X198" s="489">
        <v>0</v>
      </c>
      <c r="Y198" s="489">
        <v>6.5191380928890708E-2</v>
      </c>
      <c r="Z198" s="489">
        <v>59.266648179686015</v>
      </c>
      <c r="AA198" s="489">
        <v>4.6688756945690519</v>
      </c>
      <c r="AB198" s="489">
        <v>0.37344580394073118</v>
      </c>
      <c r="AC198" s="489">
        <v>0.16511278527283241</v>
      </c>
      <c r="AD198" s="489">
        <v>2.2876763445712236E-2</v>
      </c>
      <c r="AE198" s="489">
        <v>1.4363082560757363E-2</v>
      </c>
      <c r="AF198" s="489">
        <v>2.4933437341041072E-3</v>
      </c>
      <c r="AG198" s="489">
        <v>1.8177874518825514E-2</v>
      </c>
      <c r="AH198" s="489">
        <v>4.406886030250997E-4</v>
      </c>
      <c r="AI198" s="489">
        <v>5.2657860366450375</v>
      </c>
      <c r="AJ198" s="489">
        <v>47.616925737199949</v>
      </c>
      <c r="AK198" s="489">
        <v>3.8176835077375193</v>
      </c>
      <c r="AL198" s="489">
        <v>0.1416290281306623</v>
      </c>
      <c r="AM198" s="489">
        <v>6.8840049250521416E-3</v>
      </c>
      <c r="AN198" s="489">
        <v>1.6540897738669024E-2</v>
      </c>
      <c r="AO198" s="489">
        <v>1.0349516223892432E-2</v>
      </c>
      <c r="AP198" s="489">
        <v>6.3443824410785944E-4</v>
      </c>
      <c r="AQ198" s="489">
        <v>1.7202453552853499E-2</v>
      </c>
      <c r="AR198" s="489">
        <v>1.0434339387463703E-4</v>
      </c>
      <c r="AS198" s="489">
        <v>4.0110281899466331</v>
      </c>
    </row>
    <row r="199" spans="1:45" ht="18.75">
      <c r="A199" s="484">
        <v>197</v>
      </c>
      <c r="B199" s="485" t="s">
        <v>849</v>
      </c>
      <c r="C199" s="484" t="s">
        <v>850</v>
      </c>
      <c r="D199" s="383">
        <v>29</v>
      </c>
      <c r="E199" s="488">
        <v>677785</v>
      </c>
      <c r="F199" s="488">
        <v>221611.79414824635</v>
      </c>
      <c r="G199" s="488">
        <v>12822.9232147732</v>
      </c>
      <c r="H199" s="488">
        <v>43.308549336618</v>
      </c>
      <c r="I199" s="488">
        <v>19.241074363369052</v>
      </c>
      <c r="J199" s="488">
        <v>51.579768579733539</v>
      </c>
      <c r="K199" s="488">
        <v>0</v>
      </c>
      <c r="L199" s="488">
        <v>0</v>
      </c>
      <c r="M199" s="488">
        <v>6102.8307466861379</v>
      </c>
      <c r="N199" s="488">
        <v>0</v>
      </c>
      <c r="O199" s="488">
        <v>19039.883353739056</v>
      </c>
      <c r="P199" s="489">
        <v>0.32696473682398747</v>
      </c>
      <c r="Q199" s="489">
        <v>1.8918865443722125E-2</v>
      </c>
      <c r="R199" s="489">
        <v>6.3897178805399945E-5</v>
      </c>
      <c r="S199" s="489">
        <v>2.8388167875313043E-5</v>
      </c>
      <c r="T199" s="489">
        <v>7.6100486997696232E-5</v>
      </c>
      <c r="U199" s="489">
        <v>0</v>
      </c>
      <c r="V199" s="489">
        <v>0</v>
      </c>
      <c r="W199" s="489">
        <v>9.0040805663833476E-3</v>
      </c>
      <c r="X199" s="489">
        <v>0</v>
      </c>
      <c r="Y199" s="489">
        <v>2.8091331843783877E-2</v>
      </c>
      <c r="Z199" s="489">
        <v>39.349710002451893</v>
      </c>
      <c r="AA199" s="489">
        <v>2.8612469980393547</v>
      </c>
      <c r="AB199" s="489">
        <v>0.24997615628081987</v>
      </c>
      <c r="AC199" s="489">
        <v>0.13924353582094445</v>
      </c>
      <c r="AD199" s="489">
        <v>2.1694535842989453E-2</v>
      </c>
      <c r="AE199" s="489">
        <v>1.8191672244352211E-2</v>
      </c>
      <c r="AF199" s="489">
        <v>3.5554616644649636E-2</v>
      </c>
      <c r="AG199" s="489">
        <v>1.8736925401052314E-2</v>
      </c>
      <c r="AH199" s="489">
        <v>4.698029450177236E-3</v>
      </c>
      <c r="AI199" s="489">
        <v>3.349342469724339</v>
      </c>
      <c r="AJ199" s="489">
        <v>27.15918392699102</v>
      </c>
      <c r="AK199" s="489">
        <v>2.0081614837449164</v>
      </c>
      <c r="AL199" s="489">
        <v>6.1402459554771881E-2</v>
      </c>
      <c r="AM199" s="489">
        <v>4.2124782549562319E-3</v>
      </c>
      <c r="AN199" s="489">
        <v>1.3467468308514738E-2</v>
      </c>
      <c r="AO199" s="489">
        <v>1.2347742877728603E-2</v>
      </c>
      <c r="AP199" s="489">
        <v>1.317397976888521E-2</v>
      </c>
      <c r="AQ199" s="489">
        <v>1.5548114492243251E-2</v>
      </c>
      <c r="AR199" s="489">
        <v>1.8671569302658876E-3</v>
      </c>
      <c r="AS199" s="489">
        <v>2.1301808839322822</v>
      </c>
    </row>
    <row r="200" spans="1:45" ht="18.75">
      <c r="A200" s="484">
        <v>198</v>
      </c>
      <c r="B200" s="485" t="s">
        <v>851</v>
      </c>
      <c r="C200" s="484" t="s">
        <v>852</v>
      </c>
      <c r="D200" s="383">
        <v>29</v>
      </c>
      <c r="E200" s="488">
        <v>1265602</v>
      </c>
      <c r="F200" s="488">
        <v>741554.64300575037</v>
      </c>
      <c r="G200" s="488">
        <v>43568.860330462951</v>
      </c>
      <c r="H200" s="488">
        <v>41.864931025397397</v>
      </c>
      <c r="I200" s="488">
        <v>64.384244915369905</v>
      </c>
      <c r="J200" s="488">
        <v>172.59558329227212</v>
      </c>
      <c r="K200" s="488">
        <v>0</v>
      </c>
      <c r="L200" s="488">
        <v>0</v>
      </c>
      <c r="M200" s="488">
        <v>11395.582372975898</v>
      </c>
      <c r="N200" s="488">
        <v>0</v>
      </c>
      <c r="O200" s="488">
        <v>55243.287462671884</v>
      </c>
      <c r="P200" s="489">
        <v>0.58593036594897163</v>
      </c>
      <c r="Q200" s="489">
        <v>3.4425404140055842E-2</v>
      </c>
      <c r="R200" s="489">
        <v>3.3079065160609255E-5</v>
      </c>
      <c r="S200" s="489">
        <v>5.0872426651798828E-5</v>
      </c>
      <c r="T200" s="489">
        <v>1.3637429720581362E-4</v>
      </c>
      <c r="U200" s="489">
        <v>0</v>
      </c>
      <c r="V200" s="489">
        <v>0</v>
      </c>
      <c r="W200" s="489">
        <v>9.0040805663833476E-3</v>
      </c>
      <c r="X200" s="489">
        <v>0</v>
      </c>
      <c r="Y200" s="489">
        <v>4.3649810495457408E-2</v>
      </c>
      <c r="Z200" s="489">
        <v>43.908302314214268</v>
      </c>
      <c r="AA200" s="489">
        <v>3.3196840142278181</v>
      </c>
      <c r="AB200" s="489">
        <v>0.28111797447627285</v>
      </c>
      <c r="AC200" s="489">
        <v>0.13567807609406979</v>
      </c>
      <c r="AD200" s="489">
        <v>1.9552856279142088E-2</v>
      </c>
      <c r="AE200" s="489">
        <v>0.16799181907144084</v>
      </c>
      <c r="AF200" s="489">
        <v>6.5549849055389362E-3</v>
      </c>
      <c r="AG200" s="489">
        <v>1.6885256450150769E-2</v>
      </c>
      <c r="AH200" s="489">
        <v>1.1649778214132525E-3</v>
      </c>
      <c r="AI200" s="489">
        <v>3.9486299593258476</v>
      </c>
      <c r="AJ200" s="489">
        <v>32.704625758704715</v>
      </c>
      <c r="AK200" s="489">
        <v>2.5055617807642636</v>
      </c>
      <c r="AL200" s="489">
        <v>9.2629599813222399E-2</v>
      </c>
      <c r="AM200" s="489">
        <v>5.0144734046193729E-3</v>
      </c>
      <c r="AN200" s="489">
        <v>1.2956795919354377E-2</v>
      </c>
      <c r="AO200" s="489">
        <v>0.14181002408701732</v>
      </c>
      <c r="AP200" s="489">
        <v>2.2149644552955467E-3</v>
      </c>
      <c r="AQ200" s="489">
        <v>1.4743933255845427E-2</v>
      </c>
      <c r="AR200" s="489">
        <v>3.7984483855543164E-4</v>
      </c>
      <c r="AS200" s="489">
        <v>2.7753114165381723</v>
      </c>
    </row>
    <row r="201" spans="1:45" ht="18.75">
      <c r="A201" s="484">
        <v>199</v>
      </c>
      <c r="B201" s="485" t="s">
        <v>853</v>
      </c>
      <c r="C201" s="484" t="s">
        <v>854</v>
      </c>
      <c r="D201" s="383">
        <v>29</v>
      </c>
      <c r="E201" s="488">
        <v>554510</v>
      </c>
      <c r="F201" s="488">
        <v>251880.05736065883</v>
      </c>
      <c r="G201" s="488">
        <v>15323.440369392945</v>
      </c>
      <c r="H201" s="488">
        <v>21495.476654074733</v>
      </c>
      <c r="I201" s="488">
        <v>21.869065827264091</v>
      </c>
      <c r="J201" s="488">
        <v>58.624655418032027</v>
      </c>
      <c r="K201" s="488">
        <v>0</v>
      </c>
      <c r="L201" s="488">
        <v>0</v>
      </c>
      <c r="M201" s="488">
        <v>2684.2575306600716</v>
      </c>
      <c r="N201" s="488">
        <v>0</v>
      </c>
      <c r="O201" s="488">
        <v>39583.668275373042</v>
      </c>
      <c r="P201" s="489">
        <v>0.45423898101144944</v>
      </c>
      <c r="Q201" s="489">
        <v>2.7634200229739673E-2</v>
      </c>
      <c r="R201" s="489">
        <v>3.8764813356070647E-2</v>
      </c>
      <c r="S201" s="489">
        <v>3.9438541824789615E-5</v>
      </c>
      <c r="T201" s="489">
        <v>1.057233510992264E-4</v>
      </c>
      <c r="U201" s="489">
        <v>0</v>
      </c>
      <c r="V201" s="489">
        <v>0</v>
      </c>
      <c r="W201" s="489">
        <v>4.8407738916522187E-3</v>
      </c>
      <c r="X201" s="489">
        <v>0</v>
      </c>
      <c r="Y201" s="489">
        <v>7.1384949370386544E-2</v>
      </c>
      <c r="Z201" s="489">
        <v>34.947887143986968</v>
      </c>
      <c r="AA201" s="489">
        <v>2.3388264769680376</v>
      </c>
      <c r="AB201" s="489">
        <v>0.23680639888499083</v>
      </c>
      <c r="AC201" s="489">
        <v>0.14043822579295689</v>
      </c>
      <c r="AD201" s="489">
        <v>2.846327843008558E-2</v>
      </c>
      <c r="AE201" s="489">
        <v>2.7682676107911121E-2</v>
      </c>
      <c r="AF201" s="489">
        <v>8.139149331853919E-2</v>
      </c>
      <c r="AG201" s="489">
        <v>1.5441475369618079E-2</v>
      </c>
      <c r="AH201" s="489">
        <v>1.155772331921774E-2</v>
      </c>
      <c r="AI201" s="489">
        <v>2.8806077481913581</v>
      </c>
      <c r="AJ201" s="489">
        <v>21.609297033291561</v>
      </c>
      <c r="AK201" s="489">
        <v>1.4584092642931075</v>
      </c>
      <c r="AL201" s="489">
        <v>8.1735305213881726E-2</v>
      </c>
      <c r="AM201" s="489">
        <v>3.3752825793291054E-3</v>
      </c>
      <c r="AN201" s="489">
        <v>1.4421198911319327E-2</v>
      </c>
      <c r="AO201" s="489">
        <v>1.8241925672770203E-2</v>
      </c>
      <c r="AP201" s="489">
        <v>2.4931342905431895E-2</v>
      </c>
      <c r="AQ201" s="489">
        <v>9.673932787780358E-3</v>
      </c>
      <c r="AR201" s="489">
        <v>3.3481780215381682E-3</v>
      </c>
      <c r="AS201" s="489">
        <v>1.614136430385158</v>
      </c>
    </row>
    <row r="202" spans="1:45" ht="18.75">
      <c r="A202" s="484">
        <v>200</v>
      </c>
      <c r="B202" s="485" t="s">
        <v>855</v>
      </c>
      <c r="C202" s="484" t="s">
        <v>856</v>
      </c>
      <c r="D202" s="383">
        <v>29</v>
      </c>
      <c r="E202" s="488">
        <v>490140</v>
      </c>
      <c r="F202" s="488">
        <v>229994.97848855233</v>
      </c>
      <c r="G202" s="488">
        <v>13440.497962134228</v>
      </c>
      <c r="H202" s="488">
        <v>7822.9676285044316</v>
      </c>
      <c r="I202" s="488">
        <v>19.968930359994193</v>
      </c>
      <c r="J202" s="488">
        <v>53.530940492294171</v>
      </c>
      <c r="K202" s="488">
        <v>0</v>
      </c>
      <c r="L202" s="488">
        <v>0</v>
      </c>
      <c r="M202" s="488">
        <v>2372.6569152544184</v>
      </c>
      <c r="N202" s="488">
        <v>0</v>
      </c>
      <c r="O202" s="488">
        <v>23709.62237674537</v>
      </c>
      <c r="P202" s="489">
        <v>0.46924343756590425</v>
      </c>
      <c r="Q202" s="489">
        <v>2.7421752891284588E-2</v>
      </c>
      <c r="R202" s="489">
        <v>1.5960679863925471E-2</v>
      </c>
      <c r="S202" s="489">
        <v>4.0741278736675629E-5</v>
      </c>
      <c r="T202" s="489">
        <v>1.0921561287039247E-4</v>
      </c>
      <c r="U202" s="489">
        <v>0</v>
      </c>
      <c r="V202" s="489">
        <v>0</v>
      </c>
      <c r="W202" s="489">
        <v>4.8407738916522187E-3</v>
      </c>
      <c r="X202" s="489">
        <v>0</v>
      </c>
      <c r="Y202" s="489">
        <v>4.8373163538469356E-2</v>
      </c>
      <c r="Z202" s="489">
        <v>34.078132042947857</v>
      </c>
      <c r="AA202" s="489">
        <v>2.2648982124112687</v>
      </c>
      <c r="AB202" s="489">
        <v>0.19102285388167586</v>
      </c>
      <c r="AC202" s="489">
        <v>0.1384918896674778</v>
      </c>
      <c r="AD202" s="489">
        <v>2.7698590975636213E-2</v>
      </c>
      <c r="AE202" s="489">
        <v>3.1731972294160055E-2</v>
      </c>
      <c r="AF202" s="489">
        <v>6.1379837653224946E-2</v>
      </c>
      <c r="AG202" s="489">
        <v>1.5631883443601714E-2</v>
      </c>
      <c r="AH202" s="489">
        <v>9.8141459862408058E-3</v>
      </c>
      <c r="AI202" s="489">
        <v>2.7406693863132854</v>
      </c>
      <c r="AJ202" s="489">
        <v>22.336908833029568</v>
      </c>
      <c r="AK202" s="489">
        <v>1.4875115197248243</v>
      </c>
      <c r="AL202" s="489">
        <v>5.552363413761513E-2</v>
      </c>
      <c r="AM202" s="489">
        <v>3.6890925223003095E-3</v>
      </c>
      <c r="AN202" s="489">
        <v>1.5448701668790634E-2</v>
      </c>
      <c r="AO202" s="489">
        <v>2.2285037960482049E-2</v>
      </c>
      <c r="AP202" s="489">
        <v>2.1701943888781276E-2</v>
      </c>
      <c r="AQ202" s="489">
        <v>1.0611652338500123E-2</v>
      </c>
      <c r="AR202" s="489">
        <v>3.4255637446775817E-3</v>
      </c>
      <c r="AS202" s="489">
        <v>1.6201971459859721</v>
      </c>
    </row>
    <row r="203" spans="1:45" ht="18.75">
      <c r="A203" s="484">
        <v>201</v>
      </c>
      <c r="B203" s="485" t="s">
        <v>857</v>
      </c>
      <c r="C203" s="484" t="s">
        <v>858</v>
      </c>
      <c r="D203" s="383">
        <v>29</v>
      </c>
      <c r="E203" s="488">
        <v>1874946</v>
      </c>
      <c r="F203" s="488">
        <v>868444.09476368246</v>
      </c>
      <c r="G203" s="488">
        <v>49658.107793818563</v>
      </c>
      <c r="H203" s="488">
        <v>213.65551006064879</v>
      </c>
      <c r="I203" s="488">
        <v>75.401209904012489</v>
      </c>
      <c r="J203" s="488">
        <v>202.12888760957389</v>
      </c>
      <c r="K203" s="488">
        <v>482.96546532657527</v>
      </c>
      <c r="L203" s="488">
        <v>0</v>
      </c>
      <c r="M203" s="488">
        <v>9076.1896450577606</v>
      </c>
      <c r="N203" s="488">
        <v>0</v>
      </c>
      <c r="O203" s="488">
        <v>59708.448511777133</v>
      </c>
      <c r="P203" s="489">
        <v>0.46318352355944253</v>
      </c>
      <c r="Q203" s="489">
        <v>2.648508692720674E-2</v>
      </c>
      <c r="R203" s="489">
        <v>1.1395288720883097E-4</v>
      </c>
      <c r="S203" s="489">
        <v>4.0215136811413496E-5</v>
      </c>
      <c r="T203" s="489">
        <v>1.0780517818090436E-4</v>
      </c>
      <c r="U203" s="489">
        <v>2.5758900007070886E-4</v>
      </c>
      <c r="V203" s="489">
        <v>0</v>
      </c>
      <c r="W203" s="489">
        <v>4.8407738916522187E-3</v>
      </c>
      <c r="X203" s="489">
        <v>0</v>
      </c>
      <c r="Y203" s="489">
        <v>3.1845423021130817E-2</v>
      </c>
      <c r="Z203" s="489">
        <v>34.860032610538603</v>
      </c>
      <c r="AA203" s="489">
        <v>2.4597130829074225</v>
      </c>
      <c r="AB203" s="489">
        <v>0.21690857663564991</v>
      </c>
      <c r="AC203" s="489">
        <v>0.12430329771022301</v>
      </c>
      <c r="AD203" s="489">
        <v>3.6178022510257125E-2</v>
      </c>
      <c r="AE203" s="489">
        <v>0.6144850523327281</v>
      </c>
      <c r="AF203" s="489">
        <v>0.11125517027551303</v>
      </c>
      <c r="AG203" s="489">
        <v>2.537741696895807E-2</v>
      </c>
      <c r="AH203" s="489">
        <v>2.0491768747112879E-2</v>
      </c>
      <c r="AI203" s="489">
        <v>3.6087123880878638</v>
      </c>
      <c r="AJ203" s="489">
        <v>22.303853798294028</v>
      </c>
      <c r="AK203" s="489">
        <v>1.6012209615660258</v>
      </c>
      <c r="AL203" s="489">
        <v>5.7376282779741161E-2</v>
      </c>
      <c r="AM203" s="489">
        <v>3.7001016474320749E-3</v>
      </c>
      <c r="AN203" s="489">
        <v>2.2980903120072418E-2</v>
      </c>
      <c r="AO203" s="489">
        <v>0.53882722910444802</v>
      </c>
      <c r="AP203" s="489">
        <v>5.4798392334013353E-2</v>
      </c>
      <c r="AQ203" s="489">
        <v>1.8115250664440412E-2</v>
      </c>
      <c r="AR203" s="489">
        <v>1.0102633358448859E-2</v>
      </c>
      <c r="AS203" s="489">
        <v>2.3071217545746223</v>
      </c>
    </row>
    <row r="204" spans="1:45" ht="18.75">
      <c r="A204" s="484">
        <v>202</v>
      </c>
      <c r="B204" s="485" t="s">
        <v>859</v>
      </c>
      <c r="C204" s="484" t="s">
        <v>860</v>
      </c>
      <c r="D204" s="383">
        <v>29</v>
      </c>
      <c r="E204" s="488">
        <v>1727627</v>
      </c>
      <c r="F204" s="488">
        <v>1672901.9516973866</v>
      </c>
      <c r="G204" s="488">
        <v>93819.940290925355</v>
      </c>
      <c r="H204" s="488">
        <v>3701.4373499696176</v>
      </c>
      <c r="I204" s="488">
        <v>145.24692144183587</v>
      </c>
      <c r="J204" s="488">
        <v>389.36508707390277</v>
      </c>
      <c r="K204" s="488">
        <v>0</v>
      </c>
      <c r="L204" s="488">
        <v>0</v>
      </c>
      <c r="M204" s="488">
        <v>8363.0516761134513</v>
      </c>
      <c r="N204" s="488">
        <v>0</v>
      </c>
      <c r="O204" s="488">
        <v>106419.04132552417</v>
      </c>
      <c r="P204" s="489">
        <v>0.96832357430011595</v>
      </c>
      <c r="Q204" s="489">
        <v>5.4305669158287842E-2</v>
      </c>
      <c r="R204" s="489">
        <v>2.1424979755292188E-3</v>
      </c>
      <c r="S204" s="489">
        <v>8.4073079108995091E-5</v>
      </c>
      <c r="T204" s="489">
        <v>2.2537566678102551E-4</v>
      </c>
      <c r="U204" s="489">
        <v>0</v>
      </c>
      <c r="V204" s="489">
        <v>0</v>
      </c>
      <c r="W204" s="489">
        <v>4.8407738916522204E-3</v>
      </c>
      <c r="X204" s="489">
        <v>0</v>
      </c>
      <c r="Y204" s="489">
        <v>6.1598389771359306E-2</v>
      </c>
      <c r="Z204" s="489">
        <v>25.603448673290846</v>
      </c>
      <c r="AA204" s="489">
        <v>1.7673031027898312</v>
      </c>
      <c r="AB204" s="489">
        <v>0.1627798115777668</v>
      </c>
      <c r="AC204" s="489">
        <v>9.6065603468373298E-2</v>
      </c>
      <c r="AD204" s="489">
        <v>1.9273659514704906E-2</v>
      </c>
      <c r="AE204" s="489">
        <v>1.4390381973522668E-2</v>
      </c>
      <c r="AF204" s="489">
        <v>4.5794226706476843E-2</v>
      </c>
      <c r="AG204" s="489">
        <v>1.5395401376982141E-2</v>
      </c>
      <c r="AH204" s="489">
        <v>7.5950391739293141E-3</v>
      </c>
      <c r="AI204" s="489">
        <v>2.1285972265815865</v>
      </c>
      <c r="AJ204" s="489">
        <v>17.325227724931256</v>
      </c>
      <c r="AK204" s="489">
        <v>1.2087387935993132</v>
      </c>
      <c r="AL204" s="489">
        <v>4.1649134193627813E-2</v>
      </c>
      <c r="AM204" s="489">
        <v>3.0063294336443282E-3</v>
      </c>
      <c r="AN204" s="489">
        <v>1.1641739677944712E-2</v>
      </c>
      <c r="AO204" s="489">
        <v>9.3518704580234733E-3</v>
      </c>
      <c r="AP204" s="489">
        <v>1.8637034136696519E-2</v>
      </c>
      <c r="AQ204" s="489">
        <v>1.2024863606671874E-2</v>
      </c>
      <c r="AR204" s="489">
        <v>3.0879012368589718E-3</v>
      </c>
      <c r="AS204" s="489">
        <v>1.3081376663427808</v>
      </c>
    </row>
    <row r="205" spans="1:45" ht="18.75">
      <c r="A205" s="484">
        <v>203</v>
      </c>
      <c r="B205" s="485" t="s">
        <v>861</v>
      </c>
      <c r="C205" s="484" t="s">
        <v>862</v>
      </c>
      <c r="D205" s="383">
        <v>29</v>
      </c>
      <c r="E205" s="488">
        <v>1205519</v>
      </c>
      <c r="F205" s="488">
        <v>1340188.52693399</v>
      </c>
      <c r="G205" s="488">
        <v>85573.649645544821</v>
      </c>
      <c r="H205" s="488">
        <v>1824.7335453828382</v>
      </c>
      <c r="I205" s="488">
        <v>116.35963332538627</v>
      </c>
      <c r="J205" s="488">
        <v>311.92660272506618</v>
      </c>
      <c r="K205" s="488">
        <v>0</v>
      </c>
      <c r="L205" s="488">
        <v>0</v>
      </c>
      <c r="M205" s="488">
        <v>5835.6449010906917</v>
      </c>
      <c r="N205" s="488">
        <v>0</v>
      </c>
      <c r="O205" s="488">
        <v>93662.314328068809</v>
      </c>
      <c r="P205" s="489">
        <v>1.1117108290570201</v>
      </c>
      <c r="Q205" s="489">
        <v>7.0984903303510621E-2</v>
      </c>
      <c r="R205" s="489">
        <v>1.5136497602964683E-3</v>
      </c>
      <c r="S205" s="489">
        <v>9.6522438323565427E-5</v>
      </c>
      <c r="T205" s="489">
        <v>2.587488067173277E-4</v>
      </c>
      <c r="U205" s="489">
        <v>0</v>
      </c>
      <c r="V205" s="489">
        <v>0</v>
      </c>
      <c r="W205" s="489">
        <v>4.8407738916522187E-3</v>
      </c>
      <c r="X205" s="489">
        <v>0</v>
      </c>
      <c r="Y205" s="489">
        <v>7.7694598200500203E-2</v>
      </c>
      <c r="Z205" s="489">
        <v>32.184485376495935</v>
      </c>
      <c r="AA205" s="489">
        <v>2.1572772301941692</v>
      </c>
      <c r="AB205" s="489">
        <v>0.27042799058744832</v>
      </c>
      <c r="AC205" s="489">
        <v>0.13549422566787864</v>
      </c>
      <c r="AD205" s="489">
        <v>2.3416884606799433E-2</v>
      </c>
      <c r="AE205" s="489">
        <v>4.5188170663112516E-2</v>
      </c>
      <c r="AF205" s="489">
        <v>2.5430898828775708E-2</v>
      </c>
      <c r="AG205" s="489">
        <v>1.1534479355617015E-2</v>
      </c>
      <c r="AH205" s="489">
        <v>3.5178690685148733E-3</v>
      </c>
      <c r="AI205" s="489">
        <v>2.672287748972316</v>
      </c>
      <c r="AJ205" s="489">
        <v>19.389953276473317</v>
      </c>
      <c r="AK205" s="489">
        <v>1.3098923564173683</v>
      </c>
      <c r="AL205" s="489">
        <v>3.7948051780797076E-2</v>
      </c>
      <c r="AM205" s="489">
        <v>3.4063780239897835E-3</v>
      </c>
      <c r="AN205" s="489">
        <v>1.1485642063888225E-2</v>
      </c>
      <c r="AO205" s="489">
        <v>3.503937328057475E-2</v>
      </c>
      <c r="AP205" s="489">
        <v>8.5711711689334235E-3</v>
      </c>
      <c r="AQ205" s="489">
        <v>9.1528455181930854E-3</v>
      </c>
      <c r="AR205" s="489">
        <v>1.1279143040661787E-3</v>
      </c>
      <c r="AS205" s="489">
        <v>1.4166237325578108</v>
      </c>
    </row>
    <row r="206" spans="1:45" ht="18.75">
      <c r="A206" s="484">
        <v>204</v>
      </c>
      <c r="B206" s="485" t="s">
        <v>863</v>
      </c>
      <c r="C206" s="484" t="s">
        <v>864</v>
      </c>
      <c r="D206" s="383">
        <v>29</v>
      </c>
      <c r="E206" s="488">
        <v>591430</v>
      </c>
      <c r="F206" s="488">
        <v>426694.37509803253</v>
      </c>
      <c r="G206" s="488">
        <v>25154.610912715514</v>
      </c>
      <c r="H206" s="488">
        <v>24451.114909237222</v>
      </c>
      <c r="I206" s="488">
        <v>37.047027362634161</v>
      </c>
      <c r="J206" s="488">
        <v>99.312390869900312</v>
      </c>
      <c r="K206" s="488">
        <v>0</v>
      </c>
      <c r="L206" s="488">
        <v>0</v>
      </c>
      <c r="M206" s="488">
        <v>2862.9789027398715</v>
      </c>
      <c r="N206" s="488">
        <v>0</v>
      </c>
      <c r="O206" s="488">
        <v>52605.064142925141</v>
      </c>
      <c r="P206" s="489">
        <v>0.72146217658561884</v>
      </c>
      <c r="Q206" s="489">
        <v>4.253184808466854E-2</v>
      </c>
      <c r="R206" s="489">
        <v>4.1342364961596843E-2</v>
      </c>
      <c r="S206" s="489">
        <v>6.2639750034043182E-5</v>
      </c>
      <c r="T206" s="489">
        <v>1.6791909586916511E-4</v>
      </c>
      <c r="U206" s="489">
        <v>0</v>
      </c>
      <c r="V206" s="489">
        <v>0</v>
      </c>
      <c r="W206" s="489">
        <v>4.8407738916522187E-3</v>
      </c>
      <c r="X206" s="489">
        <v>0</v>
      </c>
      <c r="Y206" s="489">
        <v>8.8945545783820815E-2</v>
      </c>
      <c r="Z206" s="489">
        <v>37.74728212335495</v>
      </c>
      <c r="AA206" s="489">
        <v>2.4519614571015138</v>
      </c>
      <c r="AB206" s="489">
        <v>0.27777477898440611</v>
      </c>
      <c r="AC206" s="489">
        <v>0.15797990527086048</v>
      </c>
      <c r="AD206" s="489">
        <v>2.8106463730696057E-2</v>
      </c>
      <c r="AE206" s="489">
        <v>2.15183028115867E-2</v>
      </c>
      <c r="AF206" s="489">
        <v>2.3456898756550118E-2</v>
      </c>
      <c r="AG206" s="489">
        <v>9.963444536792947E-3</v>
      </c>
      <c r="AH206" s="489">
        <v>3.9707133025104237E-3</v>
      </c>
      <c r="AI206" s="489">
        <v>2.9747319644949179</v>
      </c>
      <c r="AJ206" s="489">
        <v>25.353845819945931</v>
      </c>
      <c r="AK206" s="489">
        <v>1.649204724023561</v>
      </c>
      <c r="AL206" s="489">
        <v>8.4373912326987349E-2</v>
      </c>
      <c r="AM206" s="489">
        <v>4.0176260976778205E-3</v>
      </c>
      <c r="AN206" s="489">
        <v>1.4366312083647897E-2</v>
      </c>
      <c r="AO206" s="489">
        <v>1.4845666214688065E-2</v>
      </c>
      <c r="AP206" s="489">
        <v>7.8697038279946837E-3</v>
      </c>
      <c r="AQ206" s="489">
        <v>7.5854752874282986E-3</v>
      </c>
      <c r="AR206" s="489">
        <v>1.2246648356382412E-3</v>
      </c>
      <c r="AS206" s="489">
        <v>1.7834880846976231</v>
      </c>
    </row>
    <row r="207" spans="1:45" ht="18.75">
      <c r="A207" s="484">
        <v>205</v>
      </c>
      <c r="B207" s="485" t="s">
        <v>865</v>
      </c>
      <c r="C207" s="484" t="s">
        <v>866</v>
      </c>
      <c r="D207" s="383">
        <v>29</v>
      </c>
      <c r="E207" s="488">
        <v>459128</v>
      </c>
      <c r="F207" s="488">
        <v>119038.66836306508</v>
      </c>
      <c r="G207" s="488">
        <v>6765.861289531209</v>
      </c>
      <c r="H207" s="488">
        <v>0</v>
      </c>
      <c r="I207" s="488">
        <v>10.335333816024189</v>
      </c>
      <c r="J207" s="488">
        <v>27.70604782026729</v>
      </c>
      <c r="K207" s="488">
        <v>0</v>
      </c>
      <c r="L207" s="488">
        <v>0</v>
      </c>
      <c r="M207" s="488">
        <v>2222.5348353264999</v>
      </c>
      <c r="N207" s="488">
        <v>0</v>
      </c>
      <c r="O207" s="488">
        <v>9026.4375064939995</v>
      </c>
      <c r="P207" s="489">
        <v>0.2592712018501705</v>
      </c>
      <c r="Q207" s="489">
        <v>1.4736329061898227E-2</v>
      </c>
      <c r="R207" s="489">
        <v>0</v>
      </c>
      <c r="S207" s="489">
        <v>2.2510789618633997E-5</v>
      </c>
      <c r="T207" s="489">
        <v>6.0344931740750489E-5</v>
      </c>
      <c r="U207" s="489">
        <v>0</v>
      </c>
      <c r="V207" s="489">
        <v>0</v>
      </c>
      <c r="W207" s="489">
        <v>4.8407738916522187E-3</v>
      </c>
      <c r="X207" s="489">
        <v>0</v>
      </c>
      <c r="Y207" s="489">
        <v>1.9659958674909828E-2</v>
      </c>
      <c r="Z207" s="489">
        <v>33.668519644721179</v>
      </c>
      <c r="AA207" s="489">
        <v>2.3097268178584858</v>
      </c>
      <c r="AB207" s="489">
        <v>0.29418630244811966</v>
      </c>
      <c r="AC207" s="489">
        <v>0.14379741373948221</v>
      </c>
      <c r="AD207" s="489">
        <v>3.2814784403020755E-2</v>
      </c>
      <c r="AE207" s="489">
        <v>1.6024537900943478E-2</v>
      </c>
      <c r="AF207" s="489">
        <v>1.8942884278671163E-2</v>
      </c>
      <c r="AG207" s="489">
        <v>1.1581736856925092E-2</v>
      </c>
      <c r="AH207" s="489">
        <v>3.3287949227194277E-3</v>
      </c>
      <c r="AI207" s="489">
        <v>2.8304032724083665</v>
      </c>
      <c r="AJ207" s="489">
        <v>21.777218724371814</v>
      </c>
      <c r="AK207" s="489">
        <v>1.5212063255152519</v>
      </c>
      <c r="AL207" s="489">
        <v>8.641136920872694E-2</v>
      </c>
      <c r="AM207" s="489">
        <v>8.2712121595933698E-3</v>
      </c>
      <c r="AN207" s="489">
        <v>1.8681019982229579E-2</v>
      </c>
      <c r="AO207" s="489">
        <v>1.0932349887699155E-2</v>
      </c>
      <c r="AP207" s="489">
        <v>5.4371425175607129E-3</v>
      </c>
      <c r="AQ207" s="489">
        <v>9.7088025999706069E-3</v>
      </c>
      <c r="AR207" s="489">
        <v>8.6974438294905732E-4</v>
      </c>
      <c r="AS207" s="489">
        <v>1.6615179662539816</v>
      </c>
    </row>
    <row r="208" spans="1:45" ht="18.75">
      <c r="A208" s="484">
        <v>206</v>
      </c>
      <c r="B208" s="485" t="s">
        <v>867</v>
      </c>
      <c r="C208" s="484" t="s">
        <v>868</v>
      </c>
      <c r="D208" s="383">
        <v>32</v>
      </c>
      <c r="E208" s="488">
        <v>826068</v>
      </c>
      <c r="F208" s="488">
        <v>1218251.1065783217</v>
      </c>
      <c r="G208" s="488">
        <v>66300.744308434631</v>
      </c>
      <c r="H208" s="488">
        <v>166.13473418896601</v>
      </c>
      <c r="I208" s="488">
        <v>105.77262020291985</v>
      </c>
      <c r="J208" s="488">
        <v>89644.367428281781</v>
      </c>
      <c r="K208" s="488">
        <v>113280.95095352195</v>
      </c>
      <c r="L208" s="488">
        <v>1678129.0798082175</v>
      </c>
      <c r="M208" s="488">
        <v>192000.32546905865</v>
      </c>
      <c r="N208" s="488">
        <v>388758.69229092391</v>
      </c>
      <c r="O208" s="488">
        <v>2528386.0676128301</v>
      </c>
      <c r="P208" s="489">
        <v>1.474758865587726</v>
      </c>
      <c r="Q208" s="489">
        <v>8.0260637512207994E-2</v>
      </c>
      <c r="R208" s="489">
        <v>2.0111508276433177E-4</v>
      </c>
      <c r="S208" s="489">
        <v>1.2804347850651503E-4</v>
      </c>
      <c r="T208" s="489">
        <v>0.10851935606788034</v>
      </c>
      <c r="U208" s="489">
        <v>0.13713271904192142</v>
      </c>
      <c r="V208" s="489">
        <v>2.0314660291988282</v>
      </c>
      <c r="W208" s="489">
        <v>0.23242678020339566</v>
      </c>
      <c r="X208" s="489">
        <v>0.4706134268497556</v>
      </c>
      <c r="Y208" s="489">
        <v>3.0607481074352596</v>
      </c>
      <c r="Z208" s="489">
        <v>37.360816934704779</v>
      </c>
      <c r="AA208" s="489">
        <v>2.4359622127952574</v>
      </c>
      <c r="AB208" s="489">
        <v>0.26032577552111774</v>
      </c>
      <c r="AC208" s="489">
        <v>0.14558868484318355</v>
      </c>
      <c r="AD208" s="489">
        <v>0.13282220120815974</v>
      </c>
      <c r="AE208" s="489">
        <v>0.15889409439096028</v>
      </c>
      <c r="AF208" s="489">
        <v>2.11231951255558</v>
      </c>
      <c r="AG208" s="489">
        <v>0.24445194573047047</v>
      </c>
      <c r="AH208" s="489">
        <v>0.48656680489920706</v>
      </c>
      <c r="AI208" s="489">
        <v>5.9769312319439356</v>
      </c>
      <c r="AJ208" s="489">
        <v>22.861039053421422</v>
      </c>
      <c r="AK208" s="489">
        <v>1.4761933317039779</v>
      </c>
      <c r="AL208" s="489">
        <v>4.6594477211216262E-2</v>
      </c>
      <c r="AM208" s="489">
        <v>3.5848563234474802E-3</v>
      </c>
      <c r="AN208" s="489">
        <v>0.11923161581375838</v>
      </c>
      <c r="AO208" s="489">
        <v>0.14772973124829294</v>
      </c>
      <c r="AP208" s="489">
        <v>2.0401656110007091</v>
      </c>
      <c r="AQ208" s="489">
        <v>0.23518424656419787</v>
      </c>
      <c r="AR208" s="489">
        <v>0.47109654397674244</v>
      </c>
      <c r="AS208" s="489">
        <v>4.5397804138423439</v>
      </c>
    </row>
    <row r="209" spans="1:45" ht="18.75">
      <c r="A209" s="484">
        <v>207</v>
      </c>
      <c r="B209" s="485" t="s">
        <v>869</v>
      </c>
      <c r="C209" s="484" t="s">
        <v>870</v>
      </c>
      <c r="D209" s="383">
        <v>32</v>
      </c>
      <c r="E209" s="488">
        <v>3584345</v>
      </c>
      <c r="F209" s="488">
        <v>7093413.7557828594</v>
      </c>
      <c r="G209" s="488">
        <v>403370.1620498338</v>
      </c>
      <c r="H209" s="488">
        <v>990.45352459104868</v>
      </c>
      <c r="I209" s="488">
        <v>615.87381704902361</v>
      </c>
      <c r="J209" s="488">
        <v>1650.9800002739321</v>
      </c>
      <c r="K209" s="488">
        <v>0</v>
      </c>
      <c r="L209" s="488">
        <v>531699.97010935424</v>
      </c>
      <c r="M209" s="488">
        <v>17031.23029662015</v>
      </c>
      <c r="N209" s="488">
        <v>0</v>
      </c>
      <c r="O209" s="488">
        <v>955358.66979772225</v>
      </c>
      <c r="P209" s="489">
        <v>1.978998605263405</v>
      </c>
      <c r="Q209" s="489">
        <v>0.11253664534240812</v>
      </c>
      <c r="R209" s="489">
        <v>2.7632762041350615E-4</v>
      </c>
      <c r="S209" s="489">
        <v>1.718232527976586E-4</v>
      </c>
      <c r="T209" s="489">
        <v>4.6060856314722275E-4</v>
      </c>
      <c r="U209" s="489">
        <v>0</v>
      </c>
      <c r="V209" s="489">
        <v>0.14833950696971254</v>
      </c>
      <c r="W209" s="489">
        <v>4.7515599911895062E-3</v>
      </c>
      <c r="X209" s="489">
        <v>0</v>
      </c>
      <c r="Y209" s="489">
        <v>0.26653647173966855</v>
      </c>
      <c r="Z209" s="489">
        <v>41.415352440743874</v>
      </c>
      <c r="AA209" s="489">
        <v>2.7139856960030819</v>
      </c>
      <c r="AB209" s="489">
        <v>0.27810002761012859</v>
      </c>
      <c r="AC209" s="489">
        <v>0.15923390893450817</v>
      </c>
      <c r="AD209" s="489">
        <v>2.6133653169493534E-2</v>
      </c>
      <c r="AE209" s="489">
        <v>2.136802192808842E-2</v>
      </c>
      <c r="AF209" s="489">
        <v>0.19678611954711275</v>
      </c>
      <c r="AG209" s="489">
        <v>1.0409659075261698E-2</v>
      </c>
      <c r="AH209" s="489">
        <v>4.5311230051497077E-3</v>
      </c>
      <c r="AI209" s="489">
        <v>3.4105482092728234</v>
      </c>
      <c r="AJ209" s="489">
        <v>27.398438350080163</v>
      </c>
      <c r="AK209" s="489">
        <v>1.7920566642596329</v>
      </c>
      <c r="AL209" s="489">
        <v>4.8919818664137471E-2</v>
      </c>
      <c r="AM209" s="489">
        <v>4.0761242242478091E-3</v>
      </c>
      <c r="AN209" s="489">
        <v>1.4059617991548612E-2</v>
      </c>
      <c r="AO209" s="489">
        <v>1.3358458575912028E-2</v>
      </c>
      <c r="AP209" s="489">
        <v>0.15808773521875086</v>
      </c>
      <c r="AQ209" s="489">
        <v>6.750689393658138E-3</v>
      </c>
      <c r="AR209" s="489">
        <v>1.5346286235916074E-4</v>
      </c>
      <c r="AS209" s="489">
        <v>2.0374625711902468</v>
      </c>
    </row>
    <row r="210" spans="1:45" ht="18.75">
      <c r="A210" s="484">
        <v>208</v>
      </c>
      <c r="B210" s="485" t="s">
        <v>871</v>
      </c>
      <c r="C210" s="484" t="s">
        <v>872</v>
      </c>
      <c r="D210" s="383">
        <v>32</v>
      </c>
      <c r="E210" s="488">
        <v>2190471</v>
      </c>
      <c r="F210" s="488">
        <v>1881673.9982921854</v>
      </c>
      <c r="G210" s="488">
        <v>110072.35987107121</v>
      </c>
      <c r="H210" s="488">
        <v>3024.0152982701957</v>
      </c>
      <c r="I210" s="488">
        <v>163.37320614144943</v>
      </c>
      <c r="J210" s="488">
        <v>237394.58487324626</v>
      </c>
      <c r="K210" s="488">
        <v>1934.3471334020653</v>
      </c>
      <c r="L210" s="488">
        <v>931252.91161236539</v>
      </c>
      <c r="M210" s="488">
        <v>193440.5089260019</v>
      </c>
      <c r="N210" s="488">
        <v>182272.38990558434</v>
      </c>
      <c r="O210" s="488">
        <v>1659554.4908260826</v>
      </c>
      <c r="P210" s="489">
        <v>0.8590271216976556</v>
      </c>
      <c r="Q210" s="489">
        <v>5.0250544230474273E-2</v>
      </c>
      <c r="R210" s="489">
        <v>1.3805319943839456E-3</v>
      </c>
      <c r="S210" s="489">
        <v>7.4583596925706578E-5</v>
      </c>
      <c r="T210" s="489">
        <v>0.10837604555058993</v>
      </c>
      <c r="U210" s="489">
        <v>8.8307360992319242E-4</v>
      </c>
      <c r="V210" s="489">
        <v>0.42513820617226405</v>
      </c>
      <c r="W210" s="489">
        <v>8.8310006809495259E-2</v>
      </c>
      <c r="X210" s="489">
        <v>8.3211505610247441E-2</v>
      </c>
      <c r="Y210" s="489">
        <v>0.75762449757430372</v>
      </c>
      <c r="Z210" s="489">
        <v>40.936163670863742</v>
      </c>
      <c r="AA210" s="489">
        <v>2.6781774555983167</v>
      </c>
      <c r="AB210" s="489">
        <v>0.23920206610323155</v>
      </c>
      <c r="AC210" s="489">
        <v>0.15626753677786673</v>
      </c>
      <c r="AD210" s="489">
        <v>0.15086451413588409</v>
      </c>
      <c r="AE210" s="489">
        <v>3.3041015090421511E-2</v>
      </c>
      <c r="AF210" s="489">
        <v>0.69954787335523227</v>
      </c>
      <c r="AG210" s="489">
        <v>0.11930535571898385</v>
      </c>
      <c r="AH210" s="489">
        <v>0.13830771166296305</v>
      </c>
      <c r="AI210" s="489">
        <v>4.2147135284429007</v>
      </c>
      <c r="AJ210" s="489">
        <v>24.755833024908483</v>
      </c>
      <c r="AK210" s="489">
        <v>1.6174993705692415</v>
      </c>
      <c r="AL210" s="489">
        <v>4.7701413607598032E-2</v>
      </c>
      <c r="AM210" s="489">
        <v>3.8992826421630966E-3</v>
      </c>
      <c r="AN210" s="489">
        <v>0.12572813120342455</v>
      </c>
      <c r="AO210" s="489">
        <v>1.1931991446487582E-2</v>
      </c>
      <c r="AP210" s="489">
        <v>0.46909665848223769</v>
      </c>
      <c r="AQ210" s="489">
        <v>9.3963200107094275E-2</v>
      </c>
      <c r="AR210" s="489">
        <v>9.0953029512733916E-2</v>
      </c>
      <c r="AS210" s="489">
        <v>2.4607730775709804</v>
      </c>
    </row>
    <row r="211" spans="1:45" ht="18.75">
      <c r="A211" s="484">
        <v>209</v>
      </c>
      <c r="B211" s="485" t="s">
        <v>873</v>
      </c>
      <c r="C211" s="484" t="s">
        <v>874</v>
      </c>
      <c r="D211" s="383">
        <v>32</v>
      </c>
      <c r="E211" s="488">
        <v>72693</v>
      </c>
      <c r="F211" s="488">
        <v>371680.19289040554</v>
      </c>
      <c r="G211" s="488">
        <v>19708.31221560542</v>
      </c>
      <c r="H211" s="488">
        <v>413.06723527857662</v>
      </c>
      <c r="I211" s="488">
        <v>32.270512759856359</v>
      </c>
      <c r="J211" s="488">
        <v>86.507933427646691</v>
      </c>
      <c r="K211" s="488">
        <v>0</v>
      </c>
      <c r="L211" s="488">
        <v>0</v>
      </c>
      <c r="M211" s="488">
        <v>72.542563221562276</v>
      </c>
      <c r="N211" s="488">
        <v>0</v>
      </c>
      <c r="O211" s="488">
        <v>20312.700460293061</v>
      </c>
      <c r="P211" s="489">
        <v>5.1130121592231106</v>
      </c>
      <c r="Q211" s="489">
        <v>0.2711170568776281</v>
      </c>
      <c r="R211" s="489">
        <v>5.6823522935987875E-3</v>
      </c>
      <c r="S211" s="489">
        <v>4.4392875187234483E-4</v>
      </c>
      <c r="T211" s="489">
        <v>1.1900448932861032E-3</v>
      </c>
      <c r="U211" s="489">
        <v>0</v>
      </c>
      <c r="V211" s="489">
        <v>0</v>
      </c>
      <c r="W211" s="489">
        <v>9.9793051905358544E-4</v>
      </c>
      <c r="X211" s="489">
        <v>0</v>
      </c>
      <c r="Y211" s="489">
        <v>0.27943131333543891</v>
      </c>
      <c r="Z211" s="489">
        <v>46.273047249404961</v>
      </c>
      <c r="AA211" s="489">
        <v>2.9541571403214051</v>
      </c>
      <c r="AB211" s="489">
        <v>0.36140373945242638</v>
      </c>
      <c r="AC211" s="489">
        <v>0.18175868569410789</v>
      </c>
      <c r="AD211" s="489">
        <v>2.7825193683002451E-2</v>
      </c>
      <c r="AE211" s="489">
        <v>1.0322444212696827E-2</v>
      </c>
      <c r="AF211" s="489">
        <v>1.550472771723929E-2</v>
      </c>
      <c r="AG211" s="489">
        <v>4.5980429429873333E-3</v>
      </c>
      <c r="AH211" s="489">
        <v>2.7043001787364412E-3</v>
      </c>
      <c r="AI211" s="489">
        <v>3.5582742742026037</v>
      </c>
      <c r="AJ211" s="489">
        <v>34.229088903781808</v>
      </c>
      <c r="AK211" s="489">
        <v>2.167458558226564</v>
      </c>
      <c r="AL211" s="489">
        <v>0.12122471804030534</v>
      </c>
      <c r="AM211" s="489">
        <v>5.5299940116776084E-3</v>
      </c>
      <c r="AN211" s="489">
        <v>1.6582380328850978E-2</v>
      </c>
      <c r="AO211" s="489">
        <v>5.8196839875397062E-3</v>
      </c>
      <c r="AP211" s="489">
        <v>3.1715406455409042E-3</v>
      </c>
      <c r="AQ211" s="489">
        <v>2.845858599447291E-3</v>
      </c>
      <c r="AR211" s="489">
        <v>3.4045196984970399E-4</v>
      </c>
      <c r="AS211" s="489">
        <v>2.3229731858097749</v>
      </c>
    </row>
    <row r="212" spans="1:45" ht="18.75">
      <c r="A212" s="484">
        <v>210</v>
      </c>
      <c r="B212" s="485" t="s">
        <v>875</v>
      </c>
      <c r="C212" s="484" t="s">
        <v>876</v>
      </c>
      <c r="D212" s="383">
        <v>32</v>
      </c>
      <c r="E212" s="488">
        <v>192937</v>
      </c>
      <c r="F212" s="488">
        <v>422263.44805581233</v>
      </c>
      <c r="G212" s="488">
        <v>23364.201389753791</v>
      </c>
      <c r="H212" s="488">
        <v>98.954568451351321</v>
      </c>
      <c r="I212" s="488">
        <v>36.662319513281204</v>
      </c>
      <c r="J212" s="488">
        <v>98.281100128765331</v>
      </c>
      <c r="K212" s="488">
        <v>0</v>
      </c>
      <c r="L212" s="488">
        <v>0</v>
      </c>
      <c r="M212" s="488">
        <v>619.10355132465304</v>
      </c>
      <c r="N212" s="488">
        <v>0</v>
      </c>
      <c r="O212" s="488">
        <v>24217.202929171843</v>
      </c>
      <c r="P212" s="489">
        <v>2.1886079293023748</v>
      </c>
      <c r="Q212" s="489">
        <v>0.12109756754667994</v>
      </c>
      <c r="R212" s="489">
        <v>5.1288538979745368E-4</v>
      </c>
      <c r="S212" s="489">
        <v>1.9002223271472656E-4</v>
      </c>
      <c r="T212" s="489">
        <v>5.0939477720066823E-4</v>
      </c>
      <c r="U212" s="489">
        <v>0</v>
      </c>
      <c r="V212" s="489">
        <v>0</v>
      </c>
      <c r="W212" s="489">
        <v>3.2088378658559685E-3</v>
      </c>
      <c r="X212" s="489">
        <v>0</v>
      </c>
      <c r="Y212" s="489">
        <v>0.12551870781224878</v>
      </c>
      <c r="Z212" s="489">
        <v>48.246588721791682</v>
      </c>
      <c r="AA212" s="489">
        <v>3.0701446530829783</v>
      </c>
      <c r="AB212" s="489">
        <v>0.34325156564957771</v>
      </c>
      <c r="AC212" s="489">
        <v>0.23296917677972562</v>
      </c>
      <c r="AD212" s="489">
        <v>4.1645609401256806E-2</v>
      </c>
      <c r="AE212" s="489">
        <v>5.0395300622071669E-2</v>
      </c>
      <c r="AF212" s="489">
        <v>3.6960373317491881E-3</v>
      </c>
      <c r="AG212" s="489">
        <v>5.0744684418625738E-3</v>
      </c>
      <c r="AH212" s="489">
        <v>6.9600653879249227E-4</v>
      </c>
      <c r="AI212" s="489">
        <v>3.7478728178480134</v>
      </c>
      <c r="AJ212" s="489">
        <v>34.221733229403505</v>
      </c>
      <c r="AK212" s="489">
        <v>2.1616051640313687</v>
      </c>
      <c r="AL212" s="489">
        <v>0.14974963860127791</v>
      </c>
      <c r="AM212" s="489">
        <v>8.9190142987821703E-3</v>
      </c>
      <c r="AN212" s="489">
        <v>2.4610290010002686E-2</v>
      </c>
      <c r="AO212" s="489">
        <v>4.1283426977422953E-2</v>
      </c>
      <c r="AP212" s="489">
        <v>6.5394195149747066E-4</v>
      </c>
      <c r="AQ212" s="489">
        <v>4.3296462826610668E-3</v>
      </c>
      <c r="AR212" s="489">
        <v>1.0564452542775332E-4</v>
      </c>
      <c r="AS212" s="489">
        <v>2.3912567666784401</v>
      </c>
    </row>
    <row r="213" spans="1:45" ht="18.75">
      <c r="A213" s="484">
        <v>211</v>
      </c>
      <c r="B213" s="485" t="s">
        <v>877</v>
      </c>
      <c r="C213" s="484" t="s">
        <v>878</v>
      </c>
      <c r="D213" s="383">
        <v>32</v>
      </c>
      <c r="E213" s="488">
        <v>1339323</v>
      </c>
      <c r="F213" s="488">
        <v>1243881.8431419127</v>
      </c>
      <c r="G213" s="488">
        <v>72315.005825126835</v>
      </c>
      <c r="H213" s="488">
        <v>1729.8892677435776</v>
      </c>
      <c r="I213" s="488">
        <v>107.997966151241</v>
      </c>
      <c r="J213" s="488">
        <v>289.5113856930974</v>
      </c>
      <c r="K213" s="488">
        <v>0</v>
      </c>
      <c r="L213" s="488">
        <v>30088.087901745959</v>
      </c>
      <c r="M213" s="488">
        <v>4297.6703570118143</v>
      </c>
      <c r="N213" s="488">
        <v>0</v>
      </c>
      <c r="O213" s="488">
        <v>108828.16270347254</v>
      </c>
      <c r="P213" s="489">
        <v>0.92873925344514563</v>
      </c>
      <c r="Q213" s="489">
        <v>5.3993701164787605E-2</v>
      </c>
      <c r="R213" s="489">
        <v>1.2916146946954376E-3</v>
      </c>
      <c r="S213" s="489">
        <v>8.0636236480103002E-5</v>
      </c>
      <c r="T213" s="489">
        <v>2.1616248335397614E-4</v>
      </c>
      <c r="U213" s="489">
        <v>0</v>
      </c>
      <c r="V213" s="489">
        <v>2.2465146870281446E-2</v>
      </c>
      <c r="W213" s="489">
        <v>3.2088378658559694E-3</v>
      </c>
      <c r="X213" s="489">
        <v>0</v>
      </c>
      <c r="Y213" s="489">
        <v>8.125609931545455E-2</v>
      </c>
      <c r="Z213" s="489">
        <v>46.238009130794765</v>
      </c>
      <c r="AA213" s="489">
        <v>3.0118618763737754</v>
      </c>
      <c r="AB213" s="489">
        <v>0.33909097697704038</v>
      </c>
      <c r="AC213" s="489">
        <v>0.16926703396722095</v>
      </c>
      <c r="AD213" s="489">
        <v>2.4403663782205657E-2</v>
      </c>
      <c r="AE213" s="489">
        <v>1.6893974464122011E-2</v>
      </c>
      <c r="AF213" s="489">
        <v>6.0251805916292825E-2</v>
      </c>
      <c r="AG213" s="489">
        <v>1.0298821822856605E-2</v>
      </c>
      <c r="AH213" s="489">
        <v>5.7486136878161578E-3</v>
      </c>
      <c r="AI213" s="489">
        <v>3.6378167669913282</v>
      </c>
      <c r="AJ213" s="489">
        <v>32.710202341828833</v>
      </c>
      <c r="AK213" s="489">
        <v>2.1237938562448977</v>
      </c>
      <c r="AL213" s="489">
        <v>0.10064589945713726</v>
      </c>
      <c r="AM213" s="489">
        <v>4.6564776626513062E-3</v>
      </c>
      <c r="AN213" s="489">
        <v>1.4180532491992498E-2</v>
      </c>
      <c r="AO213" s="489">
        <v>1.0131479465452085E-2</v>
      </c>
      <c r="AP213" s="489">
        <v>3.1081283808357483E-2</v>
      </c>
      <c r="AQ213" s="489">
        <v>6.7392749809704923E-3</v>
      </c>
      <c r="AR213" s="489">
        <v>6.5628790440009342E-4</v>
      </c>
      <c r="AS213" s="489">
        <v>2.2918850920158595</v>
      </c>
    </row>
    <row r="214" spans="1:45" ht="18.75">
      <c r="A214" s="484">
        <v>212</v>
      </c>
      <c r="B214" s="485" t="s">
        <v>879</v>
      </c>
      <c r="C214" s="484" t="s">
        <v>880</v>
      </c>
      <c r="D214" s="383">
        <v>32</v>
      </c>
      <c r="E214" s="488">
        <v>5330247</v>
      </c>
      <c r="F214" s="488">
        <v>5350988.9633197663</v>
      </c>
      <c r="G214" s="488">
        <v>304479.79156772076</v>
      </c>
      <c r="H214" s="488">
        <v>6252.7485340246085</v>
      </c>
      <c r="I214" s="488">
        <v>464.59069092653448</v>
      </c>
      <c r="J214" s="488">
        <v>1245.433590127928</v>
      </c>
      <c r="K214" s="488">
        <v>0</v>
      </c>
      <c r="L214" s="488">
        <v>80743.556728610434</v>
      </c>
      <c r="M214" s="488">
        <v>17103.898407965182</v>
      </c>
      <c r="N214" s="488">
        <v>0</v>
      </c>
      <c r="O214" s="488">
        <v>410290.01951937546</v>
      </c>
      <c r="P214" s="489">
        <v>1.0038913700096386</v>
      </c>
      <c r="Q214" s="489">
        <v>5.7123017295018549E-2</v>
      </c>
      <c r="R214" s="489">
        <v>1.1730691906068533E-3</v>
      </c>
      <c r="S214" s="489">
        <v>8.7161193641970895E-5</v>
      </c>
      <c r="T214" s="489">
        <v>2.3365401080436383E-4</v>
      </c>
      <c r="U214" s="489">
        <v>0</v>
      </c>
      <c r="V214" s="489">
        <v>1.5148182950735759E-2</v>
      </c>
      <c r="W214" s="489">
        <v>3.2088378658559689E-3</v>
      </c>
      <c r="X214" s="489">
        <v>0</v>
      </c>
      <c r="Y214" s="489">
        <v>7.6973922506663475E-2</v>
      </c>
      <c r="Z214" s="489">
        <v>40.950958662838381</v>
      </c>
      <c r="AA214" s="489">
        <v>2.6954618739581457</v>
      </c>
      <c r="AB214" s="489">
        <v>0.33364999835631509</v>
      </c>
      <c r="AC214" s="489">
        <v>0.15068740564609365</v>
      </c>
      <c r="AD214" s="489">
        <v>2.3193337180531251E-2</v>
      </c>
      <c r="AE214" s="489">
        <v>1.7655389672656292E-2</v>
      </c>
      <c r="AF214" s="489">
        <v>5.6058684674780812E-2</v>
      </c>
      <c r="AG214" s="489">
        <v>1.0238776289180941E-2</v>
      </c>
      <c r="AH214" s="489">
        <v>5.8395450610560515E-3</v>
      </c>
      <c r="AI214" s="489">
        <v>3.29278501083876</v>
      </c>
      <c r="AJ214" s="489">
        <v>26.860822988050732</v>
      </c>
      <c r="AK214" s="489">
        <v>1.7653388811999067</v>
      </c>
      <c r="AL214" s="489">
        <v>8.6567854604334207E-2</v>
      </c>
      <c r="AM214" s="489">
        <v>4.4634759017095913E-3</v>
      </c>
      <c r="AN214" s="489">
        <v>1.2516075655662116E-2</v>
      </c>
      <c r="AO214" s="489">
        <v>1.0432917272437423E-2</v>
      </c>
      <c r="AP214" s="489">
        <v>2.4895469703262306E-2</v>
      </c>
      <c r="AQ214" s="489">
        <v>6.517279108966852E-3</v>
      </c>
      <c r="AR214" s="489">
        <v>6.9889213344294918E-4</v>
      </c>
      <c r="AS214" s="489">
        <v>1.9114308455797218</v>
      </c>
    </row>
    <row r="215" spans="1:45" ht="18.75">
      <c r="A215" s="484">
        <v>213</v>
      </c>
      <c r="B215" s="485" t="s">
        <v>881</v>
      </c>
      <c r="C215" s="484" t="s">
        <v>882</v>
      </c>
      <c r="D215" s="383">
        <v>33</v>
      </c>
      <c r="E215" s="488">
        <v>1249851</v>
      </c>
      <c r="F215" s="488">
        <v>1196676.5011008491</v>
      </c>
      <c r="G215" s="488">
        <v>70219.477059375262</v>
      </c>
      <c r="H215" s="488">
        <v>2166.2328982050926</v>
      </c>
      <c r="I215" s="488">
        <v>103.89944107024832</v>
      </c>
      <c r="J215" s="488">
        <v>278.52442253275024</v>
      </c>
      <c r="K215" s="488">
        <v>0</v>
      </c>
      <c r="L215" s="488">
        <v>0</v>
      </c>
      <c r="M215" s="488">
        <v>3845.8853558786436</v>
      </c>
      <c r="N215" s="488">
        <v>0</v>
      </c>
      <c r="O215" s="488">
        <v>76614.019177062</v>
      </c>
      <c r="P215" s="489">
        <v>0.95745532955596235</v>
      </c>
      <c r="Q215" s="489">
        <v>5.6182278575106361E-2</v>
      </c>
      <c r="R215" s="489">
        <v>1.7331929151595611E-3</v>
      </c>
      <c r="S215" s="489">
        <v>8.3129461888055699E-5</v>
      </c>
      <c r="T215" s="489">
        <v>2.2284610128147294E-4</v>
      </c>
      <c r="U215" s="489">
        <v>0</v>
      </c>
      <c r="V215" s="489">
        <v>0</v>
      </c>
      <c r="W215" s="489">
        <v>3.0770750720515035E-3</v>
      </c>
      <c r="X215" s="489">
        <v>0</v>
      </c>
      <c r="Y215" s="489">
        <v>6.1298522125486955E-2</v>
      </c>
      <c r="Z215" s="489">
        <v>47.448574517932116</v>
      </c>
      <c r="AA215" s="489">
        <v>3.4401804014721962</v>
      </c>
      <c r="AB215" s="489">
        <v>0.3110406356812615</v>
      </c>
      <c r="AC215" s="489">
        <v>0.15349057292870641</v>
      </c>
      <c r="AD215" s="489">
        <v>2.6599127461078075E-2</v>
      </c>
      <c r="AE215" s="489">
        <v>1.6759022254473788E-2</v>
      </c>
      <c r="AF215" s="489">
        <v>4.2835473266522393E-2</v>
      </c>
      <c r="AG215" s="489">
        <v>1.8302196477566351E-2</v>
      </c>
      <c r="AH215" s="489">
        <v>7.5296487655031694E-3</v>
      </c>
      <c r="AI215" s="489">
        <v>4.0167370783073091</v>
      </c>
      <c r="AJ215" s="489">
        <v>34.354709700304021</v>
      </c>
      <c r="AK215" s="489">
        <v>2.5364462732239126</v>
      </c>
      <c r="AL215" s="489">
        <v>7.5072889029830378E-2</v>
      </c>
      <c r="AM215" s="489">
        <v>4.7926926090082183E-3</v>
      </c>
      <c r="AN215" s="489">
        <v>1.6952325116521304E-2</v>
      </c>
      <c r="AO215" s="489">
        <v>1.0342153448214019E-2</v>
      </c>
      <c r="AP215" s="489">
        <v>1.8253622305870847E-2</v>
      </c>
      <c r="AQ215" s="489">
        <v>1.4882400022753633E-2</v>
      </c>
      <c r="AR215" s="489">
        <v>3.1757334185300279E-3</v>
      </c>
      <c r="AS215" s="489">
        <v>2.6799180891746399</v>
      </c>
    </row>
    <row r="216" spans="1:45" ht="18.75">
      <c r="A216" s="484">
        <v>214</v>
      </c>
      <c r="B216" s="485" t="s">
        <v>883</v>
      </c>
      <c r="C216" s="484" t="s">
        <v>884</v>
      </c>
      <c r="D216" s="383">
        <v>33</v>
      </c>
      <c r="E216" s="488">
        <v>430096</v>
      </c>
      <c r="F216" s="488">
        <v>147993.43882606627</v>
      </c>
      <c r="G216" s="488">
        <v>9493.6666704555391</v>
      </c>
      <c r="H216" s="488">
        <v>2703.9136175686481</v>
      </c>
      <c r="I216" s="488">
        <v>12.849283462946877</v>
      </c>
      <c r="J216" s="488">
        <v>34.445221452704232</v>
      </c>
      <c r="K216" s="488">
        <v>0</v>
      </c>
      <c r="L216" s="488">
        <v>0</v>
      </c>
      <c r="M216" s="488">
        <v>3360.4347394776105</v>
      </c>
      <c r="N216" s="488">
        <v>0</v>
      </c>
      <c r="O216" s="488">
        <v>15605.309532417448</v>
      </c>
      <c r="P216" s="489">
        <v>0.34409396698891936</v>
      </c>
      <c r="Q216" s="489">
        <v>2.2073366575033341E-2</v>
      </c>
      <c r="R216" s="489">
        <v>6.2867676462200258E-3</v>
      </c>
      <c r="S216" s="489">
        <v>2.9875384711661763E-5</v>
      </c>
      <c r="T216" s="489">
        <v>8.0087286216807952E-5</v>
      </c>
      <c r="U216" s="489">
        <v>0</v>
      </c>
      <c r="V216" s="489">
        <v>0</v>
      </c>
      <c r="W216" s="489">
        <v>7.8132201635858281E-3</v>
      </c>
      <c r="X216" s="489">
        <v>0</v>
      </c>
      <c r="Y216" s="489">
        <v>3.6283317055767664E-2</v>
      </c>
      <c r="Z216" s="489">
        <v>44.935719720182021</v>
      </c>
      <c r="AA216" s="489">
        <v>3.1972796830359753</v>
      </c>
      <c r="AB216" s="489">
        <v>0.43943909281802368</v>
      </c>
      <c r="AC216" s="489">
        <v>0.14831482545218841</v>
      </c>
      <c r="AD216" s="489">
        <v>2.337976890025786E-2</v>
      </c>
      <c r="AE216" s="489">
        <v>1.7486398669141732E-2</v>
      </c>
      <c r="AF216" s="489">
        <v>4.7476520367680268E-3</v>
      </c>
      <c r="AG216" s="489">
        <v>1.4608279349214172E-2</v>
      </c>
      <c r="AH216" s="489">
        <v>8.5783942621030381E-4</v>
      </c>
      <c r="AI216" s="489">
        <v>3.8461135396877792</v>
      </c>
      <c r="AJ216" s="489">
        <v>30.186551835821568</v>
      </c>
      <c r="AK216" s="489">
        <v>2.2005544501595637</v>
      </c>
      <c r="AL216" s="489">
        <v>0.11932416976305216</v>
      </c>
      <c r="AM216" s="489">
        <v>5.0456270021912919E-3</v>
      </c>
      <c r="AN216" s="489">
        <v>1.3204290908791586E-2</v>
      </c>
      <c r="AO216" s="489">
        <v>1.1676253345819537E-2</v>
      </c>
      <c r="AP216" s="489">
        <v>1.2623408550654961E-3</v>
      </c>
      <c r="AQ216" s="489">
        <v>1.2727666992001084E-2</v>
      </c>
      <c r="AR216" s="489">
        <v>2.1836960059159243E-4</v>
      </c>
      <c r="AS216" s="489">
        <v>2.3640131686270767</v>
      </c>
    </row>
    <row r="217" spans="1:45" ht="18.75">
      <c r="A217" s="484">
        <v>215</v>
      </c>
      <c r="B217" s="485" t="s">
        <v>885</v>
      </c>
      <c r="C217" s="484" t="s">
        <v>886</v>
      </c>
      <c r="D217" s="383">
        <v>33</v>
      </c>
      <c r="E217" s="488">
        <v>2420477</v>
      </c>
      <c r="F217" s="488">
        <v>1436485.1058817408</v>
      </c>
      <c r="G217" s="488">
        <v>82010.619387695246</v>
      </c>
      <c r="H217" s="488">
        <v>3983.4903295155705</v>
      </c>
      <c r="I217" s="488">
        <v>124.72042316327844</v>
      </c>
      <c r="J217" s="488">
        <v>334.33946787168554</v>
      </c>
      <c r="K217" s="488">
        <v>0</v>
      </c>
      <c r="L217" s="488">
        <v>0</v>
      </c>
      <c r="M217" s="488">
        <v>200623.21056170459</v>
      </c>
      <c r="N217" s="488">
        <v>0</v>
      </c>
      <c r="O217" s="488">
        <v>287076.38016995037</v>
      </c>
      <c r="P217" s="489">
        <v>0.5934719090004742</v>
      </c>
      <c r="Q217" s="489">
        <v>3.3882007301740624E-2</v>
      </c>
      <c r="R217" s="489">
        <v>1.6457459953205795E-3</v>
      </c>
      <c r="S217" s="489">
        <v>5.1527208547438558E-5</v>
      </c>
      <c r="T217" s="489">
        <v>1.381295785383152E-4</v>
      </c>
      <c r="U217" s="489">
        <v>0</v>
      </c>
      <c r="V217" s="489">
        <v>0</v>
      </c>
      <c r="W217" s="489">
        <v>8.2885815713888047E-2</v>
      </c>
      <c r="X217" s="489">
        <v>0</v>
      </c>
      <c r="Y217" s="489">
        <v>0.11860322579803501</v>
      </c>
      <c r="Z217" s="489">
        <v>36.808843455153507</v>
      </c>
      <c r="AA217" s="489">
        <v>2.6074670002099904</v>
      </c>
      <c r="AB217" s="489">
        <v>0.27044044960726632</v>
      </c>
      <c r="AC217" s="489">
        <v>0.12928283498339618</v>
      </c>
      <c r="AD217" s="489">
        <v>2.8177247741661585E-2</v>
      </c>
      <c r="AE217" s="489">
        <v>2.0474837658691881E-2</v>
      </c>
      <c r="AF217" s="489">
        <v>6.8377021443797439E-2</v>
      </c>
      <c r="AG217" s="489">
        <v>9.7540730094215294E-2</v>
      </c>
      <c r="AH217" s="489">
        <v>1.1923312165397652E-2</v>
      </c>
      <c r="AI217" s="489">
        <v>3.2336834339044191</v>
      </c>
      <c r="AJ217" s="489">
        <v>24.155684447082233</v>
      </c>
      <c r="AK217" s="489">
        <v>1.7480739667553233</v>
      </c>
      <c r="AL217" s="489">
        <v>7.2602922689933638E-2</v>
      </c>
      <c r="AM217" s="489">
        <v>4.0355466096351099E-3</v>
      </c>
      <c r="AN217" s="489">
        <v>1.6522866956107871E-2</v>
      </c>
      <c r="AO217" s="489">
        <v>1.2741889918024493E-2</v>
      </c>
      <c r="AP217" s="489">
        <v>2.8130835331688409E-2</v>
      </c>
      <c r="AQ217" s="489">
        <v>9.1865910222694969E-2</v>
      </c>
      <c r="AR217" s="489">
        <v>4.8226833170460261E-3</v>
      </c>
      <c r="AS217" s="489">
        <v>1.9787966218004536</v>
      </c>
    </row>
    <row r="218" spans="1:45" ht="18.75">
      <c r="A218" s="484">
        <v>216</v>
      </c>
      <c r="B218" s="485" t="s">
        <v>887</v>
      </c>
      <c r="C218" s="484" t="s">
        <v>888</v>
      </c>
      <c r="D218" s="383">
        <v>33</v>
      </c>
      <c r="E218" s="488">
        <v>526622</v>
      </c>
      <c r="F218" s="488">
        <v>304592.58920895983</v>
      </c>
      <c r="G218" s="488">
        <v>17482.249350858903</v>
      </c>
      <c r="H218" s="488">
        <v>33.605044960222202</v>
      </c>
      <c r="I218" s="488">
        <v>26.44574347690283</v>
      </c>
      <c r="J218" s="488">
        <v>70.893407649550923</v>
      </c>
      <c r="K218" s="488">
        <v>0</v>
      </c>
      <c r="L218" s="488">
        <v>0</v>
      </c>
      <c r="M218" s="488">
        <v>1620.4554285939071</v>
      </c>
      <c r="N218" s="488">
        <v>0</v>
      </c>
      <c r="O218" s="488">
        <v>19233.648975539487</v>
      </c>
      <c r="P218" s="489">
        <v>0.57838941253680975</v>
      </c>
      <c r="Q218" s="489">
        <v>3.3196959775434569E-2</v>
      </c>
      <c r="R218" s="489">
        <v>6.3812459335580739E-5</v>
      </c>
      <c r="S218" s="489">
        <v>5.0217695950611312E-5</v>
      </c>
      <c r="T218" s="489">
        <v>1.3461915311086686E-4</v>
      </c>
      <c r="U218" s="489">
        <v>0</v>
      </c>
      <c r="V218" s="489">
        <v>0</v>
      </c>
      <c r="W218" s="489">
        <v>3.0770750720515039E-3</v>
      </c>
      <c r="X218" s="489">
        <v>0</v>
      </c>
      <c r="Y218" s="489">
        <v>3.6522684155883132E-2</v>
      </c>
      <c r="Z218" s="489">
        <v>33.951965099762567</v>
      </c>
      <c r="AA218" s="489">
        <v>2.336141060391737</v>
      </c>
      <c r="AB218" s="489">
        <v>0.36630716286310311</v>
      </c>
      <c r="AC218" s="489">
        <v>0.13083215112737392</v>
      </c>
      <c r="AD218" s="489">
        <v>2.0450384882153696E-2</v>
      </c>
      <c r="AE218" s="489">
        <v>2.5796555892894396E-2</v>
      </c>
      <c r="AF218" s="489">
        <v>4.3836938023449684E-3</v>
      </c>
      <c r="AG218" s="489">
        <v>5.8186938467140997E-3</v>
      </c>
      <c r="AH218" s="489">
        <v>9.5334012261532252E-4</v>
      </c>
      <c r="AI218" s="489">
        <v>2.8906830429289352</v>
      </c>
      <c r="AJ218" s="489">
        <v>21.025771208349177</v>
      </c>
      <c r="AK218" s="489">
        <v>1.4661852257336974</v>
      </c>
      <c r="AL218" s="489">
        <v>5.4705958096320888E-2</v>
      </c>
      <c r="AM218" s="489">
        <v>3.6790187893695234E-3</v>
      </c>
      <c r="AN218" s="489">
        <v>1.0667372147616242E-2</v>
      </c>
      <c r="AO218" s="489">
        <v>1.8405457951629383E-2</v>
      </c>
      <c r="AP218" s="489">
        <v>2.8191391177059198E-4</v>
      </c>
      <c r="AQ218" s="489">
        <v>4.6911801643825888E-3</v>
      </c>
      <c r="AR218" s="489">
        <v>4.3505116002921635E-5</v>
      </c>
      <c r="AS218" s="489">
        <v>1.558659631910789</v>
      </c>
    </row>
    <row r="219" spans="1:45" ht="18.75">
      <c r="A219" s="484">
        <v>217</v>
      </c>
      <c r="B219" s="485" t="s">
        <v>889</v>
      </c>
      <c r="C219" s="484" t="s">
        <v>890</v>
      </c>
      <c r="D219" s="383">
        <v>33</v>
      </c>
      <c r="E219" s="488">
        <v>2419179</v>
      </c>
      <c r="F219" s="488">
        <v>1509307.9400516301</v>
      </c>
      <c r="G219" s="488">
        <v>84783.394082907049</v>
      </c>
      <c r="H219" s="488">
        <v>3668.1199075811764</v>
      </c>
      <c r="I219" s="488">
        <v>131.0431442666364</v>
      </c>
      <c r="J219" s="488">
        <v>351.28885880207321</v>
      </c>
      <c r="K219" s="488">
        <v>0</v>
      </c>
      <c r="L219" s="488">
        <v>0</v>
      </c>
      <c r="M219" s="488">
        <v>7443.9953957304851</v>
      </c>
      <c r="N219" s="488">
        <v>0</v>
      </c>
      <c r="O219" s="488">
        <v>96377.841389287409</v>
      </c>
      <c r="P219" s="489">
        <v>0.62389262640409426</v>
      </c>
      <c r="Q219" s="489">
        <v>3.5046350056323679E-2</v>
      </c>
      <c r="R219" s="489">
        <v>1.5162664307110704E-3</v>
      </c>
      <c r="S219" s="489">
        <v>5.4168436592181238E-5</v>
      </c>
      <c r="T219" s="489">
        <v>1.4520994883060462E-4</v>
      </c>
      <c r="U219" s="489">
        <v>0</v>
      </c>
      <c r="V219" s="489">
        <v>0</v>
      </c>
      <c r="W219" s="489">
        <v>3.0770750720515039E-3</v>
      </c>
      <c r="X219" s="489">
        <v>0</v>
      </c>
      <c r="Y219" s="489">
        <v>3.9839069944509031E-2</v>
      </c>
      <c r="Z219" s="489">
        <v>36.121425065890591</v>
      </c>
      <c r="AA219" s="489">
        <v>2.6596742981126678</v>
      </c>
      <c r="AB219" s="489">
        <v>0.26196270078053818</v>
      </c>
      <c r="AC219" s="489">
        <v>0.12502931298564823</v>
      </c>
      <c r="AD219" s="489">
        <v>1.8879481952633035E-2</v>
      </c>
      <c r="AE219" s="489">
        <v>1.6354764435042236E-2</v>
      </c>
      <c r="AF219" s="489">
        <v>1.1054883130688012E-2</v>
      </c>
      <c r="AG219" s="489">
        <v>1.1354518510524556E-2</v>
      </c>
      <c r="AH219" s="489">
        <v>1.6644968802776699E-3</v>
      </c>
      <c r="AI219" s="489">
        <v>3.1059744567880188</v>
      </c>
      <c r="AJ219" s="489">
        <v>25.974220521572107</v>
      </c>
      <c r="AK219" s="489">
        <v>1.9516111666247733</v>
      </c>
      <c r="AL219" s="489">
        <v>7.2891101742762213E-2</v>
      </c>
      <c r="AM219" s="489">
        <v>4.2861195418244027E-3</v>
      </c>
      <c r="AN219" s="489">
        <v>1.139611959118671E-2</v>
      </c>
      <c r="AO219" s="489">
        <v>1.1711931671477535E-2</v>
      </c>
      <c r="AP219" s="489">
        <v>2.1078837694628221E-3</v>
      </c>
      <c r="AQ219" s="489">
        <v>1.0040215426802536E-2</v>
      </c>
      <c r="AR219" s="489">
        <v>2.3833096396831511E-4</v>
      </c>
      <c r="AS219" s="489">
        <v>2.0642828693322568</v>
      </c>
    </row>
    <row r="220" spans="1:45" ht="18.75">
      <c r="A220" s="484">
        <v>218</v>
      </c>
      <c r="B220" s="485" t="s">
        <v>891</v>
      </c>
      <c r="C220" s="484" t="s">
        <v>892</v>
      </c>
      <c r="D220" s="383">
        <v>33</v>
      </c>
      <c r="E220" s="488">
        <v>974102</v>
      </c>
      <c r="F220" s="488">
        <v>464032.89218498953</v>
      </c>
      <c r="G220" s="488">
        <v>26102.451823648044</v>
      </c>
      <c r="H220" s="488">
        <v>687.61091995531581</v>
      </c>
      <c r="I220" s="488">
        <v>40.288881825521969</v>
      </c>
      <c r="J220" s="488">
        <v>108.00286728546212</v>
      </c>
      <c r="K220" s="488">
        <v>0</v>
      </c>
      <c r="L220" s="488">
        <v>0</v>
      </c>
      <c r="M220" s="488">
        <v>2997.3849818355138</v>
      </c>
      <c r="N220" s="488">
        <v>0</v>
      </c>
      <c r="O220" s="488">
        <v>29935.73947454986</v>
      </c>
      <c r="P220" s="489">
        <v>0.47636992038307024</v>
      </c>
      <c r="Q220" s="489">
        <v>2.6796425655268179E-2</v>
      </c>
      <c r="R220" s="489">
        <v>7.0589211392165885E-4</v>
      </c>
      <c r="S220" s="489">
        <v>4.1360023719817808E-5</v>
      </c>
      <c r="T220" s="489">
        <v>1.1087428963852052E-4</v>
      </c>
      <c r="U220" s="489">
        <v>0</v>
      </c>
      <c r="V220" s="489">
        <v>0</v>
      </c>
      <c r="W220" s="489">
        <v>3.0770750720515035E-3</v>
      </c>
      <c r="X220" s="489">
        <v>0</v>
      </c>
      <c r="Y220" s="489">
        <v>3.0731627154599681E-2</v>
      </c>
      <c r="Z220" s="489">
        <v>35.235734321242035</v>
      </c>
      <c r="AA220" s="489">
        <v>2.4282973252245617</v>
      </c>
      <c r="AB220" s="489">
        <v>0.24803127646916973</v>
      </c>
      <c r="AC220" s="489">
        <v>0.12942194504016083</v>
      </c>
      <c r="AD220" s="489">
        <v>2.4963392044819115E-2</v>
      </c>
      <c r="AE220" s="489">
        <v>1.7151681430808318E-2</v>
      </c>
      <c r="AF220" s="489">
        <v>4.547804848879633E-2</v>
      </c>
      <c r="AG220" s="489">
        <v>1.6658142195224608E-2</v>
      </c>
      <c r="AH220" s="489">
        <v>8.4533817119148095E-3</v>
      </c>
      <c r="AI220" s="489">
        <v>2.9184551926054576</v>
      </c>
      <c r="AJ220" s="489">
        <v>22.813997936533596</v>
      </c>
      <c r="AK220" s="489">
        <v>1.585891759701358</v>
      </c>
      <c r="AL220" s="489">
        <v>5.5945256773130371E-2</v>
      </c>
      <c r="AM220" s="489">
        <v>3.7367455366229935E-3</v>
      </c>
      <c r="AN220" s="489">
        <v>1.4501141084519734E-2</v>
      </c>
      <c r="AO220" s="489">
        <v>1.0642643481668263E-2</v>
      </c>
      <c r="AP220" s="489">
        <v>1.7755218391116465E-2</v>
      </c>
      <c r="AQ220" s="489">
        <v>1.2563892438346748E-2</v>
      </c>
      <c r="AR220" s="489">
        <v>3.152269736591043E-3</v>
      </c>
      <c r="AS220" s="489">
        <v>1.704188927143353</v>
      </c>
    </row>
    <row r="221" spans="1:45" ht="18.75">
      <c r="A221" s="484">
        <v>219</v>
      </c>
      <c r="B221" s="485" t="s">
        <v>893</v>
      </c>
      <c r="C221" s="484" t="s">
        <v>894</v>
      </c>
      <c r="D221" s="383">
        <v>33</v>
      </c>
      <c r="E221" s="488">
        <v>1086801</v>
      </c>
      <c r="F221" s="488">
        <v>514553.83197988063</v>
      </c>
      <c r="G221" s="488">
        <v>28685.631436812895</v>
      </c>
      <c r="H221" s="488">
        <v>531.21821071735872</v>
      </c>
      <c r="I221" s="488">
        <v>44.675278150848058</v>
      </c>
      <c r="J221" s="488">
        <v>119.76153018996418</v>
      </c>
      <c r="K221" s="488">
        <v>42893.956254477846</v>
      </c>
      <c r="L221" s="488">
        <v>0</v>
      </c>
      <c r="M221" s="488">
        <v>14838.046021012946</v>
      </c>
      <c r="N221" s="488">
        <v>0</v>
      </c>
      <c r="O221" s="488">
        <v>87113.288731361856</v>
      </c>
      <c r="P221" s="489">
        <v>0.47345726768735091</v>
      </c>
      <c r="Q221" s="489">
        <v>2.6394557455148546E-2</v>
      </c>
      <c r="R221" s="489">
        <v>4.887906900318998E-4</v>
      </c>
      <c r="S221" s="489">
        <v>4.110713750801486E-5</v>
      </c>
      <c r="T221" s="489">
        <v>1.1019637467205513E-4</v>
      </c>
      <c r="U221" s="489">
        <v>3.9468086847985827E-2</v>
      </c>
      <c r="V221" s="489">
        <v>0</v>
      </c>
      <c r="W221" s="489">
        <v>1.3652955804248383E-2</v>
      </c>
      <c r="X221" s="489">
        <v>0</v>
      </c>
      <c r="Y221" s="489">
        <v>8.0155694309594724E-2</v>
      </c>
      <c r="Z221" s="489">
        <v>37.247215542697283</v>
      </c>
      <c r="AA221" s="489">
        <v>2.5734465206684001</v>
      </c>
      <c r="AB221" s="489">
        <v>0.25153620520694775</v>
      </c>
      <c r="AC221" s="489">
        <v>0.13920778885179932</v>
      </c>
      <c r="AD221" s="489">
        <v>3.1130740452149322E-2</v>
      </c>
      <c r="AE221" s="489">
        <v>0.45331823370378233</v>
      </c>
      <c r="AF221" s="489">
        <v>8.3750041180527118E-2</v>
      </c>
      <c r="AG221" s="489">
        <v>2.8154294192629735E-2</v>
      </c>
      <c r="AH221" s="489">
        <v>1.3841600310113779E-2</v>
      </c>
      <c r="AI221" s="489">
        <v>3.5743854245663491</v>
      </c>
      <c r="AJ221" s="489">
        <v>23.738661530172163</v>
      </c>
      <c r="AK221" s="489">
        <v>1.6611736092764591</v>
      </c>
      <c r="AL221" s="489">
        <v>5.098125689631363E-2</v>
      </c>
      <c r="AM221" s="489">
        <v>3.9063049980749918E-3</v>
      </c>
      <c r="AN221" s="489">
        <v>1.8386543677082284E-2</v>
      </c>
      <c r="AO221" s="489">
        <v>0.40269095529765098</v>
      </c>
      <c r="AP221" s="489">
        <v>3.5051347114413371E-2</v>
      </c>
      <c r="AQ221" s="489">
        <v>2.225880816145568E-2</v>
      </c>
      <c r="AR221" s="489">
        <v>5.9057002767875953E-3</v>
      </c>
      <c r="AS221" s="489">
        <v>2.2003545256982378</v>
      </c>
    </row>
    <row r="222" spans="1:45" ht="18.75">
      <c r="A222" s="484">
        <v>220</v>
      </c>
      <c r="B222" s="485" t="s">
        <v>895</v>
      </c>
      <c r="C222" s="484" t="s">
        <v>896</v>
      </c>
      <c r="D222" s="383">
        <v>33</v>
      </c>
      <c r="E222" s="488">
        <v>1763458</v>
      </c>
      <c r="F222" s="488">
        <v>216477.00310574574</v>
      </c>
      <c r="G222" s="488">
        <v>13499.262461260123</v>
      </c>
      <c r="H222" s="488">
        <v>1214.9516254849564</v>
      </c>
      <c r="I222" s="488">
        <v>18.795254696284797</v>
      </c>
      <c r="J222" s="488">
        <v>50.384654688365913</v>
      </c>
      <c r="K222" s="488">
        <v>0</v>
      </c>
      <c r="L222" s="488">
        <v>0</v>
      </c>
      <c r="M222" s="488">
        <v>24076.414136648247</v>
      </c>
      <c r="N222" s="488">
        <v>0</v>
      </c>
      <c r="O222" s="488">
        <v>38859.80813277798</v>
      </c>
      <c r="P222" s="489">
        <v>0.12275710740247044</v>
      </c>
      <c r="Q222" s="489">
        <v>7.6549951636274418E-3</v>
      </c>
      <c r="R222" s="489">
        <v>6.8895977419646871E-4</v>
      </c>
      <c r="S222" s="489">
        <v>1.0658181083011218E-5</v>
      </c>
      <c r="T222" s="489">
        <v>2.8571508189231559E-5</v>
      </c>
      <c r="U222" s="489">
        <v>0</v>
      </c>
      <c r="V222" s="489">
        <v>0</v>
      </c>
      <c r="W222" s="489">
        <v>1.3652955804248383E-2</v>
      </c>
      <c r="X222" s="489">
        <v>0</v>
      </c>
      <c r="Y222" s="489">
        <v>2.2036140431344539E-2</v>
      </c>
      <c r="Z222" s="489">
        <v>37.457224009159837</v>
      </c>
      <c r="AA222" s="489">
        <v>2.6213405828184451</v>
      </c>
      <c r="AB222" s="489">
        <v>0.23126415432215494</v>
      </c>
      <c r="AC222" s="489">
        <v>0.1375527183536025</v>
      </c>
      <c r="AD222" s="489">
        <v>3.7555083220854421E-2</v>
      </c>
      <c r="AE222" s="489">
        <v>0.2408957882481618</v>
      </c>
      <c r="AF222" s="489">
        <v>0.11452566443941709</v>
      </c>
      <c r="AG222" s="489">
        <v>3.3441605853701636E-2</v>
      </c>
      <c r="AH222" s="489">
        <v>2.0925802773295515E-2</v>
      </c>
      <c r="AI222" s="489">
        <v>3.4375014000296322</v>
      </c>
      <c r="AJ222" s="489">
        <v>23.796541752382506</v>
      </c>
      <c r="AK222" s="489">
        <v>1.6968936744487089</v>
      </c>
      <c r="AL222" s="489">
        <v>5.4989094911875896E-2</v>
      </c>
      <c r="AM222" s="489">
        <v>3.8922637869260026E-3</v>
      </c>
      <c r="AN222" s="489">
        <v>2.2569085026376692E-2</v>
      </c>
      <c r="AO222" s="489">
        <v>0.20481278940576725</v>
      </c>
      <c r="AP222" s="489">
        <v>5.1048230372388571E-2</v>
      </c>
      <c r="AQ222" s="489">
        <v>2.5355941908473088E-2</v>
      </c>
      <c r="AR222" s="489">
        <v>9.2894871358710877E-3</v>
      </c>
      <c r="AS222" s="489">
        <v>2.0688505669963875</v>
      </c>
    </row>
    <row r="223" spans="1:45" ht="18.75">
      <c r="A223" s="484">
        <v>221</v>
      </c>
      <c r="B223" s="485" t="s">
        <v>897</v>
      </c>
      <c r="C223" s="484" t="s">
        <v>898</v>
      </c>
      <c r="D223" s="383">
        <v>33</v>
      </c>
      <c r="E223" s="488">
        <v>1021122</v>
      </c>
      <c r="F223" s="488">
        <v>223325.13025207282</v>
      </c>
      <c r="G223" s="488">
        <v>12815.313815282698</v>
      </c>
      <c r="H223" s="488">
        <v>701.82843897694829</v>
      </c>
      <c r="I223" s="488">
        <v>19.389831912622579</v>
      </c>
      <c r="J223" s="488">
        <v>51.978544647019717</v>
      </c>
      <c r="K223" s="488">
        <v>0</v>
      </c>
      <c r="L223" s="488">
        <v>0</v>
      </c>
      <c r="M223" s="488">
        <v>15069.895499517517</v>
      </c>
      <c r="N223" s="488">
        <v>0</v>
      </c>
      <c r="O223" s="488">
        <v>28658.406130336807</v>
      </c>
      <c r="P223" s="489">
        <v>0.21870562993655296</v>
      </c>
      <c r="Q223" s="489">
        <v>1.2550227901546239E-2</v>
      </c>
      <c r="R223" s="489">
        <v>6.8731105487586039E-4</v>
      </c>
      <c r="S223" s="489">
        <v>1.8988751503368431E-5</v>
      </c>
      <c r="T223" s="489">
        <v>5.0903363796901563E-5</v>
      </c>
      <c r="U223" s="489">
        <v>0</v>
      </c>
      <c r="V223" s="489">
        <v>0</v>
      </c>
      <c r="W223" s="489">
        <v>1.4758173361770207E-2</v>
      </c>
      <c r="X223" s="489">
        <v>0</v>
      </c>
      <c r="Y223" s="489">
        <v>2.806560443349258E-2</v>
      </c>
      <c r="Z223" s="489">
        <v>27.844752023414163</v>
      </c>
      <c r="AA223" s="489">
        <v>1.8443874167935375</v>
      </c>
      <c r="AB223" s="489">
        <v>0.19419297151721732</v>
      </c>
      <c r="AC223" s="489">
        <v>0.10634625439832351</v>
      </c>
      <c r="AD223" s="489">
        <v>3.3707610588852084E-2</v>
      </c>
      <c r="AE223" s="489">
        <v>1.4911603901482894E-2</v>
      </c>
      <c r="AF223" s="489">
        <v>0.13894022903290426</v>
      </c>
      <c r="AG223" s="489">
        <v>3.6317369416844415E-2</v>
      </c>
      <c r="AH223" s="489">
        <v>2.2263933551267275E-2</v>
      </c>
      <c r="AI223" s="489">
        <v>2.3910673892004288</v>
      </c>
      <c r="AJ223" s="489">
        <v>14.068899681530345</v>
      </c>
      <c r="AK223" s="489">
        <v>0.93557879864778892</v>
      </c>
      <c r="AL223" s="489">
        <v>3.5108110819653537E-2</v>
      </c>
      <c r="AM223" s="489">
        <v>2.4613870906041889E-3</v>
      </c>
      <c r="AN223" s="489">
        <v>1.9947011767757199E-2</v>
      </c>
      <c r="AO223" s="489">
        <v>6.0668566234657727E-3</v>
      </c>
      <c r="AP223" s="489">
        <v>6.3398552835175551E-2</v>
      </c>
      <c r="AQ223" s="489">
        <v>2.7336391576724847E-2</v>
      </c>
      <c r="AR223" s="489">
        <v>1.0490021181768401E-2</v>
      </c>
      <c r="AS223" s="489">
        <v>1.1003871305429378</v>
      </c>
    </row>
    <row r="224" spans="1:45" ht="18.75">
      <c r="A224" s="484">
        <v>222</v>
      </c>
      <c r="B224" s="485" t="s">
        <v>899</v>
      </c>
      <c r="C224" s="484" t="s">
        <v>900</v>
      </c>
      <c r="D224" s="383">
        <v>33</v>
      </c>
      <c r="E224" s="488">
        <v>1144355</v>
      </c>
      <c r="F224" s="488">
        <v>255900.70517789971</v>
      </c>
      <c r="G224" s="488">
        <v>14640.336744878921</v>
      </c>
      <c r="H224" s="488">
        <v>325.71043576830749</v>
      </c>
      <c r="I224" s="488">
        <v>22.218151867281879</v>
      </c>
      <c r="J224" s="488">
        <v>59.560454366598663</v>
      </c>
      <c r="K224" s="488">
        <v>0</v>
      </c>
      <c r="L224" s="488">
        <v>0</v>
      </c>
      <c r="M224" s="488">
        <v>16888.58947740855</v>
      </c>
      <c r="N224" s="488">
        <v>0</v>
      </c>
      <c r="O224" s="488">
        <v>31936.415264289659</v>
      </c>
      <c r="P224" s="489">
        <v>0.22362003502226119</v>
      </c>
      <c r="Q224" s="489">
        <v>1.2793527135267395E-2</v>
      </c>
      <c r="R224" s="489">
        <v>2.8462359649611131E-4</v>
      </c>
      <c r="S224" s="489">
        <v>1.9415436527372954E-5</v>
      </c>
      <c r="T224" s="489">
        <v>5.2047183231251371E-5</v>
      </c>
      <c r="U224" s="489">
        <v>0</v>
      </c>
      <c r="V224" s="489">
        <v>0</v>
      </c>
      <c r="W224" s="489">
        <v>1.475817336177021E-2</v>
      </c>
      <c r="X224" s="489">
        <v>0</v>
      </c>
      <c r="Y224" s="489">
        <v>2.7907786713292342E-2</v>
      </c>
      <c r="Z224" s="489">
        <v>26.127801105625799</v>
      </c>
      <c r="AA224" s="489">
        <v>1.7511244852996348</v>
      </c>
      <c r="AB224" s="489">
        <v>0.18853690779702245</v>
      </c>
      <c r="AC224" s="489">
        <v>9.9477707651737038E-2</v>
      </c>
      <c r="AD224" s="489">
        <v>2.6159172752789471E-2</v>
      </c>
      <c r="AE224" s="489">
        <v>1.7453225070660581E-2</v>
      </c>
      <c r="AF224" s="489">
        <v>9.4617933228968804E-2</v>
      </c>
      <c r="AG224" s="489">
        <v>2.9724954233210206E-2</v>
      </c>
      <c r="AH224" s="489">
        <v>1.4094914591226878E-2</v>
      </c>
      <c r="AI224" s="489">
        <v>2.221189300625249</v>
      </c>
      <c r="AJ224" s="489">
        <v>14.607043687057624</v>
      </c>
      <c r="AK224" s="489">
        <v>0.98659149034221805</v>
      </c>
      <c r="AL224" s="489">
        <v>4.5283530167496637E-2</v>
      </c>
      <c r="AM224" s="489">
        <v>2.4749951541881603E-3</v>
      </c>
      <c r="AN224" s="489">
        <v>1.5310741199554874E-2</v>
      </c>
      <c r="AO224" s="489">
        <v>9.8858937379274862E-3</v>
      </c>
      <c r="AP224" s="489">
        <v>4.2032698856363217E-2</v>
      </c>
      <c r="AQ224" s="489">
        <v>2.3854752657734239E-2</v>
      </c>
      <c r="AR224" s="489">
        <v>6.6699852866776562E-3</v>
      </c>
      <c r="AS224" s="489">
        <v>1.1321040874021608</v>
      </c>
    </row>
    <row r="225" spans="1:45" ht="18.75">
      <c r="A225" s="484">
        <v>223</v>
      </c>
      <c r="B225" s="485" t="s">
        <v>901</v>
      </c>
      <c r="C225" s="484" t="s">
        <v>902</v>
      </c>
      <c r="D225" s="383">
        <v>33</v>
      </c>
      <c r="E225" s="488">
        <v>297768</v>
      </c>
      <c r="F225" s="488">
        <v>586176.78170231066</v>
      </c>
      <c r="G225" s="488">
        <v>33366.051741900112</v>
      </c>
      <c r="H225" s="488">
        <v>1392.0243623907425</v>
      </c>
      <c r="I225" s="488">
        <v>50.893821288544252</v>
      </c>
      <c r="J225" s="488">
        <v>136.43165005375423</v>
      </c>
      <c r="K225" s="488">
        <v>0</v>
      </c>
      <c r="L225" s="488">
        <v>0</v>
      </c>
      <c r="M225" s="488">
        <v>836.6089634739775</v>
      </c>
      <c r="N225" s="488">
        <v>0</v>
      </c>
      <c r="O225" s="488">
        <v>35782.010539107134</v>
      </c>
      <c r="P225" s="489">
        <v>1.9685687572281463</v>
      </c>
      <c r="Q225" s="489">
        <v>0.11205385314036467</v>
      </c>
      <c r="R225" s="489">
        <v>4.6748621826077433E-3</v>
      </c>
      <c r="S225" s="489">
        <v>1.7091769863969349E-4</v>
      </c>
      <c r="T225" s="489">
        <v>4.5818103373684957E-4</v>
      </c>
      <c r="U225" s="489">
        <v>0</v>
      </c>
      <c r="V225" s="489">
        <v>0</v>
      </c>
      <c r="W225" s="489">
        <v>2.8095999686802392E-3</v>
      </c>
      <c r="X225" s="489">
        <v>0</v>
      </c>
      <c r="Y225" s="489">
        <v>0.12016741402402922</v>
      </c>
      <c r="Z225" s="489">
        <v>39.045329692593668</v>
      </c>
      <c r="AA225" s="489">
        <v>2.5141153743611677</v>
      </c>
      <c r="AB225" s="489">
        <v>0.23582859818801674</v>
      </c>
      <c r="AC225" s="489">
        <v>0.15028851205169191</v>
      </c>
      <c r="AD225" s="489">
        <v>3.2376274273042863E-2</v>
      </c>
      <c r="AE225" s="489">
        <v>2.3061708335625698E-2</v>
      </c>
      <c r="AF225" s="489">
        <v>0.15039283252324015</v>
      </c>
      <c r="AG225" s="489">
        <v>2.2681525362185512E-2</v>
      </c>
      <c r="AH225" s="489">
        <v>3.4434026003331702E-2</v>
      </c>
      <c r="AI225" s="489">
        <v>3.1631788510983019</v>
      </c>
      <c r="AJ225" s="489">
        <v>24.811348087311384</v>
      </c>
      <c r="AK225" s="489">
        <v>1.5704109558812513</v>
      </c>
      <c r="AL225" s="489">
        <v>5.6618286996203103E-2</v>
      </c>
      <c r="AM225" s="489">
        <v>4.3675373774161221E-3</v>
      </c>
      <c r="AN225" s="489">
        <v>1.3772950954487021E-2</v>
      </c>
      <c r="AO225" s="489">
        <v>6.6509030653793813E-3</v>
      </c>
      <c r="AP225" s="489">
        <v>3.5212149549533798E-3</v>
      </c>
      <c r="AQ225" s="489">
        <v>4.3723434461411109E-3</v>
      </c>
      <c r="AR225" s="489">
        <v>7.0805175860204871E-4</v>
      </c>
      <c r="AS225" s="489">
        <v>1.6604222444344348</v>
      </c>
    </row>
    <row r="226" spans="1:45" ht="18.75">
      <c r="A226" s="484">
        <v>224</v>
      </c>
      <c r="B226" s="485" t="s">
        <v>903</v>
      </c>
      <c r="C226" s="484" t="s">
        <v>904</v>
      </c>
      <c r="D226" s="383">
        <v>33</v>
      </c>
      <c r="E226" s="488">
        <v>924468</v>
      </c>
      <c r="F226" s="488">
        <v>652042.80750068591</v>
      </c>
      <c r="G226" s="488">
        <v>36548.851411430936</v>
      </c>
      <c r="H226" s="488">
        <v>1781.0673828917768</v>
      </c>
      <c r="I226" s="488">
        <v>56.612529109475226</v>
      </c>
      <c r="J226" s="488">
        <v>151.76185565497013</v>
      </c>
      <c r="K226" s="488">
        <v>0</v>
      </c>
      <c r="L226" s="488">
        <v>0</v>
      </c>
      <c r="M226" s="488">
        <v>2597.3852638458834</v>
      </c>
      <c r="N226" s="488">
        <v>0</v>
      </c>
      <c r="O226" s="488">
        <v>41135.678442933044</v>
      </c>
      <c r="P226" s="489">
        <v>0.70531679571460115</v>
      </c>
      <c r="Q226" s="489">
        <v>3.9535009769327806E-2</v>
      </c>
      <c r="R226" s="489">
        <v>1.9265862992464606E-3</v>
      </c>
      <c r="S226" s="489">
        <v>6.1237954271510997E-5</v>
      </c>
      <c r="T226" s="489">
        <v>1.6416128590169714E-4</v>
      </c>
      <c r="U226" s="489">
        <v>0</v>
      </c>
      <c r="V226" s="489">
        <v>0</v>
      </c>
      <c r="W226" s="489">
        <v>2.8095999686802392E-3</v>
      </c>
      <c r="X226" s="489">
        <v>0</v>
      </c>
      <c r="Y226" s="489">
        <v>4.4496595277427713E-2</v>
      </c>
      <c r="Z226" s="489">
        <v>36.316665678299657</v>
      </c>
      <c r="AA226" s="489">
        <v>2.459076905713045</v>
      </c>
      <c r="AB226" s="489">
        <v>0.2086461446368538</v>
      </c>
      <c r="AC226" s="489">
        <v>0.14723749731087918</v>
      </c>
      <c r="AD226" s="489">
        <v>2.5458339482005977E-2</v>
      </c>
      <c r="AE226" s="489">
        <v>5.3365914375063613E-2</v>
      </c>
      <c r="AF226" s="489">
        <v>3.6825755405522298E-2</v>
      </c>
      <c r="AG226" s="489">
        <v>8.96564395698452E-3</v>
      </c>
      <c r="AH226" s="489">
        <v>6.1743531329085388E-3</v>
      </c>
      <c r="AI226" s="489">
        <v>2.9457505540132627</v>
      </c>
      <c r="AJ226" s="489">
        <v>24.423939604323699</v>
      </c>
      <c r="AK226" s="489">
        <v>1.6630846157505943</v>
      </c>
      <c r="AL226" s="489">
        <v>5.2385373580178252E-2</v>
      </c>
      <c r="AM226" s="489">
        <v>4.3704232267735722E-3</v>
      </c>
      <c r="AN226" s="489">
        <v>1.3436686531082254E-2</v>
      </c>
      <c r="AO226" s="489">
        <v>4.1550609322650464E-2</v>
      </c>
      <c r="AP226" s="489">
        <v>5.8642426113741366E-3</v>
      </c>
      <c r="AQ226" s="489">
        <v>5.3053468717075194E-3</v>
      </c>
      <c r="AR226" s="489">
        <v>6.0338765996360713E-4</v>
      </c>
      <c r="AS226" s="489">
        <v>1.7866006855543242</v>
      </c>
    </row>
    <row r="227" spans="1:45" ht="18.75">
      <c r="A227" s="484">
        <v>225</v>
      </c>
      <c r="B227" s="485" t="s">
        <v>905</v>
      </c>
      <c r="C227" s="484" t="s">
        <v>906</v>
      </c>
      <c r="D227" s="383">
        <v>33</v>
      </c>
      <c r="E227" s="488">
        <v>1053412</v>
      </c>
      <c r="F227" s="488">
        <v>2330841.0558155999</v>
      </c>
      <c r="G227" s="488">
        <v>132031.80445315677</v>
      </c>
      <c r="H227" s="488">
        <v>3244.1793403906818</v>
      </c>
      <c r="I227" s="488">
        <v>202.37138666970392</v>
      </c>
      <c r="J227" s="488">
        <v>542.49929574906503</v>
      </c>
      <c r="K227" s="488">
        <v>0</v>
      </c>
      <c r="L227" s="488">
        <v>0</v>
      </c>
      <c r="M227" s="488">
        <v>2959.666322207388</v>
      </c>
      <c r="N227" s="488">
        <v>0</v>
      </c>
      <c r="O227" s="488">
        <v>138980.52079817362</v>
      </c>
      <c r="P227" s="489">
        <v>2.2126585379847579</v>
      </c>
      <c r="Q227" s="489">
        <v>0.12533728916431253</v>
      </c>
      <c r="R227" s="489">
        <v>3.0796870933601306E-3</v>
      </c>
      <c r="S227" s="489">
        <v>1.9211038669552266E-4</v>
      </c>
      <c r="T227" s="489">
        <v>5.149925155106122E-4</v>
      </c>
      <c r="U227" s="489">
        <v>0</v>
      </c>
      <c r="V227" s="489">
        <v>0</v>
      </c>
      <c r="W227" s="489">
        <v>2.8095999686802392E-3</v>
      </c>
      <c r="X227" s="489">
        <v>0</v>
      </c>
      <c r="Y227" s="489">
        <v>0.13193367912855902</v>
      </c>
      <c r="Z227" s="489">
        <v>51.911892288295363</v>
      </c>
      <c r="AA227" s="489">
        <v>3.5507968178033433</v>
      </c>
      <c r="AB227" s="489">
        <v>0.51661675254124739</v>
      </c>
      <c r="AC227" s="489">
        <v>0.20415312731876231</v>
      </c>
      <c r="AD227" s="489">
        <v>4.124316067746521E-2</v>
      </c>
      <c r="AE227" s="489">
        <v>3.7898652878228307E-2</v>
      </c>
      <c r="AF227" s="489">
        <v>5.4132445977526211E-3</v>
      </c>
      <c r="AG227" s="489">
        <v>6.4916381407977772E-3</v>
      </c>
      <c r="AH227" s="489">
        <v>1.161148285600228E-3</v>
      </c>
      <c r="AI227" s="489">
        <v>4.3637745422431946</v>
      </c>
      <c r="AJ227" s="489">
        <v>35.731976465344218</v>
      </c>
      <c r="AK227" s="489">
        <v>2.4731952687771139</v>
      </c>
      <c r="AL227" s="489">
        <v>0.10816579351204833</v>
      </c>
      <c r="AM227" s="489">
        <v>5.6566071906448776E-3</v>
      </c>
      <c r="AN227" s="489">
        <v>2.3934473772035045E-2</v>
      </c>
      <c r="AO227" s="489">
        <v>2.899082254121934E-2</v>
      </c>
      <c r="AP227" s="489">
        <v>3.5162625393882007E-4</v>
      </c>
      <c r="AQ227" s="489">
        <v>5.3289863241307127E-3</v>
      </c>
      <c r="AR227" s="489">
        <v>4.3368086958031605E-5</v>
      </c>
      <c r="AS227" s="489">
        <v>2.6456669464580891</v>
      </c>
    </row>
    <row r="228" spans="1:45" ht="18.75">
      <c r="A228" s="484">
        <v>226</v>
      </c>
      <c r="B228" s="485" t="s">
        <v>907</v>
      </c>
      <c r="C228" s="484" t="s">
        <v>908</v>
      </c>
      <c r="D228" s="383">
        <v>33</v>
      </c>
      <c r="E228" s="488">
        <v>750999</v>
      </c>
      <c r="F228" s="488">
        <v>1136640.9745745615</v>
      </c>
      <c r="G228" s="488">
        <v>64880.941837099293</v>
      </c>
      <c r="H228" s="488">
        <v>149.93020059176058</v>
      </c>
      <c r="I228" s="488">
        <v>98.686956622946823</v>
      </c>
      <c r="J228" s="488">
        <v>264.55125573136201</v>
      </c>
      <c r="K228" s="488">
        <v>0</v>
      </c>
      <c r="L228" s="488">
        <v>0</v>
      </c>
      <c r="M228" s="488">
        <v>2110.0067668788911</v>
      </c>
      <c r="N228" s="488">
        <v>0</v>
      </c>
      <c r="O228" s="488">
        <v>67504.117016924254</v>
      </c>
      <c r="P228" s="489">
        <v>1.5135053103593499</v>
      </c>
      <c r="Q228" s="489">
        <v>8.639284717702593E-2</v>
      </c>
      <c r="R228" s="489">
        <v>1.9964101229397188E-4</v>
      </c>
      <c r="S228" s="489">
        <v>1.3140757394210489E-4</v>
      </c>
      <c r="T228" s="489">
        <v>3.5226578961005539E-4</v>
      </c>
      <c r="U228" s="489">
        <v>0</v>
      </c>
      <c r="V228" s="489">
        <v>0</v>
      </c>
      <c r="W228" s="489">
        <v>2.8095999686802392E-3</v>
      </c>
      <c r="X228" s="489">
        <v>0</v>
      </c>
      <c r="Y228" s="489">
        <v>8.9885761521552296E-2</v>
      </c>
      <c r="Z228" s="489">
        <v>38.587158523689538</v>
      </c>
      <c r="AA228" s="489">
        <v>2.6044523302826872</v>
      </c>
      <c r="AB228" s="489">
        <v>0.32074362681659008</v>
      </c>
      <c r="AC228" s="489">
        <v>0.14937147471423604</v>
      </c>
      <c r="AD228" s="489">
        <v>5.7481553847272236E-2</v>
      </c>
      <c r="AE228" s="489">
        <v>6.6078946037664441E-2</v>
      </c>
      <c r="AF228" s="489">
        <v>0.66061489979545995</v>
      </c>
      <c r="AG228" s="489">
        <v>8.202558028664815E-2</v>
      </c>
      <c r="AH228" s="489">
        <v>0.15212174661791455</v>
      </c>
      <c r="AI228" s="489">
        <v>4.0928901583984763</v>
      </c>
      <c r="AJ228" s="489">
        <v>20.140437580156963</v>
      </c>
      <c r="AK228" s="489">
        <v>1.3855846436562798</v>
      </c>
      <c r="AL228" s="489">
        <v>5.5502335896173143E-2</v>
      </c>
      <c r="AM228" s="489">
        <v>3.868103336478208E-3</v>
      </c>
      <c r="AN228" s="489">
        <v>1.5480319820213377E-2</v>
      </c>
      <c r="AO228" s="489">
        <v>1.9338441760798512E-2</v>
      </c>
      <c r="AP228" s="489">
        <v>9.5139416151668668E-2</v>
      </c>
      <c r="AQ228" s="489">
        <v>1.6225884237728683E-2</v>
      </c>
      <c r="AR228" s="489">
        <v>2.1947408401035803E-2</v>
      </c>
      <c r="AS228" s="489">
        <v>1.6130865532603769</v>
      </c>
    </row>
    <row r="229" spans="1:45" ht="18.75">
      <c r="A229" s="484">
        <v>227</v>
      </c>
      <c r="B229" s="485" t="s">
        <v>909</v>
      </c>
      <c r="C229" s="484" t="s">
        <v>910</v>
      </c>
      <c r="D229" s="383">
        <v>34</v>
      </c>
      <c r="E229" s="488">
        <v>548599</v>
      </c>
      <c r="F229" s="488">
        <v>208758.72897493269</v>
      </c>
      <c r="G229" s="488">
        <v>14000.987108560717</v>
      </c>
      <c r="H229" s="488">
        <v>511.6056078346524</v>
      </c>
      <c r="I229" s="488">
        <v>18.125128419483403</v>
      </c>
      <c r="J229" s="488">
        <v>48.588239497412815</v>
      </c>
      <c r="K229" s="488">
        <v>0</v>
      </c>
      <c r="L229" s="488">
        <v>0</v>
      </c>
      <c r="M229" s="488">
        <v>4668.5191125621741</v>
      </c>
      <c r="N229" s="488">
        <v>0</v>
      </c>
      <c r="O229" s="488">
        <v>19247.825196874441</v>
      </c>
      <c r="P229" s="489">
        <v>0.38053064073199677</v>
      </c>
      <c r="Q229" s="489">
        <v>2.5521350036293754E-2</v>
      </c>
      <c r="R229" s="489">
        <v>9.3256751804989154E-4</v>
      </c>
      <c r="S229" s="489">
        <v>3.3038938130553287E-5</v>
      </c>
      <c r="T229" s="489">
        <v>8.856786012627223E-5</v>
      </c>
      <c r="U229" s="489">
        <v>0</v>
      </c>
      <c r="V229" s="489">
        <v>0</v>
      </c>
      <c r="W229" s="489">
        <v>8.5098935881439339E-3</v>
      </c>
      <c r="X229" s="489">
        <v>0</v>
      </c>
      <c r="Y229" s="489">
        <v>3.5085417940744407E-2</v>
      </c>
      <c r="Z229" s="489">
        <v>32.060696445900241</v>
      </c>
      <c r="AA229" s="489">
        <v>2.1453184860217105</v>
      </c>
      <c r="AB229" s="489">
        <v>0.26300320051387899</v>
      </c>
      <c r="AC229" s="489">
        <v>0.12658067557623398</v>
      </c>
      <c r="AD229" s="489">
        <v>2.8062111311624359E-2</v>
      </c>
      <c r="AE229" s="489">
        <v>2.5332093131436605E-2</v>
      </c>
      <c r="AF229" s="489">
        <v>7.3998449630460553E-2</v>
      </c>
      <c r="AG229" s="489">
        <v>1.952269199505894E-2</v>
      </c>
      <c r="AH229" s="489">
        <v>1.1734426914643646E-2</v>
      </c>
      <c r="AI229" s="489">
        <v>2.6935521350950462</v>
      </c>
      <c r="AJ229" s="489">
        <v>18.380727621694906</v>
      </c>
      <c r="AK229" s="489">
        <v>1.2380444826779262</v>
      </c>
      <c r="AL229" s="489">
        <v>5.3348187628265611E-2</v>
      </c>
      <c r="AM229" s="489">
        <v>3.3064392133040771E-3</v>
      </c>
      <c r="AN229" s="489">
        <v>1.5262526926310877E-2</v>
      </c>
      <c r="AO229" s="489">
        <v>1.640432722047714E-2</v>
      </c>
      <c r="AP229" s="489">
        <v>3.0310954192958421E-2</v>
      </c>
      <c r="AQ229" s="489">
        <v>1.4577894719237594E-2</v>
      </c>
      <c r="AR229" s="489">
        <v>4.7777927342174788E-3</v>
      </c>
      <c r="AS229" s="489">
        <v>1.3760326053126986</v>
      </c>
    </row>
    <row r="230" spans="1:45" ht="18.75">
      <c r="A230" s="484">
        <v>228</v>
      </c>
      <c r="B230" s="485" t="s">
        <v>911</v>
      </c>
      <c r="C230" s="484" t="s">
        <v>912</v>
      </c>
      <c r="D230" s="383">
        <v>34</v>
      </c>
      <c r="E230" s="488">
        <v>191207</v>
      </c>
      <c r="F230" s="488">
        <v>12863.166685986766</v>
      </c>
      <c r="G230" s="488">
        <v>739.55127520038195</v>
      </c>
      <c r="H230" s="488">
        <v>75.820687204272232</v>
      </c>
      <c r="I230" s="488">
        <v>1.1168229908734815</v>
      </c>
      <c r="J230" s="488">
        <v>2.9938801922333766</v>
      </c>
      <c r="K230" s="488">
        <v>0</v>
      </c>
      <c r="L230" s="488">
        <v>0</v>
      </c>
      <c r="M230" s="488">
        <v>1627.1512233082369</v>
      </c>
      <c r="N230" s="488">
        <v>0</v>
      </c>
      <c r="O230" s="488">
        <v>2446.6338888959981</v>
      </c>
      <c r="P230" s="489">
        <v>6.727351344870619E-2</v>
      </c>
      <c r="Q230" s="489">
        <v>3.8678043962845601E-3</v>
      </c>
      <c r="R230" s="489">
        <v>3.9653719374433067E-4</v>
      </c>
      <c r="S230" s="489">
        <v>5.8409105883857881E-6</v>
      </c>
      <c r="T230" s="489">
        <v>1.5657795960573496E-5</v>
      </c>
      <c r="U230" s="489">
        <v>0</v>
      </c>
      <c r="V230" s="489">
        <v>0</v>
      </c>
      <c r="W230" s="489">
        <v>8.5098935881439321E-3</v>
      </c>
      <c r="X230" s="489">
        <v>0</v>
      </c>
      <c r="Y230" s="489">
        <v>1.2795733884721784E-2</v>
      </c>
      <c r="Z230" s="489">
        <v>28.120980983571773</v>
      </c>
      <c r="AA230" s="489">
        <v>1.8608315618622187</v>
      </c>
      <c r="AB230" s="489">
        <v>0.20706021840176445</v>
      </c>
      <c r="AC230" s="489">
        <v>0.11301638344984541</v>
      </c>
      <c r="AD230" s="489">
        <v>3.8543353014745332E-2</v>
      </c>
      <c r="AE230" s="489">
        <v>3.0977422340308876E-2</v>
      </c>
      <c r="AF230" s="489">
        <v>0.14938714867998654</v>
      </c>
      <c r="AG230" s="489">
        <v>3.1584308515816818E-2</v>
      </c>
      <c r="AH230" s="489">
        <v>2.6607684180828869E-2</v>
      </c>
      <c r="AI230" s="489">
        <v>2.4580080804455147</v>
      </c>
      <c r="AJ230" s="489">
        <v>15.141111328284877</v>
      </c>
      <c r="AK230" s="489">
        <v>1.0047225963099622</v>
      </c>
      <c r="AL230" s="489">
        <v>3.9616460424702696E-2</v>
      </c>
      <c r="AM230" s="489">
        <v>2.8006041451880005E-3</v>
      </c>
      <c r="AN230" s="489">
        <v>2.3255831289411954E-2</v>
      </c>
      <c r="AO230" s="489">
        <v>1.9637588343767179E-2</v>
      </c>
      <c r="AP230" s="489">
        <v>6.9688892463148758E-2</v>
      </c>
      <c r="AQ230" s="489">
        <v>2.2357837890417651E-2</v>
      </c>
      <c r="AR230" s="489">
        <v>1.2413636936916874E-2</v>
      </c>
      <c r="AS230" s="489">
        <v>1.1944934478035152</v>
      </c>
    </row>
    <row r="231" spans="1:45" ht="18.75">
      <c r="A231" s="484">
        <v>229</v>
      </c>
      <c r="B231" s="485" t="s">
        <v>913</v>
      </c>
      <c r="C231" s="484" t="s">
        <v>914</v>
      </c>
      <c r="D231" s="383">
        <v>34</v>
      </c>
      <c r="E231" s="488">
        <v>1457662</v>
      </c>
      <c r="F231" s="488">
        <v>1041474.2465756381</v>
      </c>
      <c r="G231" s="488">
        <v>56555.665455853756</v>
      </c>
      <c r="H231" s="488">
        <v>887.02842797231108</v>
      </c>
      <c r="I231" s="488">
        <v>90.424264209018318</v>
      </c>
      <c r="J231" s="488">
        <v>242.4013614735172</v>
      </c>
      <c r="K231" s="488">
        <v>0</v>
      </c>
      <c r="L231" s="488">
        <v>0</v>
      </c>
      <c r="M231" s="488">
        <v>12404.548507481064</v>
      </c>
      <c r="N231" s="488">
        <v>0</v>
      </c>
      <c r="O231" s="488">
        <v>70180.068016989666</v>
      </c>
      <c r="P231" s="489">
        <v>0.71448267607692184</v>
      </c>
      <c r="Q231" s="489">
        <v>3.8798888532357814E-2</v>
      </c>
      <c r="R231" s="489">
        <v>6.0852819650392955E-4</v>
      </c>
      <c r="S231" s="489">
        <v>6.2033766544657346E-5</v>
      </c>
      <c r="T231" s="489">
        <v>1.6629462898361705E-4</v>
      </c>
      <c r="U231" s="489">
        <v>0</v>
      </c>
      <c r="V231" s="489">
        <v>0</v>
      </c>
      <c r="W231" s="489">
        <v>8.5098935881439339E-3</v>
      </c>
      <c r="X231" s="489">
        <v>0</v>
      </c>
      <c r="Y231" s="489">
        <v>4.8145638712533946E-2</v>
      </c>
      <c r="Z231" s="489">
        <v>30.914518766802882</v>
      </c>
      <c r="AA231" s="489">
        <v>2.0473076172491007</v>
      </c>
      <c r="AB231" s="489">
        <v>0.25398404969562682</v>
      </c>
      <c r="AC231" s="489">
        <v>0.12172785964159505</v>
      </c>
      <c r="AD231" s="489">
        <v>3.4987502451360647E-2</v>
      </c>
      <c r="AE231" s="489">
        <v>2.8884830416302042E-2</v>
      </c>
      <c r="AF231" s="489">
        <v>0.11684917892590205</v>
      </c>
      <c r="AG231" s="489">
        <v>2.7054766816972116E-2</v>
      </c>
      <c r="AH231" s="489">
        <v>2.0899812858535999E-2</v>
      </c>
      <c r="AI231" s="489">
        <v>2.6516956180553954</v>
      </c>
      <c r="AJ231" s="489">
        <v>17.412721914054078</v>
      </c>
      <c r="AK231" s="489">
        <v>1.1545848464045183</v>
      </c>
      <c r="AL231" s="489">
        <v>4.5428760737529751E-2</v>
      </c>
      <c r="AM231" s="489">
        <v>3.1936275144015215E-3</v>
      </c>
      <c r="AN231" s="489">
        <v>2.0612423945209644E-2</v>
      </c>
      <c r="AO231" s="489">
        <v>1.8485360365957201E-2</v>
      </c>
      <c r="AP231" s="489">
        <v>5.410408593574588E-2</v>
      </c>
      <c r="AQ231" s="489">
        <v>1.9591744961095923E-2</v>
      </c>
      <c r="AR231" s="489">
        <v>9.5985157389571474E-3</v>
      </c>
      <c r="AS231" s="489">
        <v>1.3255993656034155</v>
      </c>
    </row>
    <row r="232" spans="1:45" ht="18.75">
      <c r="A232" s="484">
        <v>230</v>
      </c>
      <c r="B232" s="485" t="s">
        <v>915</v>
      </c>
      <c r="C232" s="484" t="s">
        <v>916</v>
      </c>
      <c r="D232" s="383">
        <v>34</v>
      </c>
      <c r="E232" s="488">
        <v>109049</v>
      </c>
      <c r="F232" s="488">
        <v>42070.527668557574</v>
      </c>
      <c r="G232" s="488">
        <v>2531.6288072735842</v>
      </c>
      <c r="H232" s="488">
        <v>0</v>
      </c>
      <c r="I232" s="488">
        <v>3.6527033883196283</v>
      </c>
      <c r="J232" s="488">
        <v>9.7918438389604443</v>
      </c>
      <c r="K232" s="488">
        <v>0</v>
      </c>
      <c r="L232" s="488">
        <v>0</v>
      </c>
      <c r="M232" s="488">
        <v>927.99538589350766</v>
      </c>
      <c r="N232" s="488">
        <v>0</v>
      </c>
      <c r="O232" s="488">
        <v>3473.0687403943721</v>
      </c>
      <c r="P232" s="489">
        <v>0.38579471309739266</v>
      </c>
      <c r="Q232" s="489">
        <v>2.3215516027415051E-2</v>
      </c>
      <c r="R232" s="489">
        <v>0</v>
      </c>
      <c r="S232" s="489">
        <v>3.3495982432847873E-5</v>
      </c>
      <c r="T232" s="489">
        <v>8.9793064025900683E-5</v>
      </c>
      <c r="U232" s="489">
        <v>0</v>
      </c>
      <c r="V232" s="489">
        <v>0</v>
      </c>
      <c r="W232" s="489">
        <v>8.5098935881439321E-3</v>
      </c>
      <c r="X232" s="489">
        <v>0</v>
      </c>
      <c r="Y232" s="489">
        <v>3.1848698662017734E-2</v>
      </c>
      <c r="Z232" s="489">
        <v>30.424650590842539</v>
      </c>
      <c r="AA232" s="489">
        <v>2.0099461726752406</v>
      </c>
      <c r="AB232" s="489">
        <v>0.19276633224631398</v>
      </c>
      <c r="AC232" s="489">
        <v>0.120914806702674</v>
      </c>
      <c r="AD232" s="489">
        <v>5.4731035328627171E-2</v>
      </c>
      <c r="AE232" s="489">
        <v>2.7887163087852954E-2</v>
      </c>
      <c r="AF232" s="489">
        <v>0.23126289448770476</v>
      </c>
      <c r="AG232" s="489">
        <v>4.6175533992796523E-2</v>
      </c>
      <c r="AH232" s="489">
        <v>4.4146564065533946E-2</v>
      </c>
      <c r="AI232" s="489">
        <v>2.7278305025867446</v>
      </c>
      <c r="AJ232" s="489">
        <v>17.257003518234065</v>
      </c>
      <c r="AK232" s="489">
        <v>1.1427442620488539</v>
      </c>
      <c r="AL232" s="489">
        <v>3.82638537997727E-2</v>
      </c>
      <c r="AM232" s="489">
        <v>2.9738635789067431E-3</v>
      </c>
      <c r="AN232" s="489">
        <v>3.6280923168569658E-2</v>
      </c>
      <c r="AO232" s="489">
        <v>1.5508568113665879E-2</v>
      </c>
      <c r="AP232" s="489">
        <v>0.12040256660285611</v>
      </c>
      <c r="AQ232" s="489">
        <v>3.2587732056979665E-2</v>
      </c>
      <c r="AR232" s="489">
        <v>2.2648827933509471E-2</v>
      </c>
      <c r="AS232" s="489">
        <v>1.4114105973031141</v>
      </c>
    </row>
    <row r="233" spans="1:45" ht="18.75">
      <c r="A233" s="484">
        <v>231</v>
      </c>
      <c r="B233" s="485" t="s">
        <v>917</v>
      </c>
      <c r="C233" s="484" t="s">
        <v>918</v>
      </c>
      <c r="D233" s="383">
        <v>34</v>
      </c>
      <c r="E233" s="488">
        <v>407785</v>
      </c>
      <c r="F233" s="488">
        <v>161859.2850088948</v>
      </c>
      <c r="G233" s="488">
        <v>9678.2567873768185</v>
      </c>
      <c r="H233" s="488">
        <v>33.861666130063327</v>
      </c>
      <c r="I233" s="488">
        <v>14.053162428596016</v>
      </c>
      <c r="J233" s="488">
        <v>37.672473594321069</v>
      </c>
      <c r="K233" s="488">
        <v>0</v>
      </c>
      <c r="L233" s="488">
        <v>0</v>
      </c>
      <c r="M233" s="488">
        <v>3470.2069568412739</v>
      </c>
      <c r="N233" s="488">
        <v>0</v>
      </c>
      <c r="O233" s="488">
        <v>13234.051046371073</v>
      </c>
      <c r="P233" s="489">
        <v>0.39692309675170695</v>
      </c>
      <c r="Q233" s="489">
        <v>2.3733724358122096E-2</v>
      </c>
      <c r="R233" s="489">
        <v>8.3038037519926741E-5</v>
      </c>
      <c r="S233" s="489">
        <v>3.4462185780732537E-5</v>
      </c>
      <c r="T233" s="489">
        <v>9.2383176414829061E-5</v>
      </c>
      <c r="U233" s="489">
        <v>0</v>
      </c>
      <c r="V233" s="489">
        <v>0</v>
      </c>
      <c r="W233" s="489">
        <v>8.5098935881439339E-3</v>
      </c>
      <c r="X233" s="489">
        <v>0</v>
      </c>
      <c r="Y233" s="489">
        <v>3.2453501345981517E-2</v>
      </c>
      <c r="Z233" s="489">
        <v>25.575224887017761</v>
      </c>
      <c r="AA233" s="489">
        <v>1.7234185712723165</v>
      </c>
      <c r="AB233" s="489">
        <v>0.16430292131289939</v>
      </c>
      <c r="AC233" s="489">
        <v>9.5510628114353638E-2</v>
      </c>
      <c r="AD233" s="489">
        <v>1.6577315141165151E-2</v>
      </c>
      <c r="AE233" s="489">
        <v>1.6763861345155329E-2</v>
      </c>
      <c r="AF233" s="489">
        <v>5.4851911127311831E-2</v>
      </c>
      <c r="AG233" s="489">
        <v>1.6382757558517192E-2</v>
      </c>
      <c r="AH233" s="489">
        <v>8.2254885350896388E-3</v>
      </c>
      <c r="AI233" s="489">
        <v>2.0960334544068089</v>
      </c>
      <c r="AJ233" s="489">
        <v>15.538147184578083</v>
      </c>
      <c r="AK233" s="489">
        <v>1.0548716688463511</v>
      </c>
      <c r="AL233" s="489">
        <v>3.6777166462702349E-2</v>
      </c>
      <c r="AM233" s="489">
        <v>2.8530915201646643E-3</v>
      </c>
      <c r="AN233" s="489">
        <v>8.1590829527751919E-3</v>
      </c>
      <c r="AO233" s="489">
        <v>9.9070543928639569E-3</v>
      </c>
      <c r="AP233" s="489">
        <v>1.320004933597858E-2</v>
      </c>
      <c r="AQ233" s="489">
        <v>1.1715247596498453E-2</v>
      </c>
      <c r="AR233" s="489">
        <v>1.3028657176166116E-3</v>
      </c>
      <c r="AS233" s="489">
        <v>1.1387862268249509</v>
      </c>
    </row>
    <row r="234" spans="1:45" ht="18.75">
      <c r="A234" s="484">
        <v>232</v>
      </c>
      <c r="B234" s="485" t="s">
        <v>919</v>
      </c>
      <c r="C234" s="484" t="s">
        <v>920</v>
      </c>
      <c r="D234" s="383">
        <v>34</v>
      </c>
      <c r="E234" s="488">
        <v>486468</v>
      </c>
      <c r="F234" s="488">
        <v>74605.297959750606</v>
      </c>
      <c r="G234" s="488">
        <v>4357.4331542359032</v>
      </c>
      <c r="H234" s="488">
        <v>44.903513781170936</v>
      </c>
      <c r="I234" s="488">
        <v>6.4774805486417559</v>
      </c>
      <c r="J234" s="488">
        <v>17.364256349153578</v>
      </c>
      <c r="K234" s="488">
        <v>0</v>
      </c>
      <c r="L234" s="488">
        <v>0</v>
      </c>
      <c r="M234" s="488">
        <v>4139.7909140372021</v>
      </c>
      <c r="N234" s="488">
        <v>0</v>
      </c>
      <c r="O234" s="488">
        <v>8565.9693189520713</v>
      </c>
      <c r="P234" s="489">
        <v>0.15336116241921485</v>
      </c>
      <c r="Q234" s="489">
        <v>8.9572863050311705E-3</v>
      </c>
      <c r="R234" s="489">
        <v>9.2305174813494292E-5</v>
      </c>
      <c r="S234" s="489">
        <v>1.3315327110193797E-5</v>
      </c>
      <c r="T234" s="489">
        <v>3.5694549999493453E-5</v>
      </c>
      <c r="U234" s="489">
        <v>0</v>
      </c>
      <c r="V234" s="489">
        <v>0</v>
      </c>
      <c r="W234" s="489">
        <v>8.5098935881439321E-3</v>
      </c>
      <c r="X234" s="489">
        <v>0</v>
      </c>
      <c r="Y234" s="489">
        <v>1.7608494945098283E-2</v>
      </c>
      <c r="Z234" s="489">
        <v>31.557615854161075</v>
      </c>
      <c r="AA234" s="489">
        <v>2.1344297436358435</v>
      </c>
      <c r="AB234" s="489">
        <v>0.23347220819805892</v>
      </c>
      <c r="AC234" s="489">
        <v>0.11889383281427207</v>
      </c>
      <c r="AD234" s="489">
        <v>3.3912717764490334E-2</v>
      </c>
      <c r="AE234" s="489">
        <v>2.0482895111895029E-2</v>
      </c>
      <c r="AF234" s="489">
        <v>0.11830687368239276</v>
      </c>
      <c r="AG234" s="489">
        <v>2.890769820220223E-2</v>
      </c>
      <c r="AH234" s="489">
        <v>1.9831861413135889E-2</v>
      </c>
      <c r="AI234" s="489">
        <v>2.7082378308222914</v>
      </c>
      <c r="AJ234" s="489">
        <v>18.138719828502733</v>
      </c>
      <c r="AK234" s="489">
        <v>1.2401106169110168</v>
      </c>
      <c r="AL234" s="489">
        <v>5.1006226930231907E-2</v>
      </c>
      <c r="AM234" s="489">
        <v>2.8775540215896563E-3</v>
      </c>
      <c r="AN234" s="489">
        <v>2.0096707592843894E-2</v>
      </c>
      <c r="AO234" s="489">
        <v>1.1388476619950582E-2</v>
      </c>
      <c r="AP234" s="489">
        <v>5.3587064193138162E-2</v>
      </c>
      <c r="AQ234" s="489">
        <v>2.128333890760065E-2</v>
      </c>
      <c r="AR234" s="489">
        <v>9.2683349018963124E-3</v>
      </c>
      <c r="AS234" s="489">
        <v>1.4096183200782686</v>
      </c>
    </row>
    <row r="235" spans="1:45" ht="18.75">
      <c r="A235" s="484">
        <v>233</v>
      </c>
      <c r="B235" s="485" t="s">
        <v>921</v>
      </c>
      <c r="C235" s="484" t="s">
        <v>922</v>
      </c>
      <c r="D235" s="383">
        <v>34</v>
      </c>
      <c r="E235" s="488">
        <v>336843</v>
      </c>
      <c r="F235" s="488">
        <v>125604.09356924651</v>
      </c>
      <c r="G235" s="488">
        <v>7575.1568584344623</v>
      </c>
      <c r="H235" s="488">
        <v>244.39289467784832</v>
      </c>
      <c r="I235" s="488">
        <v>10.905365907974897</v>
      </c>
      <c r="J235" s="488">
        <v>29.234139382649815</v>
      </c>
      <c r="K235" s="488">
        <v>0</v>
      </c>
      <c r="L235" s="488">
        <v>0</v>
      </c>
      <c r="M235" s="488">
        <v>2866.4980859111665</v>
      </c>
      <c r="N235" s="488">
        <v>0</v>
      </c>
      <c r="O235" s="488">
        <v>10726.187344314101</v>
      </c>
      <c r="P235" s="489">
        <v>0.37288616230483196</v>
      </c>
      <c r="Q235" s="489">
        <v>2.2488687187901969E-2</v>
      </c>
      <c r="R235" s="489">
        <v>7.2553947886062149E-4</v>
      </c>
      <c r="S235" s="489">
        <v>3.2375219042624893E-5</v>
      </c>
      <c r="T235" s="489">
        <v>8.6788620759967744E-5</v>
      </c>
      <c r="U235" s="489">
        <v>0</v>
      </c>
      <c r="V235" s="489">
        <v>0</v>
      </c>
      <c r="W235" s="489">
        <v>8.5098935881439321E-3</v>
      </c>
      <c r="X235" s="489">
        <v>0</v>
      </c>
      <c r="Y235" s="489">
        <v>3.1843284094709115E-2</v>
      </c>
      <c r="Z235" s="489">
        <v>32.227307140240093</v>
      </c>
      <c r="AA235" s="489">
        <v>2.1496230370059912</v>
      </c>
      <c r="AB235" s="489">
        <v>0.2235650168539848</v>
      </c>
      <c r="AC235" s="489">
        <v>0.12400585543733382</v>
      </c>
      <c r="AD235" s="489">
        <v>3.3046788596393602E-2</v>
      </c>
      <c r="AE235" s="489">
        <v>2.5116278833331052E-2</v>
      </c>
      <c r="AF235" s="489">
        <v>0.11758886423954223</v>
      </c>
      <c r="AG235" s="489">
        <v>2.6398291657210096E-2</v>
      </c>
      <c r="AH235" s="489">
        <v>2.013557541647526E-2</v>
      </c>
      <c r="AI235" s="489">
        <v>2.7194797080402617</v>
      </c>
      <c r="AJ235" s="489">
        <v>18.790982054334034</v>
      </c>
      <c r="AK235" s="489">
        <v>1.2573571064575955</v>
      </c>
      <c r="AL235" s="489">
        <v>5.7160626508031116E-2</v>
      </c>
      <c r="AM235" s="489">
        <v>3.3428757121516102E-3</v>
      </c>
      <c r="AN235" s="489">
        <v>1.8900751356725129E-2</v>
      </c>
      <c r="AO235" s="489">
        <v>1.5059400722882199E-2</v>
      </c>
      <c r="AP235" s="489">
        <v>4.8394472993509352E-2</v>
      </c>
      <c r="AQ235" s="489">
        <v>1.8357708218542466E-2</v>
      </c>
      <c r="AR235" s="489">
        <v>8.1650065254386204E-3</v>
      </c>
      <c r="AS235" s="489">
        <v>1.4267379484948759</v>
      </c>
    </row>
    <row r="236" spans="1:45" ht="18.75">
      <c r="A236" s="484">
        <v>234</v>
      </c>
      <c r="B236" s="485" t="s">
        <v>923</v>
      </c>
      <c r="C236" s="484" t="s">
        <v>924</v>
      </c>
      <c r="D236" s="383">
        <v>34</v>
      </c>
      <c r="E236" s="488">
        <v>593207</v>
      </c>
      <c r="F236" s="488">
        <v>80421.740444032679</v>
      </c>
      <c r="G236" s="488">
        <v>4590.6449758988565</v>
      </c>
      <c r="H236" s="488">
        <v>859.0557472561718</v>
      </c>
      <c r="I236" s="488">
        <v>6.9824834651176975</v>
      </c>
      <c r="J236" s="488">
        <v>18.718023455501303</v>
      </c>
      <c r="K236" s="488">
        <v>0</v>
      </c>
      <c r="L236" s="488">
        <v>0</v>
      </c>
      <c r="M236" s="488">
        <v>3658.3140447720075</v>
      </c>
      <c r="N236" s="488">
        <v>0</v>
      </c>
      <c r="O236" s="488">
        <v>9133.7152748476565</v>
      </c>
      <c r="P236" s="489">
        <v>0.13557112516209802</v>
      </c>
      <c r="Q236" s="489">
        <v>7.7386898264835994E-3</v>
      </c>
      <c r="R236" s="489">
        <v>1.4481551081766935E-3</v>
      </c>
      <c r="S236" s="489">
        <v>1.1770736800337316E-5</v>
      </c>
      <c r="T236" s="489">
        <v>3.1553949052356601E-5</v>
      </c>
      <c r="U236" s="489">
        <v>0</v>
      </c>
      <c r="V236" s="489">
        <v>0</v>
      </c>
      <c r="W236" s="489">
        <v>6.1670109165468511E-3</v>
      </c>
      <c r="X236" s="489">
        <v>0</v>
      </c>
      <c r="Y236" s="489">
        <v>1.5397180537059841E-2</v>
      </c>
      <c r="Z236" s="489">
        <v>28.067381267412959</v>
      </c>
      <c r="AA236" s="489">
        <v>1.8589356998891919</v>
      </c>
      <c r="AB236" s="489">
        <v>0.19538922371982062</v>
      </c>
      <c r="AC236" s="489">
        <v>0.10926393439764388</v>
      </c>
      <c r="AD236" s="489">
        <v>3.8696198356036465E-2</v>
      </c>
      <c r="AE236" s="489">
        <v>1.8645599564328694E-2</v>
      </c>
      <c r="AF236" s="489">
        <v>0.15267712352148258</v>
      </c>
      <c r="AG236" s="489">
        <v>2.9743157063356111E-2</v>
      </c>
      <c r="AH236" s="489">
        <v>2.4281600391377223E-2</v>
      </c>
      <c r="AI236" s="489">
        <v>2.4276325369032383</v>
      </c>
      <c r="AJ236" s="489">
        <v>14.340941836137782</v>
      </c>
      <c r="AK236" s="489">
        <v>0.95367184854584064</v>
      </c>
      <c r="AL236" s="489">
        <v>3.5501542449198502E-2</v>
      </c>
      <c r="AM236" s="489">
        <v>2.452222530749476E-3</v>
      </c>
      <c r="AN236" s="489">
        <v>2.3975439892303437E-2</v>
      </c>
      <c r="AO236" s="489">
        <v>9.2824665190251593E-3</v>
      </c>
      <c r="AP236" s="489">
        <v>7.6761827722082412E-2</v>
      </c>
      <c r="AQ236" s="489">
        <v>2.1309940482298981E-2</v>
      </c>
      <c r="AR236" s="489">
        <v>1.3064367419676476E-2</v>
      </c>
      <c r="AS236" s="489">
        <v>1.136019655561175</v>
      </c>
    </row>
    <row r="237" spans="1:45" ht="18.75">
      <c r="A237" s="484">
        <v>235</v>
      </c>
      <c r="B237" s="485" t="s">
        <v>925</v>
      </c>
      <c r="C237" s="484" t="s">
        <v>926</v>
      </c>
      <c r="D237" s="383">
        <v>34</v>
      </c>
      <c r="E237" s="488">
        <v>116449</v>
      </c>
      <c r="F237" s="488">
        <v>97889.508807953942</v>
      </c>
      <c r="G237" s="488">
        <v>5748.0956925989376</v>
      </c>
      <c r="H237" s="488">
        <v>56.681484609019044</v>
      </c>
      <c r="I237" s="488">
        <v>8.499093315888917</v>
      </c>
      <c r="J237" s="488">
        <v>22.783616865266939</v>
      </c>
      <c r="K237" s="488">
        <v>0</v>
      </c>
      <c r="L237" s="488">
        <v>0</v>
      </c>
      <c r="M237" s="488">
        <v>718.14225422096422</v>
      </c>
      <c r="N237" s="488">
        <v>0</v>
      </c>
      <c r="O237" s="488">
        <v>6554.2021416100761</v>
      </c>
      <c r="P237" s="489">
        <v>0.84062129179257827</v>
      </c>
      <c r="Q237" s="489">
        <v>4.9361486080592688E-2</v>
      </c>
      <c r="R237" s="489">
        <v>4.8674943201761328E-4</v>
      </c>
      <c r="S237" s="489">
        <v>7.2985541446374952E-5</v>
      </c>
      <c r="T237" s="489">
        <v>1.9565317748771515E-4</v>
      </c>
      <c r="U237" s="489">
        <v>0</v>
      </c>
      <c r="V237" s="489">
        <v>0</v>
      </c>
      <c r="W237" s="489">
        <v>6.1670109165468511E-3</v>
      </c>
      <c r="X237" s="489">
        <v>0</v>
      </c>
      <c r="Y237" s="489">
        <v>5.6283885148091239E-2</v>
      </c>
      <c r="Z237" s="489">
        <v>26.27324825778545</v>
      </c>
      <c r="AA237" s="489">
        <v>1.7283757109519768</v>
      </c>
      <c r="AB237" s="489">
        <v>0.16700166931188329</v>
      </c>
      <c r="AC237" s="489">
        <v>0.1048665039812723</v>
      </c>
      <c r="AD237" s="489">
        <v>2.7889146127776297E-2</v>
      </c>
      <c r="AE237" s="489">
        <v>1.7310126299878242E-2</v>
      </c>
      <c r="AF237" s="489">
        <v>0.10129221453712459</v>
      </c>
      <c r="AG237" s="489">
        <v>2.1622802227787532E-2</v>
      </c>
      <c r="AH237" s="489">
        <v>1.5896391235863502E-2</v>
      </c>
      <c r="AI237" s="489">
        <v>2.1842545646735632</v>
      </c>
      <c r="AJ237" s="489">
        <v>13.901284099416618</v>
      </c>
      <c r="AK237" s="489">
        <v>0.91203047989843278</v>
      </c>
      <c r="AL237" s="489">
        <v>3.3851204158519416E-2</v>
      </c>
      <c r="AM237" s="489">
        <v>2.6998490677273813E-3</v>
      </c>
      <c r="AN237" s="489">
        <v>1.5310803759373758E-2</v>
      </c>
      <c r="AO237" s="489">
        <v>8.6483227660684447E-3</v>
      </c>
      <c r="AP237" s="489">
        <v>4.0774735931740747E-2</v>
      </c>
      <c r="AQ237" s="489">
        <v>1.411651882209251E-2</v>
      </c>
      <c r="AR237" s="489">
        <v>6.5718502553851347E-3</v>
      </c>
      <c r="AS237" s="489">
        <v>1.0340037646593399</v>
      </c>
    </row>
    <row r="238" spans="1:45" ht="18.75">
      <c r="A238" s="484">
        <v>236</v>
      </c>
      <c r="B238" s="485" t="s">
        <v>927</v>
      </c>
      <c r="C238" s="484" t="s">
        <v>928</v>
      </c>
      <c r="D238" s="383">
        <v>34</v>
      </c>
      <c r="E238" s="488">
        <v>1209191</v>
      </c>
      <c r="F238" s="488">
        <v>595729.3312854555</v>
      </c>
      <c r="G238" s="488">
        <v>35002.443255952501</v>
      </c>
      <c r="H238" s="488">
        <v>6130.4338158949431</v>
      </c>
      <c r="I238" s="488">
        <v>51.723205471798089</v>
      </c>
      <c r="J238" s="488">
        <v>138.65498973988772</v>
      </c>
      <c r="K238" s="488">
        <v>0</v>
      </c>
      <c r="L238" s="488">
        <v>0</v>
      </c>
      <c r="M238" s="488">
        <v>7457.0940971902019</v>
      </c>
      <c r="N238" s="488">
        <v>0</v>
      </c>
      <c r="O238" s="488">
        <v>48780.349364249327</v>
      </c>
      <c r="P238" s="489">
        <v>0.49266768549009671</v>
      </c>
      <c r="Q238" s="489">
        <v>2.8946992870400541E-2</v>
      </c>
      <c r="R238" s="489">
        <v>5.0698639138853528E-3</v>
      </c>
      <c r="S238" s="489">
        <v>4.2775049989454182E-5</v>
      </c>
      <c r="T238" s="489">
        <v>1.1466756677802574E-4</v>
      </c>
      <c r="U238" s="489">
        <v>0</v>
      </c>
      <c r="V238" s="489">
        <v>0</v>
      </c>
      <c r="W238" s="489">
        <v>6.1670109165468494E-3</v>
      </c>
      <c r="X238" s="489">
        <v>0</v>
      </c>
      <c r="Y238" s="489">
        <v>4.0341310317600222E-2</v>
      </c>
      <c r="Z238" s="489">
        <v>31.39406014148156</v>
      </c>
      <c r="AA238" s="489">
        <v>2.0804490550836019</v>
      </c>
      <c r="AB238" s="489">
        <v>0.19411949736170331</v>
      </c>
      <c r="AC238" s="489">
        <v>0.12418190551222996</v>
      </c>
      <c r="AD238" s="489">
        <v>3.8008383026001923E-2</v>
      </c>
      <c r="AE238" s="489">
        <v>3.4661933935186351E-2</v>
      </c>
      <c r="AF238" s="489">
        <v>0.13437225863519453</v>
      </c>
      <c r="AG238" s="489">
        <v>2.7029162432947739E-2</v>
      </c>
      <c r="AH238" s="489">
        <v>2.1988557327389642E-2</v>
      </c>
      <c r="AI238" s="489">
        <v>2.6548107533142558</v>
      </c>
      <c r="AJ238" s="489">
        <v>17.645731054308051</v>
      </c>
      <c r="AK238" s="489">
        <v>1.1712861740938967</v>
      </c>
      <c r="AL238" s="489">
        <v>4.4792422974258637E-2</v>
      </c>
      <c r="AM238" s="489">
        <v>3.1069057471447025E-3</v>
      </c>
      <c r="AN238" s="489">
        <v>2.2906070731345343E-2</v>
      </c>
      <c r="AO238" s="489">
        <v>2.335500676695311E-2</v>
      </c>
      <c r="AP238" s="489">
        <v>6.4375631118673823E-2</v>
      </c>
      <c r="AQ238" s="489">
        <v>1.8854572716228434E-2</v>
      </c>
      <c r="AR238" s="489">
        <v>1.1060204384924551E-2</v>
      </c>
      <c r="AS238" s="489">
        <v>1.3597369885334252</v>
      </c>
    </row>
    <row r="239" spans="1:45" ht="18.75">
      <c r="A239" s="484">
        <v>237</v>
      </c>
      <c r="B239" s="485" t="s">
        <v>929</v>
      </c>
      <c r="C239" s="484" t="s">
        <v>930</v>
      </c>
      <c r="D239" s="383">
        <v>35</v>
      </c>
      <c r="E239" s="488">
        <v>15988340</v>
      </c>
      <c r="F239" s="488">
        <v>6773738.2256226372</v>
      </c>
      <c r="G239" s="488">
        <v>372565.34972334723</v>
      </c>
      <c r="H239" s="488">
        <v>14925.907107344508</v>
      </c>
      <c r="I239" s="488">
        <v>588.11852238339929</v>
      </c>
      <c r="J239" s="488">
        <v>1576.5760637431995</v>
      </c>
      <c r="K239" s="488">
        <v>0</v>
      </c>
      <c r="L239" s="488">
        <v>0</v>
      </c>
      <c r="M239" s="488">
        <v>6410.4569000600131</v>
      </c>
      <c r="N239" s="488">
        <v>0</v>
      </c>
      <c r="O239" s="488">
        <v>396066.40831687831</v>
      </c>
      <c r="P239" s="489">
        <v>0.42366738670947934</v>
      </c>
      <c r="Q239" s="489">
        <v>2.3302315920436221E-2</v>
      </c>
      <c r="R239" s="489">
        <v>9.3354951842058076E-4</v>
      </c>
      <c r="S239" s="489">
        <v>3.6784214145020644E-5</v>
      </c>
      <c r="T239" s="489">
        <v>9.8607864465178965E-5</v>
      </c>
      <c r="U239" s="489">
        <v>0</v>
      </c>
      <c r="V239" s="489">
        <v>0</v>
      </c>
      <c r="W239" s="489">
        <v>4.0094574546575899E-4</v>
      </c>
      <c r="X239" s="489">
        <v>0</v>
      </c>
      <c r="Y239" s="489">
        <v>2.4772203262932758E-2</v>
      </c>
      <c r="Z239" s="489">
        <v>43.866001658023805</v>
      </c>
      <c r="AA239" s="489">
        <v>3.1553267235139031</v>
      </c>
      <c r="AB239" s="489">
        <v>0.28129096620734928</v>
      </c>
      <c r="AC239" s="489">
        <v>0.161689037812519</v>
      </c>
      <c r="AD239" s="489">
        <v>2.4695560617180489E-2</v>
      </c>
      <c r="AE239" s="489">
        <v>2.61413611616278E-2</v>
      </c>
      <c r="AF239" s="489">
        <v>1.1531658228800357E-2</v>
      </c>
      <c r="AG239" s="489">
        <v>7.6849885998958416E-3</v>
      </c>
      <c r="AH239" s="489">
        <v>1.6006528862102859E-3</v>
      </c>
      <c r="AI239" s="489">
        <v>3.669960949027486</v>
      </c>
      <c r="AJ239" s="489">
        <v>31.285776078781627</v>
      </c>
      <c r="AK239" s="489">
        <v>2.2834172897502709</v>
      </c>
      <c r="AL239" s="489">
        <v>8.6027361860393545E-2</v>
      </c>
      <c r="AM239" s="489">
        <v>4.7898169457532679E-3</v>
      </c>
      <c r="AN239" s="489">
        <v>1.4069585111777356E-2</v>
      </c>
      <c r="AO239" s="489">
        <v>1.9050249182366866E-2</v>
      </c>
      <c r="AP239" s="489">
        <v>3.6602196599099398E-3</v>
      </c>
      <c r="AQ239" s="489">
        <v>5.8224738438183779E-3</v>
      </c>
      <c r="AR239" s="489">
        <v>3.0993366040319483E-4</v>
      </c>
      <c r="AS239" s="489">
        <v>2.4171469300146926</v>
      </c>
    </row>
    <row r="240" spans="1:45" ht="18.75">
      <c r="A240" s="484">
        <v>238</v>
      </c>
      <c r="B240" s="485" t="s">
        <v>931</v>
      </c>
      <c r="C240" s="484" t="s">
        <v>932</v>
      </c>
      <c r="D240" s="383">
        <v>35</v>
      </c>
      <c r="E240" s="488">
        <v>4239173</v>
      </c>
      <c r="F240" s="488">
        <v>5056685.8571689604</v>
      </c>
      <c r="G240" s="488">
        <v>264992.65125768556</v>
      </c>
      <c r="H240" s="488">
        <v>1857.6522642267112</v>
      </c>
      <c r="I240" s="488">
        <v>439.03831465259805</v>
      </c>
      <c r="J240" s="488">
        <v>1176.9350421788031</v>
      </c>
      <c r="K240" s="488">
        <v>0</v>
      </c>
      <c r="L240" s="488">
        <v>0</v>
      </c>
      <c r="M240" s="488">
        <v>1138.02866897122</v>
      </c>
      <c r="N240" s="488">
        <v>0</v>
      </c>
      <c r="O240" s="488">
        <v>269604.30554771482</v>
      </c>
      <c r="P240" s="489">
        <v>1.1928472504351582</v>
      </c>
      <c r="Q240" s="489">
        <v>6.2510459294226856E-2</v>
      </c>
      <c r="R240" s="489">
        <v>4.3821100583220151E-4</v>
      </c>
      <c r="S240" s="489">
        <v>1.0356697276865041E-4</v>
      </c>
      <c r="T240" s="489">
        <v>2.7763317094603196E-4</v>
      </c>
      <c r="U240" s="489">
        <v>0</v>
      </c>
      <c r="V240" s="489">
        <v>0</v>
      </c>
      <c r="W240" s="489">
        <v>2.6845534942103563E-4</v>
      </c>
      <c r="X240" s="489">
        <v>0</v>
      </c>
      <c r="Y240" s="489">
        <v>6.3598325793194757E-2</v>
      </c>
      <c r="Z240" s="489">
        <v>46.941956536348421</v>
      </c>
      <c r="AA240" s="489">
        <v>3.4471684815634789</v>
      </c>
      <c r="AB240" s="489">
        <v>0.30364803241547139</v>
      </c>
      <c r="AC240" s="489">
        <v>0.16866061437046312</v>
      </c>
      <c r="AD240" s="489">
        <v>2.5492926681002153E-2</v>
      </c>
      <c r="AE240" s="489">
        <v>3.5967821713474298E-2</v>
      </c>
      <c r="AF240" s="489">
        <v>1.0272162506454163E-2</v>
      </c>
      <c r="AG240" s="489">
        <v>7.1409495289020582E-3</v>
      </c>
      <c r="AH240" s="489">
        <v>1.3548942412790906E-3</v>
      </c>
      <c r="AI240" s="489">
        <v>3.9997058830205248</v>
      </c>
      <c r="AJ240" s="489">
        <v>34.449417486552385</v>
      </c>
      <c r="AK240" s="489">
        <v>2.573167125288589</v>
      </c>
      <c r="AL240" s="489">
        <v>0.10112265036272393</v>
      </c>
      <c r="AM240" s="489">
        <v>5.3774769870752366E-3</v>
      </c>
      <c r="AN240" s="489">
        <v>1.4826763318357047E-2</v>
      </c>
      <c r="AO240" s="489">
        <v>2.8318800546055994E-2</v>
      </c>
      <c r="AP240" s="489">
        <v>3.5389547716847725E-3</v>
      </c>
      <c r="AQ240" s="489">
        <v>5.5419540964673558E-3</v>
      </c>
      <c r="AR240" s="489">
        <v>2.7678542858812553E-4</v>
      </c>
      <c r="AS240" s="489">
        <v>2.7321705107995418</v>
      </c>
    </row>
    <row r="241" spans="1:45" ht="18.75">
      <c r="A241" s="484">
        <v>239</v>
      </c>
      <c r="B241" s="485" t="s">
        <v>933</v>
      </c>
      <c r="C241" s="484" t="s">
        <v>934</v>
      </c>
      <c r="D241" s="383">
        <v>35</v>
      </c>
      <c r="E241" s="488">
        <v>321476</v>
      </c>
      <c r="F241" s="488">
        <v>109971.97381629974</v>
      </c>
      <c r="G241" s="488">
        <v>6195.9561931508306</v>
      </c>
      <c r="H241" s="488">
        <v>8.6251991374426513</v>
      </c>
      <c r="I241" s="488">
        <v>9.548133185864744</v>
      </c>
      <c r="J241" s="488">
        <v>25.595790068405712</v>
      </c>
      <c r="K241" s="488">
        <v>0</v>
      </c>
      <c r="L241" s="488">
        <v>0</v>
      </c>
      <c r="M241" s="488">
        <v>86.301951910476859</v>
      </c>
      <c r="N241" s="488">
        <v>0</v>
      </c>
      <c r="O241" s="488">
        <v>6326.0272674530206</v>
      </c>
      <c r="P241" s="489">
        <v>0.34208455317441966</v>
      </c>
      <c r="Q241" s="489">
        <v>1.9273464249744399E-2</v>
      </c>
      <c r="R241" s="489">
        <v>2.6829993957379869E-5</v>
      </c>
      <c r="S241" s="489">
        <v>2.97009207090568E-5</v>
      </c>
      <c r="T241" s="489">
        <v>7.9619598565385013E-5</v>
      </c>
      <c r="U241" s="489">
        <v>0</v>
      </c>
      <c r="V241" s="489">
        <v>0</v>
      </c>
      <c r="W241" s="489">
        <v>2.6845534942103563E-4</v>
      </c>
      <c r="X241" s="489">
        <v>0</v>
      </c>
      <c r="Y241" s="489">
        <v>1.9678070112397257E-2</v>
      </c>
      <c r="Z241" s="489">
        <v>37.967118876784248</v>
      </c>
      <c r="AA241" s="489">
        <v>2.6698204672236288</v>
      </c>
      <c r="AB241" s="489">
        <v>0.25712027455509234</v>
      </c>
      <c r="AC241" s="489">
        <v>0.15064904315143257</v>
      </c>
      <c r="AD241" s="489">
        <v>2.2227199448099495E-2</v>
      </c>
      <c r="AE241" s="489">
        <v>2.3570565602929937E-2</v>
      </c>
      <c r="AF241" s="489">
        <v>7.1153976098585498E-3</v>
      </c>
      <c r="AG241" s="489">
        <v>7.0713998497447137E-3</v>
      </c>
      <c r="AH241" s="489">
        <v>8.7167441835387825E-4</v>
      </c>
      <c r="AI241" s="489">
        <v>3.1384460218591395</v>
      </c>
      <c r="AJ241" s="489">
        <v>26.641924115629394</v>
      </c>
      <c r="AK241" s="489">
        <v>1.8906726866304182</v>
      </c>
      <c r="AL241" s="489">
        <v>7.7628045883241015E-2</v>
      </c>
      <c r="AM241" s="489">
        <v>4.6049932573992494E-3</v>
      </c>
      <c r="AN241" s="489">
        <v>1.2906949386133668E-2</v>
      </c>
      <c r="AO241" s="489">
        <v>1.7318551596318753E-2</v>
      </c>
      <c r="AP241" s="489">
        <v>2.6444974860200992E-3</v>
      </c>
      <c r="AQ241" s="489">
        <v>5.737659248323544E-3</v>
      </c>
      <c r="AR241" s="489">
        <v>1.9556287017525817E-4</v>
      </c>
      <c r="AS241" s="489">
        <v>2.0117089463580302</v>
      </c>
    </row>
    <row r="242" spans="1:45" ht="18.75">
      <c r="A242" s="484">
        <v>240</v>
      </c>
      <c r="B242" s="485" t="s">
        <v>935</v>
      </c>
      <c r="C242" s="484" t="s">
        <v>936</v>
      </c>
      <c r="D242" s="383">
        <v>35</v>
      </c>
      <c r="E242" s="488">
        <v>6039261</v>
      </c>
      <c r="F242" s="488">
        <v>9681522.5135718621</v>
      </c>
      <c r="G242" s="488">
        <v>534427.9732535237</v>
      </c>
      <c r="H242" s="488">
        <v>2620.9823878903858</v>
      </c>
      <c r="I242" s="488">
        <v>840.5820428025354</v>
      </c>
      <c r="J242" s="488">
        <v>2253.3579165712845</v>
      </c>
      <c r="K242" s="488">
        <v>0</v>
      </c>
      <c r="L242" s="488">
        <v>0</v>
      </c>
      <c r="M242" s="488">
        <v>2587.0010028190918</v>
      </c>
      <c r="N242" s="488">
        <v>0</v>
      </c>
      <c r="O242" s="488">
        <v>542729.89660360699</v>
      </c>
      <c r="P242" s="489">
        <v>1.6030972189431558</v>
      </c>
      <c r="Q242" s="489">
        <v>8.8492279643738472E-2</v>
      </c>
      <c r="R242" s="489">
        <v>4.3399058061746062E-4</v>
      </c>
      <c r="S242" s="489">
        <v>1.3918624195949394E-4</v>
      </c>
      <c r="T242" s="489">
        <v>3.7311815412039394E-4</v>
      </c>
      <c r="U242" s="489">
        <v>0</v>
      </c>
      <c r="V242" s="489">
        <v>0</v>
      </c>
      <c r="W242" s="489">
        <v>4.2836383504854183E-4</v>
      </c>
      <c r="X242" s="489">
        <v>0</v>
      </c>
      <c r="Y242" s="489">
        <v>8.9866938455484366E-2</v>
      </c>
      <c r="Z242" s="489">
        <v>45.539590490403896</v>
      </c>
      <c r="AA242" s="489">
        <v>3.2620655833333738</v>
      </c>
      <c r="AB242" s="489">
        <v>0.29921821120587144</v>
      </c>
      <c r="AC242" s="489">
        <v>0.17222288705061548</v>
      </c>
      <c r="AD242" s="489">
        <v>2.0936899943310751E-2</v>
      </c>
      <c r="AE242" s="489">
        <v>1.7143678107553857E-2</v>
      </c>
      <c r="AF242" s="489">
        <v>2.8803503360738552E-3</v>
      </c>
      <c r="AG242" s="489">
        <v>1.1560972194234961E-2</v>
      </c>
      <c r="AH242" s="489">
        <v>4.3533106825422433E-4</v>
      </c>
      <c r="AI242" s="489">
        <v>3.7864639132392885</v>
      </c>
      <c r="AJ242" s="489">
        <v>33.961745390203959</v>
      </c>
      <c r="AK242" s="489">
        <v>2.4619270380708365</v>
      </c>
      <c r="AL242" s="489">
        <v>6.9550967700818006E-2</v>
      </c>
      <c r="AM242" s="489">
        <v>5.1219757104117849E-3</v>
      </c>
      <c r="AN242" s="489">
        <v>1.3360015791435979E-2</v>
      </c>
      <c r="AO242" s="489">
        <v>1.2076914162121071E-2</v>
      </c>
      <c r="AP242" s="489">
        <v>6.3560339051354055E-4</v>
      </c>
      <c r="AQ242" s="489">
        <v>1.0548044236754922E-2</v>
      </c>
      <c r="AR242" s="489">
        <v>6.8137011193810027E-5</v>
      </c>
      <c r="AS242" s="489">
        <v>2.5732886960740844</v>
      </c>
    </row>
    <row r="243" spans="1:45" ht="18.75">
      <c r="A243" s="484">
        <v>241</v>
      </c>
      <c r="B243" s="485" t="s">
        <v>937</v>
      </c>
      <c r="C243" s="484" t="s">
        <v>938</v>
      </c>
      <c r="D243" s="383">
        <v>35</v>
      </c>
      <c r="E243" s="488">
        <v>21729798</v>
      </c>
      <c r="F243" s="488">
        <v>18023186.70339869</v>
      </c>
      <c r="G243" s="488">
        <v>1009662.9969495765</v>
      </c>
      <c r="H243" s="488">
        <v>220866.55246238614</v>
      </c>
      <c r="I243" s="488">
        <v>1564.8331216207641</v>
      </c>
      <c r="J243" s="488">
        <v>4194.8660846487328</v>
      </c>
      <c r="K243" s="488">
        <v>11193.662316347332</v>
      </c>
      <c r="L243" s="488">
        <v>48366.518369069032</v>
      </c>
      <c r="M243" s="488">
        <v>9308.2596061101358</v>
      </c>
      <c r="N243" s="488">
        <v>0</v>
      </c>
      <c r="O243" s="488">
        <v>1305157.6889097588</v>
      </c>
      <c r="P243" s="489">
        <v>0.82942265286583383</v>
      </c>
      <c r="Q243" s="489">
        <v>4.6464444674063542E-2</v>
      </c>
      <c r="R243" s="489">
        <v>1.0164224833677063E-2</v>
      </c>
      <c r="S243" s="489">
        <v>7.201323830165215E-5</v>
      </c>
      <c r="T243" s="489">
        <v>1.9304671330348919E-4</v>
      </c>
      <c r="U243" s="489">
        <v>5.1512960757147091E-4</v>
      </c>
      <c r="V243" s="489">
        <v>2.2258153697088685E-3</v>
      </c>
      <c r="W243" s="489">
        <v>4.2836383504854194E-4</v>
      </c>
      <c r="X243" s="489">
        <v>0</v>
      </c>
      <c r="Y243" s="489">
        <v>6.0063038271674633E-2</v>
      </c>
      <c r="Z243" s="489">
        <v>43.076664490490522</v>
      </c>
      <c r="AA243" s="489">
        <v>3.0678443718529014</v>
      </c>
      <c r="AB243" s="489">
        <v>0.2752056760301772</v>
      </c>
      <c r="AC243" s="489">
        <v>0.1629725175334788</v>
      </c>
      <c r="AD243" s="489">
        <v>2.396090883150763E-2</v>
      </c>
      <c r="AE243" s="489">
        <v>2.6915224220775833E-2</v>
      </c>
      <c r="AF243" s="489">
        <v>1.607637752656747E-2</v>
      </c>
      <c r="AG243" s="489">
        <v>8.7320843190327388E-3</v>
      </c>
      <c r="AH243" s="489">
        <v>1.7685461800895622E-3</v>
      </c>
      <c r="AI243" s="489">
        <v>3.5834757064945322</v>
      </c>
      <c r="AJ243" s="489">
        <v>31.140212667291927</v>
      </c>
      <c r="AK243" s="489">
        <v>2.2460249262440546</v>
      </c>
      <c r="AL243" s="489">
        <v>8.8571303389268566E-2</v>
      </c>
      <c r="AM243" s="489">
        <v>4.7148078104583451E-3</v>
      </c>
      <c r="AN243" s="489">
        <v>1.3915630333435377E-2</v>
      </c>
      <c r="AO243" s="489">
        <v>2.0106649789772956E-2</v>
      </c>
      <c r="AP243" s="489">
        <v>7.3928460897355617E-3</v>
      </c>
      <c r="AQ243" s="489">
        <v>7.2122994819360199E-3</v>
      </c>
      <c r="AR243" s="489">
        <v>5.0469583320345045E-4</v>
      </c>
      <c r="AS243" s="489">
        <v>2.3884431589718655</v>
      </c>
    </row>
    <row r="244" spans="1:45" ht="18.75">
      <c r="A244" s="484">
        <v>242</v>
      </c>
      <c r="B244" s="485" t="s">
        <v>939</v>
      </c>
      <c r="C244" s="484" t="s">
        <v>940</v>
      </c>
      <c r="D244" s="383">
        <v>35</v>
      </c>
      <c r="E244" s="488">
        <v>1729358</v>
      </c>
      <c r="F244" s="488">
        <v>2061508.1956468413</v>
      </c>
      <c r="G244" s="488">
        <v>128962.80944074242</v>
      </c>
      <c r="H244" s="488">
        <v>988.66345112936403</v>
      </c>
      <c r="I244" s="488">
        <v>178.98701035108922</v>
      </c>
      <c r="J244" s="488">
        <v>479.81253012895894</v>
      </c>
      <c r="K244" s="488">
        <v>0</v>
      </c>
      <c r="L244" s="488">
        <v>0</v>
      </c>
      <c r="M244" s="488">
        <v>27667.834258343548</v>
      </c>
      <c r="N244" s="488">
        <v>0</v>
      </c>
      <c r="O244" s="488">
        <v>158278.10669069539</v>
      </c>
      <c r="P244" s="489">
        <v>1.1920656079578902</v>
      </c>
      <c r="Q244" s="489">
        <v>7.4572650336565599E-2</v>
      </c>
      <c r="R244" s="489">
        <v>5.7169391828028901E-4</v>
      </c>
      <c r="S244" s="489">
        <v>1.0349910796439443E-4</v>
      </c>
      <c r="T244" s="489">
        <v>2.7745124498742245E-4</v>
      </c>
      <c r="U244" s="489">
        <v>0</v>
      </c>
      <c r="V244" s="489">
        <v>0</v>
      </c>
      <c r="W244" s="489">
        <v>1.5998904945270759E-2</v>
      </c>
      <c r="X244" s="489">
        <v>0</v>
      </c>
      <c r="Y244" s="489">
        <v>9.1524199553068467E-2</v>
      </c>
      <c r="Z244" s="489">
        <v>75.519661135321286</v>
      </c>
      <c r="AA244" s="489">
        <v>6.0303587795268498</v>
      </c>
      <c r="AB244" s="489">
        <v>0.47967475643926627</v>
      </c>
      <c r="AC244" s="489">
        <v>0.20743617402050846</v>
      </c>
      <c r="AD244" s="489">
        <v>3.0327818911462835E-2</v>
      </c>
      <c r="AE244" s="489">
        <v>7.2922877987499218E-2</v>
      </c>
      <c r="AF244" s="489">
        <v>4.0666650574095282E-3</v>
      </c>
      <c r="AG244" s="489">
        <v>2.19953070312346E-2</v>
      </c>
      <c r="AH244" s="489">
        <v>7.1617346008977115E-4</v>
      </c>
      <c r="AI244" s="489">
        <v>6.8474985524343248</v>
      </c>
      <c r="AJ244" s="489">
        <v>61.929620527492965</v>
      </c>
      <c r="AK244" s="489">
        <v>5.0321524882242796</v>
      </c>
      <c r="AL244" s="489">
        <v>0.19558447050541011</v>
      </c>
      <c r="AM244" s="489">
        <v>9.521904550963349E-3</v>
      </c>
      <c r="AN244" s="489">
        <v>2.2109223633268092E-2</v>
      </c>
      <c r="AO244" s="489">
        <v>6.2683862295696779E-2</v>
      </c>
      <c r="AP244" s="489">
        <v>9.5862461523116846E-4</v>
      </c>
      <c r="AQ244" s="489">
        <v>2.0860105708826758E-2</v>
      </c>
      <c r="AR244" s="489">
        <v>1.5716882810890416E-4</v>
      </c>
      <c r="AS244" s="489">
        <v>5.3440278483617849</v>
      </c>
    </row>
    <row r="245" spans="1:45" ht="18.75">
      <c r="A245" s="484">
        <v>243</v>
      </c>
      <c r="B245" s="485" t="s">
        <v>941</v>
      </c>
      <c r="C245" s="484" t="s">
        <v>942</v>
      </c>
      <c r="D245" s="383">
        <v>35</v>
      </c>
      <c r="E245" s="488">
        <v>33060</v>
      </c>
      <c r="F245" s="488">
        <v>59962.696900001494</v>
      </c>
      <c r="G245" s="488">
        <v>4084.3279619707982</v>
      </c>
      <c r="H245" s="488">
        <v>79.783092021344515</v>
      </c>
      <c r="I245" s="488">
        <v>5.2061611364839777</v>
      </c>
      <c r="J245" s="488">
        <v>13.956215829604377</v>
      </c>
      <c r="K245" s="488">
        <v>0</v>
      </c>
      <c r="L245" s="488">
        <v>0</v>
      </c>
      <c r="M245" s="488">
        <v>528.92379749065128</v>
      </c>
      <c r="N245" s="488">
        <v>0</v>
      </c>
      <c r="O245" s="488">
        <v>4712.197228448882</v>
      </c>
      <c r="P245" s="489">
        <v>1.8137536872353748</v>
      </c>
      <c r="Q245" s="489">
        <v>0.12354289056173014</v>
      </c>
      <c r="R245" s="489">
        <v>2.4132816703370994E-3</v>
      </c>
      <c r="S245" s="489">
        <v>1.574761384296424E-4</v>
      </c>
      <c r="T245" s="489">
        <v>4.2214808921973312E-4</v>
      </c>
      <c r="U245" s="489">
        <v>0</v>
      </c>
      <c r="V245" s="489">
        <v>0</v>
      </c>
      <c r="W245" s="489">
        <v>1.5998904945270759E-2</v>
      </c>
      <c r="X245" s="489">
        <v>0</v>
      </c>
      <c r="Y245" s="489">
        <v>0.14253470140498736</v>
      </c>
      <c r="Z245" s="489">
        <v>41.444239013536844</v>
      </c>
      <c r="AA245" s="489">
        <v>2.8797792599987124</v>
      </c>
      <c r="AB245" s="489">
        <v>0.23984482209323696</v>
      </c>
      <c r="AC245" s="489">
        <v>0.15421582934693107</v>
      </c>
      <c r="AD245" s="489">
        <v>2.4180591299290153E-2</v>
      </c>
      <c r="AE245" s="489">
        <v>3.5715969740061658E-2</v>
      </c>
      <c r="AF245" s="489">
        <v>5.1409710713290098E-3</v>
      </c>
      <c r="AG245" s="489">
        <v>2.337542909449997E-2</v>
      </c>
      <c r="AH245" s="489">
        <v>8.5557712315720454E-4</v>
      </c>
      <c r="AI245" s="489">
        <v>3.3631084497672168</v>
      </c>
      <c r="AJ245" s="489">
        <v>31.326623795450963</v>
      </c>
      <c r="AK245" s="489">
        <v>2.18822406160794</v>
      </c>
      <c r="AL245" s="489">
        <v>8.0426174591244445E-2</v>
      </c>
      <c r="AM245" s="489">
        <v>5.5355966909027979E-3</v>
      </c>
      <c r="AN245" s="489">
        <v>1.4953065250367948E-2</v>
      </c>
      <c r="AO245" s="489">
        <v>2.9359035855051684E-2</v>
      </c>
      <c r="AP245" s="489">
        <v>1.0236597983068723E-3</v>
      </c>
      <c r="AQ245" s="489">
        <v>2.1985585103588886E-2</v>
      </c>
      <c r="AR245" s="489">
        <v>1.5708531577644216E-4</v>
      </c>
      <c r="AS245" s="489">
        <v>2.3416642642131795</v>
      </c>
    </row>
    <row r="246" spans="1:45" ht="18.75">
      <c r="A246" s="484">
        <v>244</v>
      </c>
      <c r="B246" s="485" t="s">
        <v>943</v>
      </c>
      <c r="C246" s="484" t="s">
        <v>944</v>
      </c>
      <c r="D246" s="383">
        <v>35</v>
      </c>
      <c r="E246" s="488">
        <v>723144</v>
      </c>
      <c r="F246" s="488">
        <v>6813397.880992257</v>
      </c>
      <c r="G246" s="488">
        <v>405159.44409594079</v>
      </c>
      <c r="H246" s="488">
        <v>1.0781498921803314</v>
      </c>
      <c r="I246" s="488">
        <v>591.56190580586258</v>
      </c>
      <c r="J246" s="488">
        <v>1585.8067811505437</v>
      </c>
      <c r="K246" s="488">
        <v>0</v>
      </c>
      <c r="L246" s="488">
        <v>0</v>
      </c>
      <c r="M246" s="488">
        <v>11569.512117742877</v>
      </c>
      <c r="N246" s="488">
        <v>0</v>
      </c>
      <c r="O246" s="488">
        <v>418907.40305053216</v>
      </c>
      <c r="P246" s="489">
        <v>9.4219102709726652</v>
      </c>
      <c r="Q246" s="489">
        <v>0.56027491633193494</v>
      </c>
      <c r="R246" s="489">
        <v>1.4909200548996209E-6</v>
      </c>
      <c r="S246" s="489">
        <v>8.1804164288974614E-4</v>
      </c>
      <c r="T246" s="489">
        <v>2.1929336081756103E-3</v>
      </c>
      <c r="U246" s="489">
        <v>0</v>
      </c>
      <c r="V246" s="489">
        <v>0</v>
      </c>
      <c r="W246" s="489">
        <v>1.5998904945270759E-2</v>
      </c>
      <c r="X246" s="489">
        <v>0</v>
      </c>
      <c r="Y246" s="489">
        <v>0.57928628744832589</v>
      </c>
      <c r="Z246" s="489">
        <v>60.094654613356241</v>
      </c>
      <c r="AA246" s="489">
        <v>4.2353572109398909</v>
      </c>
      <c r="AB246" s="489">
        <v>0.25320978397747551</v>
      </c>
      <c r="AC246" s="489">
        <v>0.18997812398569666</v>
      </c>
      <c r="AD246" s="489">
        <v>2.3079519927972539E-2</v>
      </c>
      <c r="AE246" s="489">
        <v>1.2500898485968609E-2</v>
      </c>
      <c r="AF246" s="489">
        <v>1.7609899210177297E-3</v>
      </c>
      <c r="AG246" s="489">
        <v>2.7821529671598871E-2</v>
      </c>
      <c r="AH246" s="489">
        <v>3.4321373938142597E-4</v>
      </c>
      <c r="AI246" s="489">
        <v>4.7440512706490052</v>
      </c>
      <c r="AJ246" s="489">
        <v>51.139472298216887</v>
      </c>
      <c r="AK246" s="489">
        <v>3.5984560543312658</v>
      </c>
      <c r="AL246" s="489">
        <v>8.5397553661889572E-2</v>
      </c>
      <c r="AM246" s="489">
        <v>7.0828499575794381E-3</v>
      </c>
      <c r="AN246" s="489">
        <v>1.7838476600018294E-2</v>
      </c>
      <c r="AO246" s="489">
        <v>9.1815047897244716E-3</v>
      </c>
      <c r="AP246" s="489">
        <v>2.3403969879923559E-4</v>
      </c>
      <c r="AQ246" s="489">
        <v>2.7091148869057953E-2</v>
      </c>
      <c r="AR246" s="489">
        <v>3.4390387691676723E-5</v>
      </c>
      <c r="AS246" s="489">
        <v>3.7453160182960232</v>
      </c>
    </row>
    <row r="247" spans="1:45" ht="18.75">
      <c r="A247" s="484">
        <v>245</v>
      </c>
      <c r="B247" s="485" t="s">
        <v>945</v>
      </c>
      <c r="C247" s="484" t="s">
        <v>946</v>
      </c>
      <c r="D247" s="383">
        <v>35</v>
      </c>
      <c r="E247" s="488">
        <v>203336</v>
      </c>
      <c r="F247" s="488">
        <v>78496.071483057051</v>
      </c>
      <c r="G247" s="488">
        <v>5472.4887116873115</v>
      </c>
      <c r="H247" s="488">
        <v>1979.4832020430888</v>
      </c>
      <c r="I247" s="488">
        <v>6.8152904697278469</v>
      </c>
      <c r="J247" s="488">
        <v>18.269827276457434</v>
      </c>
      <c r="K247" s="488">
        <v>0</v>
      </c>
      <c r="L247" s="488">
        <v>0</v>
      </c>
      <c r="M247" s="488">
        <v>3253.1533359515747</v>
      </c>
      <c r="N247" s="488">
        <v>0</v>
      </c>
      <c r="O247" s="488">
        <v>10730.210367428161</v>
      </c>
      <c r="P247" s="489">
        <v>0.38604119036007911</v>
      </c>
      <c r="Q247" s="489">
        <v>2.6913525945662899E-2</v>
      </c>
      <c r="R247" s="489">
        <v>9.735035616138258E-3</v>
      </c>
      <c r="S247" s="489">
        <v>3.3517382410039769E-5</v>
      </c>
      <c r="T247" s="489">
        <v>8.9850431190037345E-5</v>
      </c>
      <c r="U247" s="489">
        <v>0</v>
      </c>
      <c r="V247" s="489">
        <v>0</v>
      </c>
      <c r="W247" s="489">
        <v>1.5998904945270759E-2</v>
      </c>
      <c r="X247" s="489">
        <v>0</v>
      </c>
      <c r="Y247" s="489">
        <v>5.2770834320671992E-2</v>
      </c>
      <c r="Z247" s="489">
        <v>41.735493391488411</v>
      </c>
      <c r="AA247" s="489">
        <v>3.1848734695813676</v>
      </c>
      <c r="AB247" s="489">
        <v>0.31015521313295424</v>
      </c>
      <c r="AC247" s="489">
        <v>0.13534428129115703</v>
      </c>
      <c r="AD247" s="489">
        <v>2.2470967745849307E-2</v>
      </c>
      <c r="AE247" s="489">
        <v>1.3388649928953835E-2</v>
      </c>
      <c r="AF247" s="489">
        <v>1.8778408388667521E-3</v>
      </c>
      <c r="AG247" s="489">
        <v>2.2676282532352834E-2</v>
      </c>
      <c r="AH247" s="489">
        <v>3.2498890386731234E-4</v>
      </c>
      <c r="AI247" s="489">
        <v>3.6911116939553663</v>
      </c>
      <c r="AJ247" s="489">
        <v>32.782189473523978</v>
      </c>
      <c r="AK247" s="489">
        <v>2.5511344701559433</v>
      </c>
      <c r="AL247" s="489">
        <v>0.14468796615737095</v>
      </c>
      <c r="AM247" s="489">
        <v>6.1921204196098388E-3</v>
      </c>
      <c r="AN247" s="489">
        <v>1.4986579704357055E-2</v>
      </c>
      <c r="AO247" s="489">
        <v>1.0045322222980024E-2</v>
      </c>
      <c r="AP247" s="489">
        <v>4.4510126112489541E-4</v>
      </c>
      <c r="AQ247" s="489">
        <v>2.1913963875164252E-2</v>
      </c>
      <c r="AR247" s="489">
        <v>6.8299839569107857E-5</v>
      </c>
      <c r="AS247" s="489">
        <v>2.7494738236361194</v>
      </c>
    </row>
    <row r="248" spans="1:45" ht="18.75">
      <c r="A248" s="484">
        <v>246</v>
      </c>
      <c r="B248" s="485" t="s">
        <v>947</v>
      </c>
      <c r="C248" s="484" t="s">
        <v>948</v>
      </c>
      <c r="D248" s="383">
        <v>35</v>
      </c>
      <c r="E248" s="488">
        <v>618371</v>
      </c>
      <c r="F248" s="488">
        <v>604089.00096580235</v>
      </c>
      <c r="G248" s="488">
        <v>40413.419668860057</v>
      </c>
      <c r="H248" s="488">
        <v>140.15948598344309</v>
      </c>
      <c r="I248" s="488">
        <v>52.449019847296348</v>
      </c>
      <c r="J248" s="488">
        <v>140.60068865529325</v>
      </c>
      <c r="K248" s="488">
        <v>0</v>
      </c>
      <c r="L248" s="488">
        <v>0</v>
      </c>
      <c r="M248" s="488">
        <v>1004.0291980992847</v>
      </c>
      <c r="N248" s="488">
        <v>0</v>
      </c>
      <c r="O248" s="488">
        <v>41750.658061445378</v>
      </c>
      <c r="P248" s="489">
        <v>0.97690383437419015</v>
      </c>
      <c r="Q248" s="489">
        <v>6.5354649019536901E-2</v>
      </c>
      <c r="R248" s="489">
        <v>2.2665921588082736E-4</v>
      </c>
      <c r="S248" s="489">
        <v>8.4818045877468938E-5</v>
      </c>
      <c r="T248" s="489">
        <v>2.2737270773579818E-4</v>
      </c>
      <c r="U248" s="489">
        <v>0</v>
      </c>
      <c r="V248" s="489">
        <v>0</v>
      </c>
      <c r="W248" s="489">
        <v>1.6236679891186436E-3</v>
      </c>
      <c r="X248" s="489">
        <v>0</v>
      </c>
      <c r="Y248" s="489">
        <v>6.7517166978149648E-2</v>
      </c>
      <c r="Z248" s="489">
        <v>48.432567745526462</v>
      </c>
      <c r="AA248" s="489">
        <v>3.6654050636466824</v>
      </c>
      <c r="AB248" s="489">
        <v>0.40901384657237644</v>
      </c>
      <c r="AC248" s="489">
        <v>0.15116597245453237</v>
      </c>
      <c r="AD248" s="489">
        <v>3.1700279898908751E-2</v>
      </c>
      <c r="AE248" s="489">
        <v>8.1538769092597954E-2</v>
      </c>
      <c r="AF248" s="489">
        <v>7.0226269231125852E-3</v>
      </c>
      <c r="AG248" s="489">
        <v>5.6433177177523221E-3</v>
      </c>
      <c r="AH248" s="489">
        <v>1.4473546150599091E-3</v>
      </c>
      <c r="AI248" s="489">
        <v>4.3529372309210217</v>
      </c>
      <c r="AJ248" s="489">
        <v>38.465971044983803</v>
      </c>
      <c r="AK248" s="489">
        <v>2.9496186895865</v>
      </c>
      <c r="AL248" s="489">
        <v>0.2197085614525624</v>
      </c>
      <c r="AM248" s="489">
        <v>1.4968203443861239E-2</v>
      </c>
      <c r="AN248" s="489">
        <v>2.5110355112523092E-2</v>
      </c>
      <c r="AO248" s="489">
        <v>6.9388629738545107E-2</v>
      </c>
      <c r="AP248" s="489">
        <v>1.3445116744504396E-3</v>
      </c>
      <c r="AQ248" s="489">
        <v>4.3304627368747801E-3</v>
      </c>
      <c r="AR248" s="489">
        <v>2.5921993029044655E-4</v>
      </c>
      <c r="AS248" s="489">
        <v>3.2847286336756087</v>
      </c>
    </row>
    <row r="249" spans="1:45" ht="18.75">
      <c r="A249" s="484">
        <v>247</v>
      </c>
      <c r="B249" s="485" t="s">
        <v>949</v>
      </c>
      <c r="C249" s="484" t="s">
        <v>950</v>
      </c>
      <c r="D249" s="383">
        <v>35</v>
      </c>
      <c r="E249" s="488">
        <v>374261</v>
      </c>
      <c r="F249" s="488">
        <v>2507057.7799980538</v>
      </c>
      <c r="G249" s="488">
        <v>266160.81073812209</v>
      </c>
      <c r="H249" s="488">
        <v>0</v>
      </c>
      <c r="I249" s="488">
        <v>217.67110980535864</v>
      </c>
      <c r="J249" s="488">
        <v>583.51343891840145</v>
      </c>
      <c r="K249" s="488">
        <v>0</v>
      </c>
      <c r="L249" s="488">
        <v>0</v>
      </c>
      <c r="M249" s="488">
        <v>607.67560527553258</v>
      </c>
      <c r="N249" s="488">
        <v>0</v>
      </c>
      <c r="O249" s="488">
        <v>267569.67089212139</v>
      </c>
      <c r="P249" s="489">
        <v>6.6986882950616113</v>
      </c>
      <c r="Q249" s="489">
        <v>0.71116362842540926</v>
      </c>
      <c r="R249" s="489">
        <v>0</v>
      </c>
      <c r="S249" s="489">
        <v>5.8160243735082913E-4</v>
      </c>
      <c r="T249" s="489">
        <v>1.5591083199115094E-3</v>
      </c>
      <c r="U249" s="489">
        <v>0</v>
      </c>
      <c r="V249" s="489">
        <v>0</v>
      </c>
      <c r="W249" s="489">
        <v>1.6236679891186434E-3</v>
      </c>
      <c r="X249" s="489">
        <v>0</v>
      </c>
      <c r="Y249" s="489">
        <v>0.71492800717179028</v>
      </c>
      <c r="Z249" s="489">
        <v>48.02258810992253</v>
      </c>
      <c r="AA249" s="489">
        <v>3.7473144331525163</v>
      </c>
      <c r="AB249" s="489">
        <v>0.37183722855932166</v>
      </c>
      <c r="AC249" s="489">
        <v>0.18189218594716172</v>
      </c>
      <c r="AD249" s="489">
        <v>3.568637471111219E-2</v>
      </c>
      <c r="AE249" s="489">
        <v>2.7016880835620125E-2</v>
      </c>
      <c r="AF249" s="489">
        <v>2.4419817983618026E-3</v>
      </c>
      <c r="AG249" s="489">
        <v>4.5897079879052265E-3</v>
      </c>
      <c r="AH249" s="489">
        <v>4.8058441418772529E-4</v>
      </c>
      <c r="AI249" s="489">
        <v>4.3712593774061874</v>
      </c>
      <c r="AJ249" s="489">
        <v>39.657195314184548</v>
      </c>
      <c r="AK249" s="489">
        <v>3.1561159844404556</v>
      </c>
      <c r="AL249" s="489">
        <v>0.19912105362956381</v>
      </c>
      <c r="AM249" s="489">
        <v>1.9402966458330093E-2</v>
      </c>
      <c r="AN249" s="489">
        <v>2.9615741222778175E-2</v>
      </c>
      <c r="AO249" s="489">
        <v>2.1235306901394274E-2</v>
      </c>
      <c r="AP249" s="489">
        <v>4.8958909149450698E-4</v>
      </c>
      <c r="AQ249" s="489">
        <v>3.9490630995483895E-3</v>
      </c>
      <c r="AR249" s="489">
        <v>8.730611864517224E-5</v>
      </c>
      <c r="AS249" s="489">
        <v>3.4300170109622088</v>
      </c>
    </row>
    <row r="250" spans="1:45" ht="18.75">
      <c r="A250" s="484">
        <v>248</v>
      </c>
      <c r="B250" s="485" t="s">
        <v>951</v>
      </c>
      <c r="C250" s="484" t="s">
        <v>952</v>
      </c>
      <c r="D250" s="383">
        <v>35</v>
      </c>
      <c r="E250" s="488">
        <v>1566752</v>
      </c>
      <c r="F250" s="488">
        <v>7403146.122709197</v>
      </c>
      <c r="G250" s="488">
        <v>450686.14191820333</v>
      </c>
      <c r="H250" s="488">
        <v>269.53747304508283</v>
      </c>
      <c r="I250" s="488">
        <v>642.7658131527387</v>
      </c>
      <c r="J250" s="488">
        <v>1723.0696824549561</v>
      </c>
      <c r="K250" s="488">
        <v>0</v>
      </c>
      <c r="L250" s="488">
        <v>0</v>
      </c>
      <c r="M250" s="488">
        <v>2543.8850692876126</v>
      </c>
      <c r="N250" s="488">
        <v>0</v>
      </c>
      <c r="O250" s="488">
        <v>455865.39995614369</v>
      </c>
      <c r="P250" s="489">
        <v>4.7251550486032237</v>
      </c>
      <c r="Q250" s="489">
        <v>0.28765633738983792</v>
      </c>
      <c r="R250" s="489">
        <v>1.7203582509872834E-4</v>
      </c>
      <c r="S250" s="489">
        <v>4.1025370521482579E-4</v>
      </c>
      <c r="T250" s="489">
        <v>1.0997718097407606E-3</v>
      </c>
      <c r="U250" s="489">
        <v>0</v>
      </c>
      <c r="V250" s="489">
        <v>0</v>
      </c>
      <c r="W250" s="489">
        <v>1.6236679891186434E-3</v>
      </c>
      <c r="X250" s="489">
        <v>0</v>
      </c>
      <c r="Y250" s="489">
        <v>0.29096206671901087</v>
      </c>
      <c r="Z250" s="489">
        <v>29.546615696869566</v>
      </c>
      <c r="AA250" s="489">
        <v>1.9167416442519609</v>
      </c>
      <c r="AB250" s="489">
        <v>0.11956638699137621</v>
      </c>
      <c r="AC250" s="489">
        <v>0.12126311359982991</v>
      </c>
      <c r="AD250" s="489">
        <v>1.4468169060113721E-2</v>
      </c>
      <c r="AE250" s="489">
        <v>1.9452128297349196E-2</v>
      </c>
      <c r="AF250" s="489">
        <v>4.6143865557475815E-3</v>
      </c>
      <c r="AG250" s="489">
        <v>5.3641996105252875E-3</v>
      </c>
      <c r="AH250" s="489">
        <v>6.5531180664410828E-4</v>
      </c>
      <c r="AI250" s="489">
        <v>2.2021253401735481</v>
      </c>
      <c r="AJ250" s="489">
        <v>18.643717038582732</v>
      </c>
      <c r="AK250" s="489">
        <v>1.205061588839065</v>
      </c>
      <c r="AL250" s="489">
        <v>2.1240795420741983E-2</v>
      </c>
      <c r="AM250" s="489">
        <v>2.6637838269172698E-3</v>
      </c>
      <c r="AN250" s="489">
        <v>7.7527225000637275E-3</v>
      </c>
      <c r="AO250" s="489">
        <v>1.1910777188726029E-2</v>
      </c>
      <c r="AP250" s="489">
        <v>1.4594786939686158E-3</v>
      </c>
      <c r="AQ250" s="489">
        <v>3.7027196584921516E-3</v>
      </c>
      <c r="AR250" s="489">
        <v>2.2478606325251145E-4</v>
      </c>
      <c r="AS250" s="489">
        <v>1.2540166521912266</v>
      </c>
    </row>
    <row r="251" spans="1:45" ht="18.75">
      <c r="A251" s="484">
        <v>249</v>
      </c>
      <c r="B251" s="485" t="s">
        <v>953</v>
      </c>
      <c r="C251" s="484" t="s">
        <v>954</v>
      </c>
      <c r="D251" s="383">
        <v>35</v>
      </c>
      <c r="E251" s="488">
        <v>482203</v>
      </c>
      <c r="F251" s="488">
        <v>330217.8685280151</v>
      </c>
      <c r="G251" s="488">
        <v>18786.107372308699</v>
      </c>
      <c r="H251" s="488">
        <v>0</v>
      </c>
      <c r="I251" s="488">
        <v>28.670615609070197</v>
      </c>
      <c r="J251" s="488">
        <v>76.857647874887135</v>
      </c>
      <c r="K251" s="488">
        <v>0</v>
      </c>
      <c r="L251" s="488">
        <v>0</v>
      </c>
      <c r="M251" s="488">
        <v>782.93757535697705</v>
      </c>
      <c r="N251" s="488">
        <v>0</v>
      </c>
      <c r="O251" s="488">
        <v>19674.573211149633</v>
      </c>
      <c r="P251" s="489">
        <v>0.68481089609151136</v>
      </c>
      <c r="Q251" s="489">
        <v>3.8958918489326484E-2</v>
      </c>
      <c r="R251" s="489">
        <v>0</v>
      </c>
      <c r="S251" s="489">
        <v>5.9457563741972148E-5</v>
      </c>
      <c r="T251" s="489">
        <v>1.5938857260300565E-4</v>
      </c>
      <c r="U251" s="489">
        <v>0</v>
      </c>
      <c r="V251" s="489">
        <v>0</v>
      </c>
      <c r="W251" s="489">
        <v>1.623667989118643E-3</v>
      </c>
      <c r="X251" s="489">
        <v>0</v>
      </c>
      <c r="Y251" s="489">
        <v>4.0801432614790099E-2</v>
      </c>
      <c r="Z251" s="489">
        <v>22.253586948826502</v>
      </c>
      <c r="AA251" s="489">
        <v>1.4396688525403634</v>
      </c>
      <c r="AB251" s="489">
        <v>9.5946299749798722E-2</v>
      </c>
      <c r="AC251" s="489">
        <v>9.076633306220358E-2</v>
      </c>
      <c r="AD251" s="489">
        <v>1.1716269806853974E-2</v>
      </c>
      <c r="AE251" s="489">
        <v>1.3301695637133784E-2</v>
      </c>
      <c r="AF251" s="489">
        <v>2.9715082135600038E-3</v>
      </c>
      <c r="AG251" s="489">
        <v>5.0902008576308218E-3</v>
      </c>
      <c r="AH251" s="489">
        <v>4.2510156398782784E-4</v>
      </c>
      <c r="AI251" s="489">
        <v>1.659886261431532</v>
      </c>
      <c r="AJ251" s="489">
        <v>7.1333851361295997</v>
      </c>
      <c r="AK251" s="489">
        <v>0.45746919129886149</v>
      </c>
      <c r="AL251" s="489">
        <v>1.4108216618959737E-2</v>
      </c>
      <c r="AM251" s="489">
        <v>1.1834122506416433E-3</v>
      </c>
      <c r="AN251" s="489">
        <v>3.3587743995337413E-3</v>
      </c>
      <c r="AO251" s="489">
        <v>3.4454968873783554E-3</v>
      </c>
      <c r="AP251" s="489">
        <v>3.4147585667710441E-4</v>
      </c>
      <c r="AQ251" s="489">
        <v>2.5028942191428873E-3</v>
      </c>
      <c r="AR251" s="489">
        <v>5.2747886413928405E-5</v>
      </c>
      <c r="AS251" s="489">
        <v>0.48246220941760892</v>
      </c>
    </row>
    <row r="252" spans="1:45" ht="18.75">
      <c r="A252" s="484">
        <v>250</v>
      </c>
      <c r="B252" s="485" t="s">
        <v>955</v>
      </c>
      <c r="C252" s="484" t="s">
        <v>956</v>
      </c>
      <c r="D252" s="383">
        <v>35</v>
      </c>
      <c r="E252" s="488">
        <v>246830</v>
      </c>
      <c r="F252" s="488">
        <v>4214593.4583046148</v>
      </c>
      <c r="G252" s="488">
        <v>233143.72979249959</v>
      </c>
      <c r="H252" s="488">
        <v>126.1435373850988</v>
      </c>
      <c r="I252" s="488">
        <v>365.92504678862332</v>
      </c>
      <c r="J252" s="488">
        <v>980.93946701947687</v>
      </c>
      <c r="K252" s="488">
        <v>0</v>
      </c>
      <c r="L252" s="488">
        <v>0</v>
      </c>
      <c r="M252" s="488">
        <v>400.76996975415472</v>
      </c>
      <c r="N252" s="488">
        <v>0</v>
      </c>
      <c r="O252" s="488">
        <v>235017.50781344695</v>
      </c>
      <c r="P252" s="489">
        <v>17.074883354149069</v>
      </c>
      <c r="Q252" s="489">
        <v>0.94455183645626373</v>
      </c>
      <c r="R252" s="489">
        <v>5.1105431829639341E-4</v>
      </c>
      <c r="S252" s="489">
        <v>1.4824982651566799E-3</v>
      </c>
      <c r="T252" s="489">
        <v>3.9741500912347637E-3</v>
      </c>
      <c r="U252" s="489">
        <v>0</v>
      </c>
      <c r="V252" s="489">
        <v>0</v>
      </c>
      <c r="W252" s="489">
        <v>1.6236679891186432E-3</v>
      </c>
      <c r="X252" s="489">
        <v>0</v>
      </c>
      <c r="Y252" s="489">
        <v>0.95214320712007017</v>
      </c>
      <c r="Z252" s="489">
        <v>62.128816743832381</v>
      </c>
      <c r="AA252" s="489">
        <v>3.8864514580717855</v>
      </c>
      <c r="AB252" s="489">
        <v>0.21191120183445636</v>
      </c>
      <c r="AC252" s="489">
        <v>0.20859416868429539</v>
      </c>
      <c r="AD252" s="489">
        <v>2.692234410268771E-2</v>
      </c>
      <c r="AE252" s="489">
        <v>8.8953838665685129E-3</v>
      </c>
      <c r="AF252" s="489">
        <v>1.7026523353720056E-3</v>
      </c>
      <c r="AG252" s="489">
        <v>6.6815392055886418E-3</v>
      </c>
      <c r="AH252" s="489">
        <v>3.0498876561344099E-4</v>
      </c>
      <c r="AI252" s="489">
        <v>4.3514637368663651</v>
      </c>
      <c r="AJ252" s="489">
        <v>42.653942852646978</v>
      </c>
      <c r="AK252" s="489">
        <v>2.6352212960030879</v>
      </c>
      <c r="AL252" s="489">
        <v>4.3768711642595583E-2</v>
      </c>
      <c r="AM252" s="489">
        <v>6.362350857413295E-3</v>
      </c>
      <c r="AN252" s="489">
        <v>1.5668443050270243E-2</v>
      </c>
      <c r="AO252" s="489">
        <v>4.6380341372557277E-3</v>
      </c>
      <c r="AP252" s="489">
        <v>3.4612767350618122E-4</v>
      </c>
      <c r="AQ252" s="489">
        <v>4.8139410342355107E-3</v>
      </c>
      <c r="AR252" s="489">
        <v>5.6452593358748631E-5</v>
      </c>
      <c r="AS252" s="489">
        <v>2.7108753569917234</v>
      </c>
    </row>
    <row r="253" spans="1:45" ht="18.75">
      <c r="A253" s="484">
        <v>251</v>
      </c>
      <c r="B253" s="485" t="s">
        <v>957</v>
      </c>
      <c r="C253" s="484" t="s">
        <v>958</v>
      </c>
      <c r="D253" s="383">
        <v>35</v>
      </c>
      <c r="E253" s="488">
        <v>1082350</v>
      </c>
      <c r="F253" s="488">
        <v>4318762.3137084879</v>
      </c>
      <c r="G253" s="488">
        <v>242356.96686075511</v>
      </c>
      <c r="H253" s="488">
        <v>964.94415350139661</v>
      </c>
      <c r="I253" s="488">
        <v>374.96933389832566</v>
      </c>
      <c r="J253" s="488">
        <v>1005.1845911366225</v>
      </c>
      <c r="K253" s="488">
        <v>0</v>
      </c>
      <c r="L253" s="488">
        <v>0</v>
      </c>
      <c r="M253" s="488">
        <v>1757.3770480225635</v>
      </c>
      <c r="N253" s="488">
        <v>0</v>
      </c>
      <c r="O253" s="488">
        <v>246459.441987314</v>
      </c>
      <c r="P253" s="489">
        <v>3.9901716761754407</v>
      </c>
      <c r="Q253" s="489">
        <v>0.22391737133159803</v>
      </c>
      <c r="R253" s="489">
        <v>8.9152691227550851E-4</v>
      </c>
      <c r="S253" s="489">
        <v>3.4643999990606152E-4</v>
      </c>
      <c r="T253" s="489">
        <v>9.2870567851122338E-4</v>
      </c>
      <c r="U253" s="489">
        <v>0</v>
      </c>
      <c r="V253" s="489">
        <v>0</v>
      </c>
      <c r="W253" s="489">
        <v>1.6236679891186434E-3</v>
      </c>
      <c r="X253" s="489">
        <v>0</v>
      </c>
      <c r="Y253" s="489">
        <v>0.22770771191140945</v>
      </c>
      <c r="Z253" s="489">
        <v>52.736097846642593</v>
      </c>
      <c r="AA253" s="489">
        <v>3.8669055302992335</v>
      </c>
      <c r="AB253" s="489">
        <v>0.26980850240505827</v>
      </c>
      <c r="AC253" s="489">
        <v>0.15921255507832416</v>
      </c>
      <c r="AD253" s="489">
        <v>2.2556546744139188E-2</v>
      </c>
      <c r="AE253" s="489">
        <v>1.2582379690576403E-2</v>
      </c>
      <c r="AF253" s="489">
        <v>3.2471791622109502E-3</v>
      </c>
      <c r="AG253" s="489">
        <v>5.8920671039521767E-3</v>
      </c>
      <c r="AH253" s="489">
        <v>4.6306868585524311E-4</v>
      </c>
      <c r="AI253" s="489">
        <v>4.3406678291693499</v>
      </c>
      <c r="AJ253" s="489">
        <v>42.220773833471192</v>
      </c>
      <c r="AK253" s="489">
        <v>3.1133916097341445</v>
      </c>
      <c r="AL253" s="489">
        <v>9.1944348045243388E-2</v>
      </c>
      <c r="AM253" s="489">
        <v>6.0982007229655995E-3</v>
      </c>
      <c r="AN253" s="489">
        <v>1.5516825434302465E-2</v>
      </c>
      <c r="AO253" s="489">
        <v>8.656023197070201E-3</v>
      </c>
      <c r="AP253" s="489">
        <v>1.1240421324183541E-3</v>
      </c>
      <c r="AQ253" s="489">
        <v>5.0393522009517982E-3</v>
      </c>
      <c r="AR253" s="489">
        <v>1.1320880985421104E-4</v>
      </c>
      <c r="AS253" s="489">
        <v>3.2418836102769508</v>
      </c>
    </row>
    <row r="254" spans="1:45" ht="18.75">
      <c r="A254" s="484">
        <v>252</v>
      </c>
      <c r="B254" s="485" t="s">
        <v>959</v>
      </c>
      <c r="C254" s="484" t="s">
        <v>960</v>
      </c>
      <c r="D254" s="383">
        <v>39</v>
      </c>
      <c r="E254" s="488">
        <v>159325</v>
      </c>
      <c r="F254" s="488">
        <v>29703.938959817529</v>
      </c>
      <c r="G254" s="488">
        <v>1863.1031099632578</v>
      </c>
      <c r="H254" s="488">
        <v>6.2596789762378577</v>
      </c>
      <c r="I254" s="488">
        <v>2.5789949519947379</v>
      </c>
      <c r="J254" s="488">
        <v>6.9135413272680415</v>
      </c>
      <c r="K254" s="488">
        <v>0</v>
      </c>
      <c r="L254" s="488">
        <v>0</v>
      </c>
      <c r="M254" s="488">
        <v>0</v>
      </c>
      <c r="N254" s="488">
        <v>0</v>
      </c>
      <c r="O254" s="488">
        <v>1878.8553252187585</v>
      </c>
      <c r="P254" s="489">
        <v>0.18643614598975383</v>
      </c>
      <c r="Q254" s="489">
        <v>1.1693727349526175E-2</v>
      </c>
      <c r="R254" s="489">
        <v>3.9288742985958626E-5</v>
      </c>
      <c r="S254" s="489">
        <v>1.6187007387382633E-5</v>
      </c>
      <c r="T254" s="489">
        <v>4.339269623265678E-5</v>
      </c>
      <c r="U254" s="489">
        <v>0</v>
      </c>
      <c r="V254" s="489">
        <v>0</v>
      </c>
      <c r="W254" s="489">
        <v>0</v>
      </c>
      <c r="X254" s="489">
        <v>0</v>
      </c>
      <c r="Y254" s="489">
        <v>1.1792595796132174E-2</v>
      </c>
      <c r="Z254" s="489">
        <v>33.2055874664143</v>
      </c>
      <c r="AA254" s="489">
        <v>2.1571429349002949</v>
      </c>
      <c r="AB254" s="489">
        <v>0.16707928097684174</v>
      </c>
      <c r="AC254" s="489">
        <v>0.14860763361646157</v>
      </c>
      <c r="AD254" s="489">
        <v>3.4170706012648482E-2</v>
      </c>
      <c r="AE254" s="489">
        <v>3.0563811350336083E-2</v>
      </c>
      <c r="AF254" s="489">
        <v>7.9984788210511915E-2</v>
      </c>
      <c r="AG254" s="489">
        <v>1.1857319762139763E-2</v>
      </c>
      <c r="AH254" s="489">
        <v>1.2005629531465634E-2</v>
      </c>
      <c r="AI254" s="489">
        <v>2.6414121043607017</v>
      </c>
      <c r="AJ254" s="489">
        <v>20.498552045908145</v>
      </c>
      <c r="AK254" s="489">
        <v>1.3239306127776687</v>
      </c>
      <c r="AL254" s="489">
        <v>2.8819278002860181E-2</v>
      </c>
      <c r="AM254" s="489">
        <v>3.8681749207646865E-3</v>
      </c>
      <c r="AN254" s="489">
        <v>2.0483972840855853E-2</v>
      </c>
      <c r="AO254" s="489">
        <v>2.1475374606947272E-2</v>
      </c>
      <c r="AP254" s="489">
        <v>3.6395453348212106E-2</v>
      </c>
      <c r="AQ254" s="489">
        <v>7.1438397211363823E-3</v>
      </c>
      <c r="AR254" s="489">
        <v>6.0098270593186998E-3</v>
      </c>
      <c r="AS254" s="489">
        <v>1.4481265332777631</v>
      </c>
    </row>
    <row r="255" spans="1:45" ht="18.75">
      <c r="A255" s="484">
        <v>253</v>
      </c>
      <c r="B255" s="485" t="s">
        <v>961</v>
      </c>
      <c r="C255" s="484" t="s">
        <v>962</v>
      </c>
      <c r="D255" s="383">
        <v>39</v>
      </c>
      <c r="E255" s="488">
        <v>335806</v>
      </c>
      <c r="F255" s="488">
        <v>185042.70528764234</v>
      </c>
      <c r="G255" s="488">
        <v>11131.229527014091</v>
      </c>
      <c r="H255" s="488">
        <v>1014.7269077269792</v>
      </c>
      <c r="I255" s="488">
        <v>16.066024222775702</v>
      </c>
      <c r="J255" s="488">
        <v>43.068375276632139</v>
      </c>
      <c r="K255" s="488">
        <v>0</v>
      </c>
      <c r="L255" s="488">
        <v>0</v>
      </c>
      <c r="M255" s="488">
        <v>0</v>
      </c>
      <c r="N255" s="488">
        <v>0</v>
      </c>
      <c r="O255" s="488">
        <v>12205.090834240478</v>
      </c>
      <c r="P255" s="489">
        <v>0.55104049745282202</v>
      </c>
      <c r="Q255" s="489">
        <v>3.3147798213891626E-2</v>
      </c>
      <c r="R255" s="489">
        <v>3.0217652684197999E-3</v>
      </c>
      <c r="S255" s="489">
        <v>4.7843172018295396E-5</v>
      </c>
      <c r="T255" s="489">
        <v>1.2825373958962061E-4</v>
      </c>
      <c r="U255" s="489">
        <v>0</v>
      </c>
      <c r="V255" s="489">
        <v>0</v>
      </c>
      <c r="W255" s="489">
        <v>0</v>
      </c>
      <c r="X255" s="489">
        <v>0</v>
      </c>
      <c r="Y255" s="489">
        <v>3.6345660393919343E-2</v>
      </c>
      <c r="Z255" s="489">
        <v>46.851731271182516</v>
      </c>
      <c r="AA255" s="489">
        <v>3.1385157107122117</v>
      </c>
      <c r="AB255" s="489">
        <v>0.23971126335223158</v>
      </c>
      <c r="AC255" s="489">
        <v>0.20388650452027429</v>
      </c>
      <c r="AD255" s="489">
        <v>4.4303542531297549E-2</v>
      </c>
      <c r="AE255" s="489">
        <v>3.0931613122516001E-2</v>
      </c>
      <c r="AF255" s="489">
        <v>4.5739954253827594E-3</v>
      </c>
      <c r="AG255" s="489">
        <v>2.8658444877151224E-3</v>
      </c>
      <c r="AH255" s="489">
        <v>9.7406441890476284E-4</v>
      </c>
      <c r="AI255" s="489">
        <v>3.6657625385705348</v>
      </c>
      <c r="AJ255" s="489">
        <v>32.00324875437628</v>
      </c>
      <c r="AK255" s="489">
        <v>2.1454791053026749</v>
      </c>
      <c r="AL255" s="489">
        <v>6.4632676836982733E-2</v>
      </c>
      <c r="AM255" s="489">
        <v>7.0736663475229845E-3</v>
      </c>
      <c r="AN255" s="489">
        <v>2.1898293711579794E-2</v>
      </c>
      <c r="AO255" s="489">
        <v>2.4082691241096979E-2</v>
      </c>
      <c r="AP255" s="489">
        <v>3.7150225768411494E-4</v>
      </c>
      <c r="AQ255" s="489">
        <v>1.9472630487664239E-3</v>
      </c>
      <c r="AR255" s="489">
        <v>5.7595276261744004E-5</v>
      </c>
      <c r="AS255" s="489">
        <v>2.2655427940225694</v>
      </c>
    </row>
    <row r="256" spans="1:45" ht="18.75">
      <c r="A256" s="484">
        <v>254</v>
      </c>
      <c r="B256" s="485" t="s">
        <v>963</v>
      </c>
      <c r="C256" s="484" t="s">
        <v>964</v>
      </c>
      <c r="D256" s="383">
        <v>39</v>
      </c>
      <c r="E256" s="488">
        <v>313925</v>
      </c>
      <c r="F256" s="488">
        <v>157795.30118021701</v>
      </c>
      <c r="G256" s="488">
        <v>9372.0779738852179</v>
      </c>
      <c r="H256" s="488">
        <v>740.28940313718249</v>
      </c>
      <c r="I256" s="488">
        <v>13.700313811672634</v>
      </c>
      <c r="J256" s="488">
        <v>36.72658826271838</v>
      </c>
      <c r="K256" s="488">
        <v>0</v>
      </c>
      <c r="L256" s="488">
        <v>0</v>
      </c>
      <c r="M256" s="488">
        <v>0</v>
      </c>
      <c r="N256" s="488">
        <v>0</v>
      </c>
      <c r="O256" s="488">
        <v>10162.794279096792</v>
      </c>
      <c r="P256" s="489">
        <v>0.50265286670452181</v>
      </c>
      <c r="Q256" s="489">
        <v>2.9854512937437978E-2</v>
      </c>
      <c r="R256" s="489">
        <v>2.3581728219707969E-3</v>
      </c>
      <c r="S256" s="489">
        <v>4.3641996692434929E-5</v>
      </c>
      <c r="T256" s="489">
        <v>1.169916007413184E-4</v>
      </c>
      <c r="U256" s="489">
        <v>0</v>
      </c>
      <c r="V256" s="489">
        <v>0</v>
      </c>
      <c r="W256" s="489">
        <v>0</v>
      </c>
      <c r="X256" s="489">
        <v>0</v>
      </c>
      <c r="Y256" s="489">
        <v>3.2373319356842532E-2</v>
      </c>
      <c r="Z256" s="489">
        <v>32.644157223968072</v>
      </c>
      <c r="AA256" s="489">
        <v>2.0960405351902862</v>
      </c>
      <c r="AB256" s="489">
        <v>0.26568506193362279</v>
      </c>
      <c r="AC256" s="489">
        <v>0.14016440021969695</v>
      </c>
      <c r="AD256" s="489">
        <v>5.6906057202933541E-2</v>
      </c>
      <c r="AE256" s="489">
        <v>1.6929513090349322E-2</v>
      </c>
      <c r="AF256" s="489">
        <v>6.1977194353525077E-4</v>
      </c>
      <c r="AG256" s="489">
        <v>9.9395747411549162E-4</v>
      </c>
      <c r="AH256" s="489">
        <v>1.0966384800716348E-4</v>
      </c>
      <c r="AI256" s="489">
        <v>2.5774489609025464</v>
      </c>
      <c r="AJ256" s="489">
        <v>21.446123122055997</v>
      </c>
      <c r="AK256" s="489">
        <v>1.3580604753817198</v>
      </c>
      <c r="AL256" s="489">
        <v>4.9406753837174189E-2</v>
      </c>
      <c r="AM256" s="489">
        <v>1.1261499131343529E-2</v>
      </c>
      <c r="AN256" s="489">
        <v>1.7543566792471856E-2</v>
      </c>
      <c r="AO256" s="489">
        <v>1.2082698874149721E-2</v>
      </c>
      <c r="AP256" s="489">
        <v>1.1560242702298679E-4</v>
      </c>
      <c r="AQ256" s="489">
        <v>5.9936621520488326E-4</v>
      </c>
      <c r="AR256" s="489">
        <v>1.6111080584383342E-5</v>
      </c>
      <c r="AS256" s="489">
        <v>1.4490860737396718</v>
      </c>
    </row>
    <row r="257" spans="1:45" ht="18.75">
      <c r="A257" s="484">
        <v>255</v>
      </c>
      <c r="B257" s="485" t="s">
        <v>965</v>
      </c>
      <c r="C257" s="484" t="s">
        <v>966</v>
      </c>
      <c r="D257" s="383">
        <v>39</v>
      </c>
      <c r="E257" s="488">
        <v>253108</v>
      </c>
      <c r="F257" s="488">
        <v>241972.24003662102</v>
      </c>
      <c r="G257" s="488">
        <v>14081.956512682073</v>
      </c>
      <c r="H257" s="488">
        <v>0</v>
      </c>
      <c r="I257" s="488">
        <v>21.008836115017989</v>
      </c>
      <c r="J257" s="488">
        <v>56.318627768789298</v>
      </c>
      <c r="K257" s="488">
        <v>0</v>
      </c>
      <c r="L257" s="488">
        <v>0</v>
      </c>
      <c r="M257" s="488">
        <v>0</v>
      </c>
      <c r="N257" s="488">
        <v>0</v>
      </c>
      <c r="O257" s="488">
        <v>14159.283976565879</v>
      </c>
      <c r="P257" s="489">
        <v>0.95600391942025142</v>
      </c>
      <c r="Q257" s="489">
        <v>5.5636157342644529E-2</v>
      </c>
      <c r="R257" s="489">
        <v>0</v>
      </c>
      <c r="S257" s="489">
        <v>8.3003445624073467E-5</v>
      </c>
      <c r="T257" s="489">
        <v>2.2250828803826547E-4</v>
      </c>
      <c r="U257" s="489">
        <v>0</v>
      </c>
      <c r="V257" s="489">
        <v>0</v>
      </c>
      <c r="W257" s="489">
        <v>0</v>
      </c>
      <c r="X257" s="489">
        <v>0</v>
      </c>
      <c r="Y257" s="489">
        <v>5.5941669076306863E-2</v>
      </c>
      <c r="Z257" s="489">
        <v>33.378839628224263</v>
      </c>
      <c r="AA257" s="489">
        <v>2.1314695017128358</v>
      </c>
      <c r="AB257" s="489">
        <v>0.17519740602644923</v>
      </c>
      <c r="AC257" s="489">
        <v>0.13218858890296512</v>
      </c>
      <c r="AD257" s="489">
        <v>3.0353878838765651E-2</v>
      </c>
      <c r="AE257" s="489">
        <v>2.3219584458377122E-2</v>
      </c>
      <c r="AF257" s="489">
        <v>5.3083860389654611E-2</v>
      </c>
      <c r="AG257" s="489">
        <v>1.0474046411429454E-2</v>
      </c>
      <c r="AH257" s="489">
        <v>9.7878816362157988E-3</v>
      </c>
      <c r="AI257" s="489">
        <v>2.5657747483766942</v>
      </c>
      <c r="AJ257" s="489">
        <v>20.068904345840782</v>
      </c>
      <c r="AK257" s="489">
        <v>1.2579989597490115</v>
      </c>
      <c r="AL257" s="489">
        <v>2.8243232456489024E-2</v>
      </c>
      <c r="AM257" s="489">
        <v>4.0666458664480121E-3</v>
      </c>
      <c r="AN257" s="489">
        <v>1.4969999659492255E-2</v>
      </c>
      <c r="AO257" s="489">
        <v>1.3953117460292722E-2</v>
      </c>
      <c r="AP257" s="489">
        <v>2.1059881263180636E-2</v>
      </c>
      <c r="AQ257" s="489">
        <v>5.9366865950067384E-3</v>
      </c>
      <c r="AR257" s="489">
        <v>3.8255135511993327E-3</v>
      </c>
      <c r="AS257" s="489">
        <v>1.3500540366011193</v>
      </c>
    </row>
    <row r="258" spans="1:45" ht="18.75">
      <c r="A258" s="484">
        <v>256</v>
      </c>
      <c r="B258" s="485" t="s">
        <v>967</v>
      </c>
      <c r="C258" s="484" t="s">
        <v>968</v>
      </c>
      <c r="D258" s="383">
        <v>39</v>
      </c>
      <c r="E258" s="488">
        <v>93754</v>
      </c>
      <c r="F258" s="488">
        <v>50444.968790285326</v>
      </c>
      <c r="G258" s="488">
        <v>2937.3333802147745</v>
      </c>
      <c r="H258" s="488">
        <v>91.918443914229613</v>
      </c>
      <c r="I258" s="488">
        <v>4.3798002695760019</v>
      </c>
      <c r="J258" s="488">
        <v>11.740980782251329</v>
      </c>
      <c r="K258" s="488">
        <v>0</v>
      </c>
      <c r="L258" s="488">
        <v>0</v>
      </c>
      <c r="M258" s="488">
        <v>0</v>
      </c>
      <c r="N258" s="488">
        <v>0</v>
      </c>
      <c r="O258" s="488">
        <v>3045.3726051808317</v>
      </c>
      <c r="P258" s="489">
        <v>0.53805671001008304</v>
      </c>
      <c r="Q258" s="489">
        <v>3.1330219299600816E-2</v>
      </c>
      <c r="R258" s="489">
        <v>9.8042157043144425E-4</v>
      </c>
      <c r="S258" s="489">
        <v>4.6715876331420545E-5</v>
      </c>
      <c r="T258" s="489">
        <v>1.2523178512118235E-4</v>
      </c>
      <c r="U258" s="489">
        <v>0</v>
      </c>
      <c r="V258" s="489">
        <v>0</v>
      </c>
      <c r="W258" s="489">
        <v>0</v>
      </c>
      <c r="X258" s="489">
        <v>0</v>
      </c>
      <c r="Y258" s="489">
        <v>3.2482588531484863E-2</v>
      </c>
      <c r="Z258" s="489">
        <v>30.494521095058467</v>
      </c>
      <c r="AA258" s="489">
        <v>2.0717880947684573</v>
      </c>
      <c r="AB258" s="489">
        <v>0.1525330004419215</v>
      </c>
      <c r="AC258" s="489">
        <v>0.13777427178993668</v>
      </c>
      <c r="AD258" s="489">
        <v>2.4805087121585807E-2</v>
      </c>
      <c r="AE258" s="489">
        <v>2.3769972952731679E-2</v>
      </c>
      <c r="AF258" s="489">
        <v>3.1517618593128655E-2</v>
      </c>
      <c r="AG258" s="489">
        <v>4.0748005708716919E-3</v>
      </c>
      <c r="AH258" s="489">
        <v>3.3876203643834583E-3</v>
      </c>
      <c r="AI258" s="489">
        <v>2.4496504666030172</v>
      </c>
      <c r="AJ258" s="489">
        <v>21.385830833150933</v>
      </c>
      <c r="AK258" s="489">
        <v>1.4643421790823326</v>
      </c>
      <c r="AL258" s="489">
        <v>4.1146985791736722E-2</v>
      </c>
      <c r="AM258" s="489">
        <v>4.9147889455383748E-3</v>
      </c>
      <c r="AN258" s="489">
        <v>1.5723795457620746E-2</v>
      </c>
      <c r="AO258" s="489">
        <v>1.8599643483315217E-2</v>
      </c>
      <c r="AP258" s="489">
        <v>1.1292909979800687E-2</v>
      </c>
      <c r="AQ258" s="489">
        <v>2.2078189118009718E-3</v>
      </c>
      <c r="AR258" s="489">
        <v>1.363816494209608E-3</v>
      </c>
      <c r="AS258" s="489">
        <v>1.5595919381463552</v>
      </c>
    </row>
    <row r="259" spans="1:45" ht="18.75">
      <c r="A259" s="484">
        <v>257</v>
      </c>
      <c r="B259" s="485" t="s">
        <v>969</v>
      </c>
      <c r="C259" s="484" t="s">
        <v>970</v>
      </c>
      <c r="D259" s="383">
        <v>39</v>
      </c>
      <c r="E259" s="488">
        <v>262067</v>
      </c>
      <c r="F259" s="488">
        <v>117936.64852810289</v>
      </c>
      <c r="G259" s="488">
        <v>7195.5066500296689</v>
      </c>
      <c r="H259" s="488">
        <v>597.96407062482695</v>
      </c>
      <c r="I259" s="488">
        <v>10.239652782097668</v>
      </c>
      <c r="J259" s="488">
        <v>27.449554575960974</v>
      </c>
      <c r="K259" s="488">
        <v>0</v>
      </c>
      <c r="L259" s="488">
        <v>0</v>
      </c>
      <c r="M259" s="488">
        <v>0</v>
      </c>
      <c r="N259" s="488">
        <v>0</v>
      </c>
      <c r="O259" s="488">
        <v>7831.1599280125538</v>
      </c>
      <c r="P259" s="489">
        <v>0.4500247972011085</v>
      </c>
      <c r="Q259" s="489">
        <v>2.7456744458591389E-2</v>
      </c>
      <c r="R259" s="489">
        <v>2.2817221192474708E-3</v>
      </c>
      <c r="S259" s="489">
        <v>3.9072652345002115E-5</v>
      </c>
      <c r="T259" s="489">
        <v>1.0474250697707447E-4</v>
      </c>
      <c r="U259" s="489">
        <v>0</v>
      </c>
      <c r="V259" s="489">
        <v>0</v>
      </c>
      <c r="W259" s="489">
        <v>0</v>
      </c>
      <c r="X259" s="489">
        <v>0</v>
      </c>
      <c r="Y259" s="489">
        <v>2.9882281737160933E-2</v>
      </c>
      <c r="Z259" s="489">
        <v>33.65399466815262</v>
      </c>
      <c r="AA259" s="489">
        <v>2.1928480449309764</v>
      </c>
      <c r="AB259" s="489">
        <v>0.22079944687029837</v>
      </c>
      <c r="AC259" s="489">
        <v>0.16941792596281388</v>
      </c>
      <c r="AD259" s="489">
        <v>3.6585922224652519E-2</v>
      </c>
      <c r="AE259" s="489">
        <v>3.188702454905909E-2</v>
      </c>
      <c r="AF259" s="489">
        <v>5.7364362728850021E-4</v>
      </c>
      <c r="AG259" s="489">
        <v>9.88317128315943E-4</v>
      </c>
      <c r="AH259" s="489">
        <v>9.4256206368245477E-5</v>
      </c>
      <c r="AI259" s="489">
        <v>2.6531945814997746</v>
      </c>
      <c r="AJ259" s="489">
        <v>24.76584673364879</v>
      </c>
      <c r="AK259" s="489">
        <v>1.6092462395586546</v>
      </c>
      <c r="AL259" s="489">
        <v>8.4462446987724024E-2</v>
      </c>
      <c r="AM259" s="489">
        <v>1.1934488280066866E-2</v>
      </c>
      <c r="AN259" s="489">
        <v>2.0389032192555043E-2</v>
      </c>
      <c r="AO259" s="489">
        <v>2.6118036198692084E-2</v>
      </c>
      <c r="AP259" s="489">
        <v>1.6187364326125713E-4</v>
      </c>
      <c r="AQ259" s="489">
        <v>6.8818351173669304E-4</v>
      </c>
      <c r="AR259" s="489">
        <v>2.2635387858065898E-5</v>
      </c>
      <c r="AS259" s="489">
        <v>1.7530229357605489</v>
      </c>
    </row>
    <row r="260" spans="1:45" ht="18.75">
      <c r="A260" s="484">
        <v>258</v>
      </c>
      <c r="B260" s="485" t="s">
        <v>971</v>
      </c>
      <c r="C260" s="484" t="s">
        <v>972</v>
      </c>
      <c r="D260" s="383">
        <v>39</v>
      </c>
      <c r="E260" s="488">
        <v>58138</v>
      </c>
      <c r="F260" s="488">
        <v>19012.5139035846</v>
      </c>
      <c r="G260" s="488">
        <v>1251.7484528017812</v>
      </c>
      <c r="H260" s="488">
        <v>0.32945678822304514</v>
      </c>
      <c r="I260" s="488">
        <v>1.650729805511816</v>
      </c>
      <c r="J260" s="488">
        <v>4.4251303096704797</v>
      </c>
      <c r="K260" s="488">
        <v>0</v>
      </c>
      <c r="L260" s="488">
        <v>0</v>
      </c>
      <c r="M260" s="488">
        <v>0</v>
      </c>
      <c r="N260" s="488">
        <v>0</v>
      </c>
      <c r="O260" s="488">
        <v>1258.1537697051867</v>
      </c>
      <c r="P260" s="489">
        <v>0.32702387257189103</v>
      </c>
      <c r="Q260" s="489">
        <v>2.1530641797134081E-2</v>
      </c>
      <c r="R260" s="489">
        <v>5.6668063611243099E-6</v>
      </c>
      <c r="S260" s="489">
        <v>2.8393302237982319E-5</v>
      </c>
      <c r="T260" s="489">
        <v>7.6114250742551854E-5</v>
      </c>
      <c r="U260" s="489">
        <v>0</v>
      </c>
      <c r="V260" s="489">
        <v>0</v>
      </c>
      <c r="W260" s="489">
        <v>0</v>
      </c>
      <c r="X260" s="489">
        <v>0</v>
      </c>
      <c r="Y260" s="489">
        <v>2.1640816156475742E-2</v>
      </c>
      <c r="Z260" s="489">
        <v>26.124663781154208</v>
      </c>
      <c r="AA260" s="489">
        <v>1.7193469159741952</v>
      </c>
      <c r="AB260" s="489">
        <v>0.19321341899915626</v>
      </c>
      <c r="AC260" s="489">
        <v>1.5192512142263117</v>
      </c>
      <c r="AD260" s="489">
        <v>0.17463837235480978</v>
      </c>
      <c r="AE260" s="489">
        <v>1.2744023204213528E-2</v>
      </c>
      <c r="AF260" s="489">
        <v>5.7370627152088889E-4</v>
      </c>
      <c r="AG260" s="489">
        <v>7.4352625768298757E-4</v>
      </c>
      <c r="AH260" s="489">
        <v>9.540668779790484E-5</v>
      </c>
      <c r="AI260" s="489">
        <v>3.62060658397569</v>
      </c>
      <c r="AJ260" s="489">
        <v>18.354004181533359</v>
      </c>
      <c r="AK260" s="489">
        <v>1.2112692751305123</v>
      </c>
      <c r="AL260" s="489">
        <v>7.9085416561237784E-2</v>
      </c>
      <c r="AM260" s="489">
        <v>1.3670598897875124</v>
      </c>
      <c r="AN260" s="489">
        <v>0.13006965900169548</v>
      </c>
      <c r="AO260" s="489">
        <v>9.2005899180133584E-3</v>
      </c>
      <c r="AP260" s="489">
        <v>1.647544773184965E-4</v>
      </c>
      <c r="AQ260" s="489">
        <v>5.059462966250963E-4</v>
      </c>
      <c r="AR260" s="489">
        <v>2.3966997236123066E-5</v>
      </c>
      <c r="AS260" s="489">
        <v>2.7973794981701521</v>
      </c>
    </row>
    <row r="261" spans="1:45" ht="18.75">
      <c r="A261" s="484">
        <v>259</v>
      </c>
      <c r="B261" s="485" t="s">
        <v>973</v>
      </c>
      <c r="C261" s="484" t="s">
        <v>974</v>
      </c>
      <c r="D261" s="383">
        <v>39</v>
      </c>
      <c r="E261" s="488">
        <v>151555</v>
      </c>
      <c r="F261" s="488">
        <v>48341.075833575938</v>
      </c>
      <c r="G261" s="488">
        <v>3119.4874906283949</v>
      </c>
      <c r="H261" s="488">
        <v>318.58471421168468</v>
      </c>
      <c r="I261" s="488">
        <v>4.1971332730463233</v>
      </c>
      <c r="J261" s="488">
        <v>11.251303270994827</v>
      </c>
      <c r="K261" s="488">
        <v>0</v>
      </c>
      <c r="L261" s="488">
        <v>0</v>
      </c>
      <c r="M261" s="488">
        <v>0</v>
      </c>
      <c r="N261" s="488">
        <v>0</v>
      </c>
      <c r="O261" s="488">
        <v>3453.5206413841206</v>
      </c>
      <c r="P261" s="489">
        <v>0.31896721212481238</v>
      </c>
      <c r="Q261" s="489">
        <v>2.0583204055480815E-2</v>
      </c>
      <c r="R261" s="489">
        <v>2.1021062598507783E-3</v>
      </c>
      <c r="S261" s="489">
        <v>2.7693796133722567E-5</v>
      </c>
      <c r="T261" s="489">
        <v>7.4239076711390758E-5</v>
      </c>
      <c r="U261" s="489">
        <v>0</v>
      </c>
      <c r="V261" s="489">
        <v>0</v>
      </c>
      <c r="W261" s="489">
        <v>0</v>
      </c>
      <c r="X261" s="489">
        <v>0</v>
      </c>
      <c r="Y261" s="489">
        <v>2.2787243188176706E-2</v>
      </c>
      <c r="Z261" s="489">
        <v>36.294855504992739</v>
      </c>
      <c r="AA261" s="489">
        <v>2.3582701285975061</v>
      </c>
      <c r="AB261" s="489">
        <v>0.16412314236277023</v>
      </c>
      <c r="AC261" s="489">
        <v>0.18545697722462448</v>
      </c>
      <c r="AD261" s="489">
        <v>3.3728480990153215E-2</v>
      </c>
      <c r="AE261" s="489">
        <v>7.2981680587164921E-2</v>
      </c>
      <c r="AF261" s="489">
        <v>8.3431865066874145E-4</v>
      </c>
      <c r="AG261" s="489">
        <v>1.2323087935914834E-3</v>
      </c>
      <c r="AH261" s="489">
        <v>1.4063079349800384E-4</v>
      </c>
      <c r="AI261" s="489">
        <v>2.8167676679999785</v>
      </c>
      <c r="AJ261" s="489">
        <v>25.937625272369537</v>
      </c>
      <c r="AK261" s="489">
        <v>1.6885053420766405</v>
      </c>
      <c r="AL261" s="489">
        <v>3.9614467938869115E-2</v>
      </c>
      <c r="AM261" s="489">
        <v>5.2102079823491123E-3</v>
      </c>
      <c r="AN261" s="489">
        <v>1.8012608573559984E-2</v>
      </c>
      <c r="AO261" s="489">
        <v>6.2590883260195573E-2</v>
      </c>
      <c r="AP261" s="489">
        <v>2.3664186797421326E-4</v>
      </c>
      <c r="AQ261" s="489">
        <v>8.7461726628039243E-4</v>
      </c>
      <c r="AR261" s="489">
        <v>3.4538389544621773E-5</v>
      </c>
      <c r="AS261" s="489">
        <v>1.8150793073554137</v>
      </c>
    </row>
    <row r="262" spans="1:45" ht="18.75">
      <c r="A262" s="484">
        <v>260</v>
      </c>
      <c r="B262" s="485" t="s">
        <v>975</v>
      </c>
      <c r="C262" s="484" t="s">
        <v>18</v>
      </c>
      <c r="D262" s="383">
        <v>39</v>
      </c>
      <c r="E262" s="488">
        <v>1990628</v>
      </c>
      <c r="F262" s="488">
        <v>797167.22886102891</v>
      </c>
      <c r="G262" s="488">
        <v>47485.239072075987</v>
      </c>
      <c r="H262" s="488">
        <v>21913.488811867628</v>
      </c>
      <c r="I262" s="488">
        <v>69.212714916677029</v>
      </c>
      <c r="J262" s="488">
        <v>185.53931816685628</v>
      </c>
      <c r="K262" s="488">
        <v>0</v>
      </c>
      <c r="L262" s="488">
        <v>0</v>
      </c>
      <c r="M262" s="488">
        <v>0</v>
      </c>
      <c r="N262" s="488">
        <v>0</v>
      </c>
      <c r="O262" s="488">
        <v>69653.479917027158</v>
      </c>
      <c r="P262" s="489">
        <v>0.40046017079084029</v>
      </c>
      <c r="Q262" s="489">
        <v>2.3854401260343962E-2</v>
      </c>
      <c r="R262" s="489">
        <v>1.1008329437678776E-2</v>
      </c>
      <c r="S262" s="489">
        <v>3.4769286334100106E-5</v>
      </c>
      <c r="T262" s="489">
        <v>9.3206424388110823E-5</v>
      </c>
      <c r="U262" s="489">
        <v>0</v>
      </c>
      <c r="V262" s="489">
        <v>0</v>
      </c>
      <c r="W262" s="489">
        <v>0</v>
      </c>
      <c r="X262" s="489">
        <v>0</v>
      </c>
      <c r="Y262" s="489">
        <v>3.4990706408744958E-2</v>
      </c>
      <c r="Z262" s="489">
        <v>36.825510795171247</v>
      </c>
      <c r="AA262" s="489">
        <v>2.4224084131133483</v>
      </c>
      <c r="AB262" s="489">
        <v>0.26855049447150509</v>
      </c>
      <c r="AC262" s="489">
        <v>0.17557835215052339</v>
      </c>
      <c r="AD262" s="489">
        <v>4.0612868636116038E-2</v>
      </c>
      <c r="AE262" s="489">
        <v>4.0726973769170532E-2</v>
      </c>
      <c r="AF262" s="489">
        <v>2.0721252123101857E-3</v>
      </c>
      <c r="AG262" s="489">
        <v>1.2528168552191207E-3</v>
      </c>
      <c r="AH262" s="489">
        <v>4.165339905729852E-4</v>
      </c>
      <c r="AI262" s="489">
        <v>2.9516185781987647</v>
      </c>
      <c r="AJ262" s="489">
        <v>25.16365996559291</v>
      </c>
      <c r="AK262" s="489">
        <v>1.6544244331743232</v>
      </c>
      <c r="AL262" s="489">
        <v>8.8494731288595391E-2</v>
      </c>
      <c r="AM262" s="489">
        <v>1.102688045445924E-2</v>
      </c>
      <c r="AN262" s="489">
        <v>2.1582799228427929E-2</v>
      </c>
      <c r="AO262" s="489">
        <v>3.368191487117328E-2</v>
      </c>
      <c r="AP262" s="489">
        <v>2.9420776933077649E-4</v>
      </c>
      <c r="AQ262" s="489">
        <v>7.1011447604691789E-4</v>
      </c>
      <c r="AR262" s="489">
        <v>4.4611959420804342E-5</v>
      </c>
      <c r="AS262" s="489">
        <v>1.8102596932217783</v>
      </c>
    </row>
    <row r="263" spans="1:45" ht="18.75">
      <c r="A263" s="484">
        <v>261</v>
      </c>
      <c r="B263" s="485" t="s">
        <v>976</v>
      </c>
      <c r="C263" s="484" t="s">
        <v>977</v>
      </c>
      <c r="D263" s="383">
        <v>39</v>
      </c>
      <c r="E263" s="488">
        <v>995232</v>
      </c>
      <c r="F263" s="488">
        <v>2156687.9399712333</v>
      </c>
      <c r="G263" s="488">
        <v>139820.23411748107</v>
      </c>
      <c r="H263" s="488">
        <v>60.620049033040296</v>
      </c>
      <c r="I263" s="488">
        <v>187.2508328857644</v>
      </c>
      <c r="J263" s="488">
        <v>501.96545391444232</v>
      </c>
      <c r="K263" s="488">
        <v>0</v>
      </c>
      <c r="L263" s="488">
        <v>0</v>
      </c>
      <c r="M263" s="488">
        <v>0</v>
      </c>
      <c r="N263" s="488">
        <v>0</v>
      </c>
      <c r="O263" s="488">
        <v>140570.07045331434</v>
      </c>
      <c r="P263" s="489">
        <v>2.1670202927269551</v>
      </c>
      <c r="Q263" s="489">
        <v>0.14049009087075282</v>
      </c>
      <c r="R263" s="489">
        <v>6.0910470154738083E-5</v>
      </c>
      <c r="S263" s="489">
        <v>1.8814792217871249E-4</v>
      </c>
      <c r="T263" s="489">
        <v>5.0437029146414337E-4</v>
      </c>
      <c r="U263" s="489">
        <v>0</v>
      </c>
      <c r="V263" s="489">
        <v>0</v>
      </c>
      <c r="W263" s="489">
        <v>0</v>
      </c>
      <c r="X263" s="489">
        <v>0</v>
      </c>
      <c r="Y263" s="489">
        <v>0.14124351955455045</v>
      </c>
      <c r="Z263" s="489">
        <v>50.169755499396494</v>
      </c>
      <c r="AA263" s="489">
        <v>3.4079621004973992</v>
      </c>
      <c r="AB263" s="489">
        <v>0.11314806193530529</v>
      </c>
      <c r="AC263" s="489">
        <v>0.17492950397280294</v>
      </c>
      <c r="AD263" s="489">
        <v>3.2129988446458806E-2</v>
      </c>
      <c r="AE263" s="489">
        <v>1.0056515840805295E-2</v>
      </c>
      <c r="AF263" s="489">
        <v>6.9282665138690807E-4</v>
      </c>
      <c r="AG263" s="489">
        <v>1.196487264802533E-3</v>
      </c>
      <c r="AH263" s="489">
        <v>1.0592911731911868E-4</v>
      </c>
      <c r="AI263" s="489">
        <v>3.7402214137262781</v>
      </c>
      <c r="AJ263" s="489">
        <v>46.145629519078597</v>
      </c>
      <c r="AK263" s="489">
        <v>3.1410923933570194</v>
      </c>
      <c r="AL263" s="489">
        <v>3.1795669088639435E-2</v>
      </c>
      <c r="AM263" s="489">
        <v>7.0090187638624313E-3</v>
      </c>
      <c r="AN263" s="489">
        <v>2.9276499426186167E-2</v>
      </c>
      <c r="AO263" s="489">
        <v>8.4234185421735511E-3</v>
      </c>
      <c r="AP263" s="489">
        <v>2.448349730655649E-4</v>
      </c>
      <c r="AQ263" s="489">
        <v>9.8259967312922989E-4</v>
      </c>
      <c r="AR263" s="489">
        <v>2.874177218970242E-5</v>
      </c>
      <c r="AS263" s="489">
        <v>3.218853175596263</v>
      </c>
    </row>
    <row r="264" spans="1:45" ht="18.75">
      <c r="A264" s="484">
        <v>262</v>
      </c>
      <c r="B264" s="485" t="s">
        <v>978</v>
      </c>
      <c r="C264" s="484" t="s">
        <v>979</v>
      </c>
      <c r="D264" s="383">
        <v>41</v>
      </c>
      <c r="E264" s="488">
        <v>8882183</v>
      </c>
      <c r="F264" s="488">
        <v>2124381.4579561716</v>
      </c>
      <c r="G264" s="488">
        <v>139134.18554171134</v>
      </c>
      <c r="H264" s="488">
        <v>59678.681041057032</v>
      </c>
      <c r="I264" s="488">
        <v>184.44587647421704</v>
      </c>
      <c r="J264" s="488">
        <v>494.44617511266756</v>
      </c>
      <c r="K264" s="488">
        <v>0</v>
      </c>
      <c r="L264" s="488">
        <v>0</v>
      </c>
      <c r="M264" s="488">
        <v>0</v>
      </c>
      <c r="N264" s="488">
        <v>0</v>
      </c>
      <c r="O264" s="488">
        <v>199491.7586343553</v>
      </c>
      <c r="P264" s="489">
        <v>0.23917334938451185</v>
      </c>
      <c r="Q264" s="489">
        <v>1.5664413302643208E-2</v>
      </c>
      <c r="R264" s="489">
        <v>6.7189204546964452E-3</v>
      </c>
      <c r="S264" s="489">
        <v>2.0765827102888676E-5</v>
      </c>
      <c r="T264" s="489">
        <v>5.56671907246977E-5</v>
      </c>
      <c r="U264" s="489">
        <v>0</v>
      </c>
      <c r="V264" s="489">
        <v>0</v>
      </c>
      <c r="W264" s="489">
        <v>0</v>
      </c>
      <c r="X264" s="489">
        <v>0</v>
      </c>
      <c r="Y264" s="489">
        <v>2.2459766775167242E-2</v>
      </c>
      <c r="Z264" s="489">
        <v>25.375738655635065</v>
      </c>
      <c r="AA264" s="489">
        <v>1.7477109416714236</v>
      </c>
      <c r="AB264" s="489">
        <v>0.33965478698181734</v>
      </c>
      <c r="AC264" s="489">
        <v>9.8337446326413419E-2</v>
      </c>
      <c r="AD264" s="489">
        <v>1.6732335382780676E-2</v>
      </c>
      <c r="AE264" s="489">
        <v>2.3010160614929491E-2</v>
      </c>
      <c r="AF264" s="489">
        <v>1.422217494557833E-3</v>
      </c>
      <c r="AG264" s="489">
        <v>1.0685296065256174E-3</v>
      </c>
      <c r="AH264" s="489">
        <v>2.5550711432114438E-4</v>
      </c>
      <c r="AI264" s="489">
        <v>2.2281919251927698</v>
      </c>
      <c r="AJ264" s="489">
        <v>18.829960418978668</v>
      </c>
      <c r="AK264" s="489">
        <v>1.3117138912551185</v>
      </c>
      <c r="AL264" s="489">
        <v>0.25103770091265398</v>
      </c>
      <c r="AM264" s="489">
        <v>5.7452909002408412E-3</v>
      </c>
      <c r="AN264" s="489">
        <v>1.061145488721627E-2</v>
      </c>
      <c r="AO264" s="489">
        <v>1.87313518795676E-2</v>
      </c>
      <c r="AP264" s="489">
        <v>3.155277501398024E-4</v>
      </c>
      <c r="AQ264" s="489">
        <v>7.0331362157413798E-4</v>
      </c>
      <c r="AR264" s="489">
        <v>4.7553211387053461E-5</v>
      </c>
      <c r="AS264" s="489">
        <v>1.5989060844178979</v>
      </c>
    </row>
    <row r="265" spans="1:45" ht="18.75">
      <c r="A265" s="484">
        <v>263</v>
      </c>
      <c r="B265" s="485" t="s">
        <v>980</v>
      </c>
      <c r="C265" s="484" t="s">
        <v>981</v>
      </c>
      <c r="D265" s="383">
        <v>41</v>
      </c>
      <c r="E265" s="488">
        <v>7378934</v>
      </c>
      <c r="F265" s="488">
        <v>4053074.6641552108</v>
      </c>
      <c r="G265" s="488">
        <v>266792.77224686224</v>
      </c>
      <c r="H265" s="488">
        <v>53754.387071490928</v>
      </c>
      <c r="I265" s="488">
        <v>351.90144691094082</v>
      </c>
      <c r="J265" s="488">
        <v>943.34624209422429</v>
      </c>
      <c r="K265" s="488">
        <v>0</v>
      </c>
      <c r="L265" s="488">
        <v>0</v>
      </c>
      <c r="M265" s="488">
        <v>0</v>
      </c>
      <c r="N265" s="488">
        <v>0</v>
      </c>
      <c r="O265" s="488">
        <v>321842.40700735833</v>
      </c>
      <c r="P265" s="489">
        <v>0.54927644889562788</v>
      </c>
      <c r="Q265" s="489">
        <v>3.6156004681280822E-2</v>
      </c>
      <c r="R265" s="489">
        <v>7.2848445414325329E-3</v>
      </c>
      <c r="S265" s="489">
        <v>4.7690011444870062E-5</v>
      </c>
      <c r="T265" s="489">
        <v>1.2784316028497127E-4</v>
      </c>
      <c r="U265" s="489">
        <v>0</v>
      </c>
      <c r="V265" s="489">
        <v>0</v>
      </c>
      <c r="W265" s="489">
        <v>0</v>
      </c>
      <c r="X265" s="489">
        <v>0</v>
      </c>
      <c r="Y265" s="489">
        <v>4.3616382394443196E-2</v>
      </c>
      <c r="Z265" s="489">
        <v>37.671087409321721</v>
      </c>
      <c r="AA265" s="489">
        <v>2.7909724177896345</v>
      </c>
      <c r="AB265" s="489">
        <v>0.58825589518302357</v>
      </c>
      <c r="AC265" s="489">
        <v>0.13847053800039583</v>
      </c>
      <c r="AD265" s="489">
        <v>2.0311194818532045E-2</v>
      </c>
      <c r="AE265" s="489">
        <v>3.5573585725996143E-2</v>
      </c>
      <c r="AF265" s="489">
        <v>2.4641003514978758E-3</v>
      </c>
      <c r="AG265" s="489">
        <v>1.4597790265554612E-3</v>
      </c>
      <c r="AH265" s="489">
        <v>4.8065523670004658E-4</v>
      </c>
      <c r="AI265" s="489">
        <v>3.5779881661323372</v>
      </c>
      <c r="AJ265" s="489">
        <v>30.056022859303813</v>
      </c>
      <c r="AK265" s="489">
        <v>2.261322882093272</v>
      </c>
      <c r="AL265" s="489">
        <v>0.44581531510360028</v>
      </c>
      <c r="AM265" s="489">
        <v>6.1436160231634861E-3</v>
      </c>
      <c r="AN265" s="489">
        <v>1.4376292317264609E-2</v>
      </c>
      <c r="AO265" s="489">
        <v>3.0230618718340627E-2</v>
      </c>
      <c r="AP265" s="489">
        <v>3.9132267567523532E-4</v>
      </c>
      <c r="AQ265" s="489">
        <v>9.3092040689619622E-4</v>
      </c>
      <c r="AR265" s="489">
        <v>5.8936891809910078E-5</v>
      </c>
      <c r="AS265" s="489">
        <v>2.7592699042300222</v>
      </c>
    </row>
    <row r="266" spans="1:45" ht="18.75">
      <c r="A266" s="484">
        <v>264</v>
      </c>
      <c r="B266" s="485" t="s">
        <v>982</v>
      </c>
      <c r="C266" s="484" t="s">
        <v>983</v>
      </c>
      <c r="D266" s="383">
        <v>41</v>
      </c>
      <c r="E266" s="488">
        <v>769328</v>
      </c>
      <c r="F266" s="488">
        <v>224745.11957187933</v>
      </c>
      <c r="G266" s="488">
        <v>14870.517186659239</v>
      </c>
      <c r="H266" s="488">
        <v>3359.4428592793456</v>
      </c>
      <c r="I266" s="488">
        <v>19.513120116675967</v>
      </c>
      <c r="J266" s="488">
        <v>52.309044748707976</v>
      </c>
      <c r="K266" s="488">
        <v>0</v>
      </c>
      <c r="L266" s="488">
        <v>0</v>
      </c>
      <c r="M266" s="488">
        <v>0</v>
      </c>
      <c r="N266" s="488">
        <v>0</v>
      </c>
      <c r="O266" s="488">
        <v>18301.782210803969</v>
      </c>
      <c r="P266" s="489">
        <v>0.29213172999277204</v>
      </c>
      <c r="Q266" s="489">
        <v>1.9329229128095218E-2</v>
      </c>
      <c r="R266" s="489">
        <v>4.3667237631794835E-3</v>
      </c>
      <c r="S266" s="489">
        <v>2.5363850161018405E-5</v>
      </c>
      <c r="T266" s="489">
        <v>6.7993163837411314E-5</v>
      </c>
      <c r="U266" s="489">
        <v>0</v>
      </c>
      <c r="V266" s="489">
        <v>0</v>
      </c>
      <c r="W266" s="489">
        <v>0</v>
      </c>
      <c r="X266" s="489">
        <v>0</v>
      </c>
      <c r="Y266" s="489">
        <v>2.3789309905273132E-2</v>
      </c>
      <c r="Z266" s="489">
        <v>25.263883580926539</v>
      </c>
      <c r="AA266" s="489">
        <v>1.7944686869291573</v>
      </c>
      <c r="AB266" s="489">
        <v>0.55366932654728795</v>
      </c>
      <c r="AC266" s="489">
        <v>9.3788927193939151E-2</v>
      </c>
      <c r="AD266" s="489">
        <v>1.56072493075048E-2</v>
      </c>
      <c r="AE266" s="489">
        <v>0.14981006919177081</v>
      </c>
      <c r="AF266" s="489">
        <v>2.201919068830153E-3</v>
      </c>
      <c r="AG266" s="489">
        <v>1.5085677301567972E-3</v>
      </c>
      <c r="AH266" s="489">
        <v>4.0168759603359533E-4</v>
      </c>
      <c r="AI266" s="489">
        <v>2.6114564335646802</v>
      </c>
      <c r="AJ266" s="489">
        <v>19.103555017800286</v>
      </c>
      <c r="AK266" s="489">
        <v>1.376098662641291</v>
      </c>
      <c r="AL266" s="489">
        <v>0.43998619407951778</v>
      </c>
      <c r="AM266" s="489">
        <v>5.0342225453029335E-3</v>
      </c>
      <c r="AN266" s="489">
        <v>1.0432294066491205E-2</v>
      </c>
      <c r="AO266" s="489">
        <v>0.13310235939684517</v>
      </c>
      <c r="AP266" s="489">
        <v>4.8970300952917137E-4</v>
      </c>
      <c r="AQ266" s="489">
        <v>9.92417741205982E-4</v>
      </c>
      <c r="AR266" s="489">
        <v>7.7067201720331044E-5</v>
      </c>
      <c r="AS266" s="489">
        <v>1.9662129206819043</v>
      </c>
    </row>
    <row r="267" spans="1:45" ht="18.75">
      <c r="A267" s="484">
        <v>265</v>
      </c>
      <c r="B267" s="485" t="s">
        <v>984</v>
      </c>
      <c r="C267" s="484" t="s">
        <v>985</v>
      </c>
      <c r="D267" s="383">
        <v>41</v>
      </c>
      <c r="E267" s="488">
        <v>12245596</v>
      </c>
      <c r="F267" s="488">
        <v>7873234.3008666253</v>
      </c>
      <c r="G267" s="488">
        <v>529215.2490648746</v>
      </c>
      <c r="H267" s="488">
        <v>69697.294844762582</v>
      </c>
      <c r="I267" s="488">
        <v>683.5804350821885</v>
      </c>
      <c r="J267" s="488">
        <v>1832.48190726285</v>
      </c>
      <c r="K267" s="488">
        <v>0</v>
      </c>
      <c r="L267" s="488">
        <v>0</v>
      </c>
      <c r="M267" s="488">
        <v>0</v>
      </c>
      <c r="N267" s="488">
        <v>0</v>
      </c>
      <c r="O267" s="488">
        <v>601428.60625198216</v>
      </c>
      <c r="P267" s="489">
        <v>0.64294414913464604</v>
      </c>
      <c r="Q267" s="489">
        <v>4.3216781695629564E-2</v>
      </c>
      <c r="R267" s="489">
        <v>5.6916212852982069E-3</v>
      </c>
      <c r="S267" s="489">
        <v>5.5822553274025087E-5</v>
      </c>
      <c r="T267" s="489">
        <v>1.4964415837847745E-4</v>
      </c>
      <c r="U267" s="489">
        <v>0</v>
      </c>
      <c r="V267" s="489">
        <v>0</v>
      </c>
      <c r="W267" s="489">
        <v>0</v>
      </c>
      <c r="X267" s="489">
        <v>0</v>
      </c>
      <c r="Y267" s="489">
        <v>4.9113869692580268E-2</v>
      </c>
      <c r="Z267" s="489">
        <v>33.423041310879107</v>
      </c>
      <c r="AA267" s="489">
        <v>2.4937968070524574</v>
      </c>
      <c r="AB267" s="489">
        <v>0.60382575576769237</v>
      </c>
      <c r="AC267" s="489">
        <v>0.12118993623100764</v>
      </c>
      <c r="AD267" s="489">
        <v>1.7464753506345458E-2</v>
      </c>
      <c r="AE267" s="489">
        <v>0.1551241935114141</v>
      </c>
      <c r="AF267" s="489">
        <v>2.062614823699651E-3</v>
      </c>
      <c r="AG267" s="489">
        <v>1.5651924625862971E-3</v>
      </c>
      <c r="AH267" s="489">
        <v>3.8254261419864245E-4</v>
      </c>
      <c r="AI267" s="489">
        <v>3.3954117959694021</v>
      </c>
      <c r="AJ267" s="489">
        <v>26.209002937491285</v>
      </c>
      <c r="AK267" s="489">
        <v>1.9832532548154869</v>
      </c>
      <c r="AL267" s="489">
        <v>0.46277390314197808</v>
      </c>
      <c r="AM267" s="489">
        <v>5.167677503556292E-3</v>
      </c>
      <c r="AN267" s="489">
        <v>1.2369732444311344E-2</v>
      </c>
      <c r="AO267" s="489">
        <v>0.1383558140220118</v>
      </c>
      <c r="AP267" s="489">
        <v>3.9173679433955432E-4</v>
      </c>
      <c r="AQ267" s="489">
        <v>1.0508826116313577E-3</v>
      </c>
      <c r="AR267" s="489">
        <v>5.7417538410698786E-5</v>
      </c>
      <c r="AS267" s="489">
        <v>2.6034204188717265</v>
      </c>
    </row>
    <row r="268" spans="1:45" ht="18.75">
      <c r="A268" s="484">
        <v>266</v>
      </c>
      <c r="B268" s="485" t="s">
        <v>986</v>
      </c>
      <c r="C268" s="484" t="s">
        <v>987</v>
      </c>
      <c r="D268" s="383">
        <v>41</v>
      </c>
      <c r="E268" s="488">
        <v>11183962</v>
      </c>
      <c r="F268" s="488">
        <v>12261748.420859354</v>
      </c>
      <c r="G268" s="488">
        <v>830373.15218330582</v>
      </c>
      <c r="H268" s="488">
        <v>100126.55691994869</v>
      </c>
      <c r="I268" s="488">
        <v>1064.6058532103846</v>
      </c>
      <c r="J268" s="488">
        <v>2853.9011128070115</v>
      </c>
      <c r="K268" s="488">
        <v>0</v>
      </c>
      <c r="L268" s="488">
        <v>0</v>
      </c>
      <c r="M268" s="488">
        <v>0</v>
      </c>
      <c r="N268" s="488">
        <v>0</v>
      </c>
      <c r="O268" s="488">
        <v>934418.2160692719</v>
      </c>
      <c r="P268" s="489">
        <v>1.0963689272960113</v>
      </c>
      <c r="Q268" s="489">
        <v>7.4246778751868595E-2</v>
      </c>
      <c r="R268" s="489">
        <v>8.9526910874651294E-3</v>
      </c>
      <c r="S268" s="489">
        <v>9.5190403294501935E-5</v>
      </c>
      <c r="T268" s="489">
        <v>2.5517800514764013E-4</v>
      </c>
      <c r="U268" s="489">
        <v>0</v>
      </c>
      <c r="V268" s="489">
        <v>0</v>
      </c>
      <c r="W268" s="489">
        <v>0</v>
      </c>
      <c r="X268" s="489">
        <v>0</v>
      </c>
      <c r="Y268" s="489">
        <v>8.3549838247775871E-2</v>
      </c>
      <c r="Z268" s="489">
        <v>33.967208123490728</v>
      </c>
      <c r="AA268" s="489">
        <v>2.4598443740352671</v>
      </c>
      <c r="AB268" s="489">
        <v>0.50957860469331706</v>
      </c>
      <c r="AC268" s="489">
        <v>0.13172891851240026</v>
      </c>
      <c r="AD268" s="489">
        <v>2.0213243576757634E-2</v>
      </c>
      <c r="AE268" s="489">
        <v>1.7429739615954072E-2</v>
      </c>
      <c r="AF268" s="489">
        <v>1.723377900611657E-3</v>
      </c>
      <c r="AG268" s="489">
        <v>1.3861589967257941E-3</v>
      </c>
      <c r="AH268" s="489">
        <v>3.2985067494839591E-4</v>
      </c>
      <c r="AI268" s="489">
        <v>3.1422342680059843</v>
      </c>
      <c r="AJ268" s="489">
        <v>26.23350032909439</v>
      </c>
      <c r="AK268" s="489">
        <v>1.9198504846846183</v>
      </c>
      <c r="AL268" s="489">
        <v>0.37184479914050672</v>
      </c>
      <c r="AM268" s="489">
        <v>9.6450639557731036E-3</v>
      </c>
      <c r="AN268" s="489">
        <v>1.4185358840244956E-2</v>
      </c>
      <c r="AO268" s="489">
        <v>1.4076471736321008E-2</v>
      </c>
      <c r="AP268" s="489">
        <v>2.9908646023116487E-4</v>
      </c>
      <c r="AQ268" s="489">
        <v>9.3624287622153229E-4</v>
      </c>
      <c r="AR268" s="489">
        <v>4.3065821101032295E-5</v>
      </c>
      <c r="AS268" s="489">
        <v>2.3308805735150182</v>
      </c>
    </row>
    <row r="269" spans="1:45" ht="18.75">
      <c r="A269" s="484">
        <v>267</v>
      </c>
      <c r="B269" s="485" t="s">
        <v>988</v>
      </c>
      <c r="C269" s="484" t="s">
        <v>989</v>
      </c>
      <c r="D269" s="383">
        <v>41</v>
      </c>
      <c r="E269" s="488">
        <v>6308114</v>
      </c>
      <c r="F269" s="488">
        <v>19900266.858766448</v>
      </c>
      <c r="G269" s="488">
        <v>1361437.8829105054</v>
      </c>
      <c r="H269" s="488">
        <v>71047.049770054742</v>
      </c>
      <c r="I269" s="488">
        <v>1727.8074750131427</v>
      </c>
      <c r="J269" s="488">
        <v>4631.7533017375135</v>
      </c>
      <c r="K269" s="488">
        <v>0</v>
      </c>
      <c r="L269" s="488">
        <v>0</v>
      </c>
      <c r="M269" s="488">
        <v>0</v>
      </c>
      <c r="N269" s="488">
        <v>0</v>
      </c>
      <c r="O269" s="488">
        <v>1438844.4934573108</v>
      </c>
      <c r="P269" s="489">
        <v>3.1547094517896235</v>
      </c>
      <c r="Q269" s="489">
        <v>0.21582328456817765</v>
      </c>
      <c r="R269" s="489">
        <v>1.1262803711228862E-2</v>
      </c>
      <c r="S269" s="489">
        <v>2.7390238588160306E-4</v>
      </c>
      <c r="T269" s="489">
        <v>7.34253265197413E-4</v>
      </c>
      <c r="U269" s="489">
        <v>0</v>
      </c>
      <c r="V269" s="489">
        <v>0</v>
      </c>
      <c r="W269" s="489">
        <v>0</v>
      </c>
      <c r="X269" s="489">
        <v>0</v>
      </c>
      <c r="Y269" s="489">
        <v>0.22809424393048552</v>
      </c>
      <c r="Z269" s="489">
        <v>37.864190971900229</v>
      </c>
      <c r="AA269" s="489">
        <v>2.7619306625618512</v>
      </c>
      <c r="AB269" s="489">
        <v>0.90231009275673701</v>
      </c>
      <c r="AC269" s="489">
        <v>0.17583105191392009</v>
      </c>
      <c r="AD269" s="489">
        <v>2.0092012186767528E-2</v>
      </c>
      <c r="AE269" s="489">
        <v>1.3756412427786703E-2</v>
      </c>
      <c r="AF269" s="489">
        <v>8.4565709777311522E-4</v>
      </c>
      <c r="AG269" s="489">
        <v>8.1774839427232202E-4</v>
      </c>
      <c r="AH269" s="489">
        <v>1.5027106288786771E-4</v>
      </c>
      <c r="AI269" s="489">
        <v>3.8757339084019988</v>
      </c>
      <c r="AJ269" s="489">
        <v>31.876395823175653</v>
      </c>
      <c r="AK269" s="489">
        <v>2.3470080554849049</v>
      </c>
      <c r="AL269" s="489">
        <v>0.76542627175555467</v>
      </c>
      <c r="AM269" s="489">
        <v>8.8839834236896734E-3</v>
      </c>
      <c r="AN269" s="489">
        <v>1.5934270153708376E-2</v>
      </c>
      <c r="AO269" s="489">
        <v>1.1379421849946132E-2</v>
      </c>
      <c r="AP269" s="489">
        <v>1.7974690606109746E-4</v>
      </c>
      <c r="AQ269" s="489">
        <v>5.4204781559551488E-4</v>
      </c>
      <c r="AR269" s="489">
        <v>2.5551473656380248E-5</v>
      </c>
      <c r="AS269" s="489">
        <v>3.1493793488631168</v>
      </c>
    </row>
    <row r="270" spans="1:45" ht="18.75">
      <c r="A270" s="484">
        <v>268</v>
      </c>
      <c r="B270" s="485" t="s">
        <v>990</v>
      </c>
      <c r="C270" s="484" t="s">
        <v>991</v>
      </c>
      <c r="D270" s="383">
        <v>41</v>
      </c>
      <c r="E270" s="488">
        <v>4973058</v>
      </c>
      <c r="F270" s="488">
        <v>11567163.42819236</v>
      </c>
      <c r="G270" s="488">
        <v>793639.38263511367</v>
      </c>
      <c r="H270" s="488">
        <v>9906.1301312147225</v>
      </c>
      <c r="I270" s="488">
        <v>1004.2996698371038</v>
      </c>
      <c r="J270" s="488">
        <v>2692.2376358318029</v>
      </c>
      <c r="K270" s="488">
        <v>0</v>
      </c>
      <c r="L270" s="488">
        <v>0</v>
      </c>
      <c r="M270" s="488">
        <v>0</v>
      </c>
      <c r="N270" s="488">
        <v>0</v>
      </c>
      <c r="O270" s="488">
        <v>807242.05007199734</v>
      </c>
      <c r="P270" s="489">
        <v>2.3259659204039767</v>
      </c>
      <c r="Q270" s="489">
        <v>0.15958779942544682</v>
      </c>
      <c r="R270" s="489">
        <v>1.9919595008171475E-3</v>
      </c>
      <c r="S270" s="489">
        <v>2.019481111696473E-4</v>
      </c>
      <c r="T270" s="489">
        <v>5.4136461626464101E-4</v>
      </c>
      <c r="U270" s="489">
        <v>0</v>
      </c>
      <c r="V270" s="489">
        <v>0</v>
      </c>
      <c r="W270" s="489">
        <v>0</v>
      </c>
      <c r="X270" s="489">
        <v>0</v>
      </c>
      <c r="Y270" s="489">
        <v>0.16232307165369825</v>
      </c>
      <c r="Z270" s="489">
        <v>31.171996058913241</v>
      </c>
      <c r="AA270" s="489">
        <v>2.2634257212859623</v>
      </c>
      <c r="AB270" s="489">
        <v>0.71423792296453037</v>
      </c>
      <c r="AC270" s="489">
        <v>0.13232739373190724</v>
      </c>
      <c r="AD270" s="489">
        <v>1.7745568450348834E-2</v>
      </c>
      <c r="AE270" s="489">
        <v>3.7495105284101056E-2</v>
      </c>
      <c r="AF270" s="489">
        <v>2.0209135627535816E-3</v>
      </c>
      <c r="AG270" s="489">
        <v>1.41569313954777E-3</v>
      </c>
      <c r="AH270" s="489">
        <v>3.474575681220292E-4</v>
      </c>
      <c r="AI270" s="489">
        <v>3.169015775987273</v>
      </c>
      <c r="AJ270" s="489">
        <v>25.998166854724225</v>
      </c>
      <c r="AK270" s="489">
        <v>1.9060611426165066</v>
      </c>
      <c r="AL270" s="489">
        <v>0.60196765736495805</v>
      </c>
      <c r="AM270" s="489">
        <v>8.5109280569429652E-3</v>
      </c>
      <c r="AN270" s="489">
        <v>1.4029479930550825E-2</v>
      </c>
      <c r="AO270" s="489">
        <v>3.2800910395836977E-2</v>
      </c>
      <c r="AP270" s="489">
        <v>5.3293125820169348E-4</v>
      </c>
      <c r="AQ270" s="489">
        <v>9.370488182791376E-4</v>
      </c>
      <c r="AR270" s="489">
        <v>8.0741313647717815E-5</v>
      </c>
      <c r="AS270" s="489">
        <v>2.5649208397549237</v>
      </c>
    </row>
    <row r="271" spans="1:45" ht="18.75">
      <c r="A271" s="484">
        <v>269</v>
      </c>
      <c r="B271" s="485" t="s">
        <v>992</v>
      </c>
      <c r="C271" s="484" t="s">
        <v>993</v>
      </c>
      <c r="D271" s="383">
        <v>41</v>
      </c>
      <c r="E271" s="488">
        <v>965042</v>
      </c>
      <c r="F271" s="488">
        <v>5883295.4172830498</v>
      </c>
      <c r="G271" s="488">
        <v>404981.15440358338</v>
      </c>
      <c r="H271" s="488">
        <v>3029.1009319922237</v>
      </c>
      <c r="I271" s="488">
        <v>510.80731086851011</v>
      </c>
      <c r="J271" s="488">
        <v>1369.3270129236391</v>
      </c>
      <c r="K271" s="488">
        <v>0</v>
      </c>
      <c r="L271" s="488">
        <v>0</v>
      </c>
      <c r="M271" s="488">
        <v>0</v>
      </c>
      <c r="N271" s="488">
        <v>0</v>
      </c>
      <c r="O271" s="488">
        <v>409890.38965936779</v>
      </c>
      <c r="P271" s="489">
        <v>6.0964138527473937</v>
      </c>
      <c r="Q271" s="489">
        <v>0.4196513254382539</v>
      </c>
      <c r="R271" s="489">
        <v>3.138828084158227E-3</v>
      </c>
      <c r="S271" s="489">
        <v>5.293109635316495E-4</v>
      </c>
      <c r="T271" s="489">
        <v>1.418929966699521E-3</v>
      </c>
      <c r="U271" s="489">
        <v>0</v>
      </c>
      <c r="V271" s="489">
        <v>0</v>
      </c>
      <c r="W271" s="489">
        <v>0</v>
      </c>
      <c r="X271" s="489">
        <v>0</v>
      </c>
      <c r="Y271" s="489">
        <v>0.42473839445264333</v>
      </c>
      <c r="Z271" s="489">
        <v>39.797401462211276</v>
      </c>
      <c r="AA271" s="489">
        <v>2.8846391786335248</v>
      </c>
      <c r="AB271" s="489">
        <v>1.0660483965109457</v>
      </c>
      <c r="AC271" s="489">
        <v>0.17219084727262673</v>
      </c>
      <c r="AD271" s="489">
        <v>2.4195292029142033E-2</v>
      </c>
      <c r="AE271" s="489">
        <v>1.4731282835977924E-2</v>
      </c>
      <c r="AF271" s="489">
        <v>5.5855234504662802E-4</v>
      </c>
      <c r="AG271" s="489">
        <v>8.1480103707521137E-4</v>
      </c>
      <c r="AH271" s="489">
        <v>9.4806047080137735E-5</v>
      </c>
      <c r="AI271" s="489">
        <v>4.1632731567114192</v>
      </c>
      <c r="AJ271" s="489">
        <v>34.070177879758731</v>
      </c>
      <c r="AK271" s="489">
        <v>2.4888045886157606</v>
      </c>
      <c r="AL271" s="489">
        <v>0.92113599188505924</v>
      </c>
      <c r="AM271" s="489">
        <v>1.0701131581193429E-2</v>
      </c>
      <c r="AN271" s="489">
        <v>1.9648634825195424E-2</v>
      </c>
      <c r="AO271" s="489">
        <v>1.228164614435898E-2</v>
      </c>
      <c r="AP271" s="489">
        <v>1.4718805068965834E-4</v>
      </c>
      <c r="AQ271" s="489">
        <v>5.8221101586371324E-4</v>
      </c>
      <c r="AR271" s="489">
        <v>2.0767324210884498E-5</v>
      </c>
      <c r="AS271" s="489">
        <v>3.4533221594423322</v>
      </c>
    </row>
    <row r="272" spans="1:45" ht="18.75">
      <c r="A272" s="484">
        <v>270</v>
      </c>
      <c r="B272" s="485" t="s">
        <v>994</v>
      </c>
      <c r="C272" s="484" t="s">
        <v>995</v>
      </c>
      <c r="D272" s="383">
        <v>41</v>
      </c>
      <c r="E272" s="488">
        <v>1733498</v>
      </c>
      <c r="F272" s="488">
        <v>1888595.642977901</v>
      </c>
      <c r="G272" s="488">
        <v>128941.60922796637</v>
      </c>
      <c r="H272" s="488">
        <v>4341.1075635139096</v>
      </c>
      <c r="I272" s="488">
        <v>163.97416639551241</v>
      </c>
      <c r="J272" s="488">
        <v>439.56742726575709</v>
      </c>
      <c r="K272" s="488">
        <v>0</v>
      </c>
      <c r="L272" s="488">
        <v>0</v>
      </c>
      <c r="M272" s="488">
        <v>0</v>
      </c>
      <c r="N272" s="488">
        <v>0</v>
      </c>
      <c r="O272" s="488">
        <v>133886.25838514155</v>
      </c>
      <c r="P272" s="489">
        <v>1.0894709096739086</v>
      </c>
      <c r="Q272" s="489">
        <v>7.4382323618467611E-2</v>
      </c>
      <c r="R272" s="489">
        <v>2.5042472293097017E-3</v>
      </c>
      <c r="S272" s="489">
        <v>9.4591494420825641E-5</v>
      </c>
      <c r="T272" s="489">
        <v>2.5357250326551116E-4</v>
      </c>
      <c r="U272" s="489">
        <v>0</v>
      </c>
      <c r="V272" s="489">
        <v>0</v>
      </c>
      <c r="W272" s="489">
        <v>0</v>
      </c>
      <c r="X272" s="489">
        <v>0</v>
      </c>
      <c r="Y272" s="489">
        <v>7.7234734845463657E-2</v>
      </c>
      <c r="Z272" s="489">
        <v>38.050508001829769</v>
      </c>
      <c r="AA272" s="489">
        <v>2.919191941410662</v>
      </c>
      <c r="AB272" s="489">
        <v>0.70446331287352659</v>
      </c>
      <c r="AC272" s="489">
        <v>0.12939727710195428</v>
      </c>
      <c r="AD272" s="489">
        <v>2.2050713817535521E-2</v>
      </c>
      <c r="AE272" s="489">
        <v>1.4618812119608296E-2</v>
      </c>
      <c r="AF272" s="489">
        <v>1.3422718891823928E-3</v>
      </c>
      <c r="AG272" s="489">
        <v>1.1837284273759205E-3</v>
      </c>
      <c r="AH272" s="489">
        <v>2.2907651723293157E-4</v>
      </c>
      <c r="AI272" s="489">
        <v>3.7924771341570795</v>
      </c>
      <c r="AJ272" s="489">
        <v>29.999060389369635</v>
      </c>
      <c r="AK272" s="489">
        <v>2.3524898007901793</v>
      </c>
      <c r="AL272" s="489">
        <v>0.51396881816557505</v>
      </c>
      <c r="AM272" s="489">
        <v>9.3405009429858403E-3</v>
      </c>
      <c r="AN272" s="489">
        <v>1.6539533205411086E-2</v>
      </c>
      <c r="AO272" s="489">
        <v>1.1169742601861252E-2</v>
      </c>
      <c r="AP272" s="489">
        <v>3.3084544788796735E-4</v>
      </c>
      <c r="AQ272" s="489">
        <v>7.6145771484472811E-4</v>
      </c>
      <c r="AR272" s="489">
        <v>4.9619199944366308E-5</v>
      </c>
      <c r="AS272" s="489">
        <v>2.9046503180686907</v>
      </c>
    </row>
    <row r="273" spans="1:45" ht="18.75">
      <c r="A273" s="484">
        <v>271</v>
      </c>
      <c r="B273" s="485" t="s">
        <v>996</v>
      </c>
      <c r="C273" s="484" t="s">
        <v>997</v>
      </c>
      <c r="D273" s="383">
        <v>41</v>
      </c>
      <c r="E273" s="488">
        <v>820741</v>
      </c>
      <c r="F273" s="488">
        <v>673416.00156544207</v>
      </c>
      <c r="G273" s="488">
        <v>45962.775216424503</v>
      </c>
      <c r="H273" s="488">
        <v>511.39050362387155</v>
      </c>
      <c r="I273" s="488">
        <v>58.468221032205626</v>
      </c>
      <c r="J273" s="488">
        <v>156.73643026146601</v>
      </c>
      <c r="K273" s="488">
        <v>0</v>
      </c>
      <c r="L273" s="488">
        <v>0</v>
      </c>
      <c r="M273" s="488">
        <v>0</v>
      </c>
      <c r="N273" s="488">
        <v>0</v>
      </c>
      <c r="O273" s="488">
        <v>46689.370371342047</v>
      </c>
      <c r="P273" s="489">
        <v>0.82049757665992329</v>
      </c>
      <c r="Q273" s="489">
        <v>5.6001558611577226E-2</v>
      </c>
      <c r="R273" s="489">
        <v>6.2308390055312401E-4</v>
      </c>
      <c r="S273" s="489">
        <v>7.1238333447708394E-5</v>
      </c>
      <c r="T273" s="489">
        <v>1.9096941697985847E-4</v>
      </c>
      <c r="U273" s="489">
        <v>0</v>
      </c>
      <c r="V273" s="489">
        <v>0</v>
      </c>
      <c r="W273" s="489">
        <v>0</v>
      </c>
      <c r="X273" s="489">
        <v>0</v>
      </c>
      <c r="Y273" s="489">
        <v>5.6886850262557923E-2</v>
      </c>
      <c r="Z273" s="489">
        <v>26.438505685199591</v>
      </c>
      <c r="AA273" s="489">
        <v>1.9457395670173141</v>
      </c>
      <c r="AB273" s="489">
        <v>0.4340714306256</v>
      </c>
      <c r="AC273" s="489">
        <v>9.9901649546753471E-2</v>
      </c>
      <c r="AD273" s="489">
        <v>1.5762501732966207E-2</v>
      </c>
      <c r="AE273" s="489">
        <v>1.3137921680181765E-2</v>
      </c>
      <c r="AF273" s="489">
        <v>1.4164695413158642E-3</v>
      </c>
      <c r="AG273" s="489">
        <v>1.2242607656117305E-3</v>
      </c>
      <c r="AH273" s="489">
        <v>2.4541171170736704E-4</v>
      </c>
      <c r="AI273" s="489">
        <v>2.5114992126214508</v>
      </c>
      <c r="AJ273" s="489">
        <v>19.561465860639593</v>
      </c>
      <c r="AK273" s="489">
        <v>1.4665666692076453</v>
      </c>
      <c r="AL273" s="489">
        <v>0.28046974333798713</v>
      </c>
      <c r="AM273" s="489">
        <v>7.3503735879252921E-3</v>
      </c>
      <c r="AN273" s="489">
        <v>1.1286383016065566E-2</v>
      </c>
      <c r="AO273" s="489">
        <v>1.0084974905208356E-2</v>
      </c>
      <c r="AP273" s="489">
        <v>3.2740549389089765E-4</v>
      </c>
      <c r="AQ273" s="489">
        <v>7.7129383064257321E-4</v>
      </c>
      <c r="AR273" s="489">
        <v>4.995045337694541E-5</v>
      </c>
      <c r="AS273" s="489">
        <v>1.7769067938327414</v>
      </c>
    </row>
    <row r="274" spans="1:45" ht="18.75">
      <c r="A274" s="484">
        <v>272</v>
      </c>
      <c r="B274" s="485" t="s">
        <v>998</v>
      </c>
      <c r="C274" s="484" t="s">
        <v>999</v>
      </c>
      <c r="D274" s="383">
        <v>41</v>
      </c>
      <c r="E274" s="488">
        <v>172129</v>
      </c>
      <c r="F274" s="488">
        <v>133254.37300403201</v>
      </c>
      <c r="G274" s="488">
        <v>8299.8787252947186</v>
      </c>
      <c r="H274" s="488">
        <v>179.22157181283259</v>
      </c>
      <c r="I274" s="488">
        <v>11.569588658713478</v>
      </c>
      <c r="J274" s="488">
        <v>31.014728923622364</v>
      </c>
      <c r="K274" s="488">
        <v>0</v>
      </c>
      <c r="L274" s="488">
        <v>0</v>
      </c>
      <c r="M274" s="488">
        <v>0</v>
      </c>
      <c r="N274" s="488">
        <v>0</v>
      </c>
      <c r="O274" s="488">
        <v>8521.6846146898861</v>
      </c>
      <c r="P274" s="489">
        <v>0.77415411118423971</v>
      </c>
      <c r="Q274" s="489">
        <v>4.8218944659497928E-2</v>
      </c>
      <c r="R274" s="489">
        <v>1.0412049788985737E-3</v>
      </c>
      <c r="S274" s="489">
        <v>6.7214639361836055E-5</v>
      </c>
      <c r="T274" s="489">
        <v>1.8018305412581472E-4</v>
      </c>
      <c r="U274" s="489">
        <v>0</v>
      </c>
      <c r="V274" s="489">
        <v>0</v>
      </c>
      <c r="W274" s="489">
        <v>0</v>
      </c>
      <c r="X274" s="489">
        <v>0</v>
      </c>
      <c r="Y274" s="489">
        <v>4.9507547331884144E-2</v>
      </c>
      <c r="Z274" s="489">
        <v>21.405770455347305</v>
      </c>
      <c r="AA274" s="489">
        <v>1.4870575659456056</v>
      </c>
      <c r="AB274" s="489">
        <v>0.2701036904306699</v>
      </c>
      <c r="AC274" s="489">
        <v>9.4392025056400569E-2</v>
      </c>
      <c r="AD274" s="489">
        <v>1.5892045140788971E-2</v>
      </c>
      <c r="AE274" s="489">
        <v>1.8794341386394235E-2</v>
      </c>
      <c r="AF274" s="489">
        <v>2.1607585042153245E-3</v>
      </c>
      <c r="AG274" s="489">
        <v>1.166261645595211E-3</v>
      </c>
      <c r="AH274" s="489">
        <v>3.5283767277910033E-4</v>
      </c>
      <c r="AI274" s="489">
        <v>1.8899195257824486</v>
      </c>
      <c r="AJ274" s="489">
        <v>15.648666613240927</v>
      </c>
      <c r="AK274" s="489">
        <v>1.0981756875314663</v>
      </c>
      <c r="AL274" s="489">
        <v>0.15954691452444983</v>
      </c>
      <c r="AM274" s="489">
        <v>6.2084527386064361E-3</v>
      </c>
      <c r="AN274" s="489">
        <v>1.1265938993689693E-2</v>
      </c>
      <c r="AO274" s="489">
        <v>1.5349030081722205E-2</v>
      </c>
      <c r="AP274" s="489">
        <v>4.388704197279958E-4</v>
      </c>
      <c r="AQ274" s="489">
        <v>6.6764029769238002E-4</v>
      </c>
      <c r="AR274" s="489">
        <v>6.1225793183212386E-5</v>
      </c>
      <c r="AS274" s="489">
        <v>1.2917137603805384</v>
      </c>
    </row>
    <row r="275" spans="1:45" ht="18.75">
      <c r="A275" s="484">
        <v>273</v>
      </c>
      <c r="B275" s="485" t="s">
        <v>1000</v>
      </c>
      <c r="C275" s="484" t="s">
        <v>1001</v>
      </c>
      <c r="D275" s="383">
        <v>41</v>
      </c>
      <c r="E275" s="488">
        <v>5403984</v>
      </c>
      <c r="F275" s="488">
        <v>8394465.5742551684</v>
      </c>
      <c r="G275" s="488">
        <v>575027.20108032192</v>
      </c>
      <c r="H275" s="488">
        <v>13147.744920372448</v>
      </c>
      <c r="I275" s="488">
        <v>728.83547094491735</v>
      </c>
      <c r="J275" s="488">
        <v>1953.7976005960145</v>
      </c>
      <c r="K275" s="488">
        <v>0</v>
      </c>
      <c r="L275" s="488">
        <v>0</v>
      </c>
      <c r="M275" s="488">
        <v>0</v>
      </c>
      <c r="N275" s="488">
        <v>0</v>
      </c>
      <c r="O275" s="488">
        <v>590857.57907223527</v>
      </c>
      <c r="P275" s="489">
        <v>1.5533846092540557</v>
      </c>
      <c r="Q275" s="489">
        <v>0.10640801325102404</v>
      </c>
      <c r="R275" s="489">
        <v>2.4329725847397864E-3</v>
      </c>
      <c r="S275" s="489">
        <v>1.3487002754725356E-4</v>
      </c>
      <c r="T275" s="489">
        <v>3.6154762867469898E-4</v>
      </c>
      <c r="U275" s="489">
        <v>0</v>
      </c>
      <c r="V275" s="489">
        <v>0</v>
      </c>
      <c r="W275" s="489">
        <v>0</v>
      </c>
      <c r="X275" s="489">
        <v>0</v>
      </c>
      <c r="Y275" s="489">
        <v>0.10933740349198579</v>
      </c>
      <c r="Z275" s="489">
        <v>37.783955646386026</v>
      </c>
      <c r="AA275" s="489">
        <v>2.8040665389958055</v>
      </c>
      <c r="AB275" s="489">
        <v>0.79596689886342042</v>
      </c>
      <c r="AC275" s="489">
        <v>0.14681291940858626</v>
      </c>
      <c r="AD275" s="489">
        <v>2.1145345054928991E-2</v>
      </c>
      <c r="AE275" s="489">
        <v>2.1714807614609057E-2</v>
      </c>
      <c r="AF275" s="489">
        <v>1.5554655628526074E-3</v>
      </c>
      <c r="AG275" s="489">
        <v>1.5723219044885958E-3</v>
      </c>
      <c r="AH275" s="489">
        <v>2.630537336810544E-4</v>
      </c>
      <c r="AI275" s="489">
        <v>3.7930973511383734</v>
      </c>
      <c r="AJ275" s="489">
        <v>31.180747458618729</v>
      </c>
      <c r="AK275" s="489">
        <v>2.3361902750928292</v>
      </c>
      <c r="AL275" s="489">
        <v>0.64897326806534372</v>
      </c>
      <c r="AM275" s="489">
        <v>9.7215639578276843E-3</v>
      </c>
      <c r="AN275" s="489">
        <v>1.6555136995749068E-2</v>
      </c>
      <c r="AO275" s="489">
        <v>1.8222703553665415E-2</v>
      </c>
      <c r="AP275" s="489">
        <v>4.2445567755017679E-4</v>
      </c>
      <c r="AQ275" s="489">
        <v>1.0934034957015022E-3</v>
      </c>
      <c r="AR275" s="489">
        <v>6.4526097552696713E-5</v>
      </c>
      <c r="AS275" s="489">
        <v>3.0312453329362192</v>
      </c>
    </row>
    <row r="276" spans="1:45" ht="18.75">
      <c r="A276" s="484">
        <v>274</v>
      </c>
      <c r="B276" s="485" t="s">
        <v>1002</v>
      </c>
      <c r="C276" s="484" t="s">
        <v>1003</v>
      </c>
      <c r="D276" s="383">
        <v>46</v>
      </c>
      <c r="E276" s="488">
        <v>17675129</v>
      </c>
      <c r="F276" s="488">
        <v>6498952379.3190956</v>
      </c>
      <c r="G276" s="488">
        <v>442964687.10911012</v>
      </c>
      <c r="H276" s="488">
        <v>210659.84344993145</v>
      </c>
      <c r="I276" s="488">
        <v>91070.035668210781</v>
      </c>
      <c r="J276" s="488">
        <v>1963004.6620792681</v>
      </c>
      <c r="K276" s="488">
        <v>0</v>
      </c>
      <c r="L276" s="488">
        <v>0</v>
      </c>
      <c r="M276" s="488">
        <v>352560.13678663934</v>
      </c>
      <c r="N276" s="488">
        <v>0</v>
      </c>
      <c r="O276" s="488">
        <v>445581981.78709418</v>
      </c>
      <c r="P276" s="489">
        <v>367.68910593631853</v>
      </c>
      <c r="Q276" s="489">
        <v>25.061468411863366</v>
      </c>
      <c r="R276" s="489">
        <v>1.1918433152591499E-2</v>
      </c>
      <c r="S276" s="489">
        <v>5.152439660735194E-3</v>
      </c>
      <c r="T276" s="489">
        <v>0.11106027356741036</v>
      </c>
      <c r="U276" s="489">
        <v>0</v>
      </c>
      <c r="V276" s="489">
        <v>0</v>
      </c>
      <c r="W276" s="489">
        <v>1.9946679698158883E-2</v>
      </c>
      <c r="X276" s="489">
        <v>0</v>
      </c>
      <c r="Y276" s="489">
        <v>25.209546237942263</v>
      </c>
      <c r="Z276" s="489">
        <v>448.99623404065363</v>
      </c>
      <c r="AA276" s="489">
        <v>30.004146785644156</v>
      </c>
      <c r="AB276" s="489">
        <v>0.743693421812333</v>
      </c>
      <c r="AC276" s="489">
        <v>1.4840225796000914</v>
      </c>
      <c r="AD276" s="489">
        <v>0.15508395203187311</v>
      </c>
      <c r="AE276" s="489">
        <v>1.7780291982325343E-2</v>
      </c>
      <c r="AF276" s="489">
        <v>1.6890810894101076E-3</v>
      </c>
      <c r="AG276" s="489">
        <v>2.4683433545407144E-2</v>
      </c>
      <c r="AH276" s="489">
        <v>2.8530856197121665E-4</v>
      </c>
      <c r="AI276" s="489">
        <v>32.431384854267556</v>
      </c>
      <c r="AJ276" s="489">
        <v>428.8586657161614</v>
      </c>
      <c r="AK276" s="489">
        <v>28.686339214783189</v>
      </c>
      <c r="AL276" s="489">
        <v>0.10048515454250813</v>
      </c>
      <c r="AM276" s="489">
        <v>3.2626331182130174E-2</v>
      </c>
      <c r="AN276" s="489">
        <v>0.14494801368766497</v>
      </c>
      <c r="AO276" s="489">
        <v>1.0678277883255156E-2</v>
      </c>
      <c r="AP276" s="489">
        <v>4.9365969785443789E-4</v>
      </c>
      <c r="AQ276" s="489">
        <v>2.3731573322325391E-2</v>
      </c>
      <c r="AR276" s="489">
        <v>7.7485522861981272E-5</v>
      </c>
      <c r="AS276" s="489">
        <v>28.999379710621785</v>
      </c>
    </row>
    <row r="277" spans="1:45" ht="18.75">
      <c r="A277" s="484">
        <v>275</v>
      </c>
      <c r="B277" s="485" t="s">
        <v>1004</v>
      </c>
      <c r="C277" s="484" t="s">
        <v>1005</v>
      </c>
      <c r="D277" s="383">
        <v>46</v>
      </c>
      <c r="E277" s="488">
        <v>2667537</v>
      </c>
      <c r="F277" s="488">
        <v>1335708104.6722929</v>
      </c>
      <c r="G277" s="488">
        <v>67321184.761929736</v>
      </c>
      <c r="H277" s="488">
        <v>0</v>
      </c>
      <c r="I277" s="488">
        <v>143942.75119540782</v>
      </c>
      <c r="J277" s="488">
        <v>646848.50892155012</v>
      </c>
      <c r="K277" s="488">
        <v>0</v>
      </c>
      <c r="L277" s="488">
        <v>0</v>
      </c>
      <c r="M277" s="488">
        <v>94105.218861896297</v>
      </c>
      <c r="N277" s="488">
        <v>0</v>
      </c>
      <c r="O277" s="488">
        <v>68206081.240908578</v>
      </c>
      <c r="P277" s="489">
        <v>500.72711444013441</v>
      </c>
      <c r="Q277" s="489">
        <v>25.237207492128405</v>
      </c>
      <c r="R277" s="489">
        <v>0</v>
      </c>
      <c r="S277" s="489">
        <v>5.396092020294669E-2</v>
      </c>
      <c r="T277" s="489">
        <v>0.24248904848238284</v>
      </c>
      <c r="U277" s="489">
        <v>0</v>
      </c>
      <c r="V277" s="489">
        <v>0</v>
      </c>
      <c r="W277" s="489">
        <v>3.5277943234487956E-2</v>
      </c>
      <c r="X277" s="489">
        <v>0</v>
      </c>
      <c r="Y277" s="489">
        <v>25.568935404048219</v>
      </c>
      <c r="Z277" s="489">
        <v>553.94722726584325</v>
      </c>
      <c r="AA277" s="489">
        <v>29.816169914387427</v>
      </c>
      <c r="AB277" s="489">
        <v>0.84442903920170398</v>
      </c>
      <c r="AC277" s="489">
        <v>1.8984728457919076</v>
      </c>
      <c r="AD277" s="489">
        <v>0.26649936611282149</v>
      </c>
      <c r="AE277" s="489">
        <v>1.1490330976119022E-2</v>
      </c>
      <c r="AF277" s="489">
        <v>8.665197832371062E-4</v>
      </c>
      <c r="AG277" s="489">
        <v>3.6573316103317773E-2</v>
      </c>
      <c r="AH277" s="489">
        <v>1.4483704797805651E-4</v>
      </c>
      <c r="AI277" s="489">
        <v>32.874646169404528</v>
      </c>
      <c r="AJ277" s="489">
        <v>526.65981371551084</v>
      </c>
      <c r="AK277" s="489">
        <v>27.952826157515776</v>
      </c>
      <c r="AL277" s="489">
        <v>4.4813405276907164E-2</v>
      </c>
      <c r="AM277" s="489">
        <v>8.5311321236659257E-2</v>
      </c>
      <c r="AN277" s="489">
        <v>0.25319514583305919</v>
      </c>
      <c r="AO277" s="489">
        <v>3.6707646642116535E-3</v>
      </c>
      <c r="AP277" s="489">
        <v>1.297697269202603E-4</v>
      </c>
      <c r="AQ277" s="489">
        <v>3.5503325011289118E-2</v>
      </c>
      <c r="AR277" s="489">
        <v>1.9002982196309133E-5</v>
      </c>
      <c r="AS277" s="489">
        <v>28.375468892247032</v>
      </c>
    </row>
    <row r="278" spans="1:45" ht="18.75">
      <c r="A278" s="484">
        <v>276</v>
      </c>
      <c r="B278" s="485" t="s">
        <v>1006</v>
      </c>
      <c r="C278" s="484" t="s">
        <v>1007</v>
      </c>
      <c r="D278" s="383">
        <v>46</v>
      </c>
      <c r="E278" s="488">
        <v>4140650</v>
      </c>
      <c r="F278" s="488">
        <v>52356405.969525658</v>
      </c>
      <c r="G278" s="488">
        <v>2692113.1289139846</v>
      </c>
      <c r="H278" s="488">
        <v>1061.542878081927</v>
      </c>
      <c r="I278" s="488">
        <v>45503.196083356757</v>
      </c>
      <c r="J278" s="488">
        <v>4930.2859840675437</v>
      </c>
      <c r="K278" s="488">
        <v>0</v>
      </c>
      <c r="L278" s="488">
        <v>0</v>
      </c>
      <c r="M278" s="488">
        <v>0</v>
      </c>
      <c r="N278" s="488">
        <v>0</v>
      </c>
      <c r="O278" s="488">
        <v>2743608.153859491</v>
      </c>
      <c r="P278" s="489">
        <v>12.644489625910342</v>
      </c>
      <c r="Q278" s="489">
        <v>0.65016679239104602</v>
      </c>
      <c r="R278" s="489">
        <v>2.5637107171142865E-4</v>
      </c>
      <c r="S278" s="489">
        <v>1.0989384778562969E-2</v>
      </c>
      <c r="T278" s="489">
        <v>1.1907033881317049E-3</v>
      </c>
      <c r="U278" s="489">
        <v>0</v>
      </c>
      <c r="V278" s="489">
        <v>0</v>
      </c>
      <c r="W278" s="489">
        <v>0</v>
      </c>
      <c r="X278" s="489">
        <v>0</v>
      </c>
      <c r="Y278" s="489">
        <v>0.66260325162945222</v>
      </c>
      <c r="Z278" s="489">
        <v>51.778145824942662</v>
      </c>
      <c r="AA278" s="489">
        <v>3.1636237206563753</v>
      </c>
      <c r="AB278" s="489">
        <v>0.8803921306161423</v>
      </c>
      <c r="AC278" s="489">
        <v>1.9464795355169964</v>
      </c>
      <c r="AD278" s="489">
        <v>2.3674780434511204E-2</v>
      </c>
      <c r="AE278" s="489">
        <v>1.0940920496098731E-2</v>
      </c>
      <c r="AF278" s="489">
        <v>7.602641902375465E-4</v>
      </c>
      <c r="AG278" s="489">
        <v>1.6492113078635626E-3</v>
      </c>
      <c r="AH278" s="489">
        <v>1.2793346578310124E-4</v>
      </c>
      <c r="AI278" s="489">
        <v>6.0276484966840078</v>
      </c>
      <c r="AJ278" s="489">
        <v>25.834097227409437</v>
      </c>
      <c r="AK278" s="489">
        <v>1.4829548436049629</v>
      </c>
      <c r="AL278" s="489">
        <v>3.5378373834187168E-2</v>
      </c>
      <c r="AM278" s="489">
        <v>3.3582366447388295E-2</v>
      </c>
      <c r="AN278" s="489">
        <v>9.8983721733146863E-3</v>
      </c>
      <c r="AO278" s="489">
        <v>2.9577857591328478E-3</v>
      </c>
      <c r="AP278" s="489">
        <v>7.7731359455645145E-5</v>
      </c>
      <c r="AQ278" s="489">
        <v>5.5456915581452283E-4</v>
      </c>
      <c r="AR278" s="489">
        <v>1.1364549941427544E-5</v>
      </c>
      <c r="AS278" s="489">
        <v>1.565415406884197</v>
      </c>
    </row>
    <row r="279" spans="1:45" ht="18.75">
      <c r="A279" s="484">
        <v>277</v>
      </c>
      <c r="B279" s="485" t="s">
        <v>1008</v>
      </c>
      <c r="C279" s="484" t="s">
        <v>1009</v>
      </c>
      <c r="D279" s="383">
        <v>46</v>
      </c>
      <c r="E279" s="488">
        <v>150393</v>
      </c>
      <c r="F279" s="488">
        <v>27644071.462087251</v>
      </c>
      <c r="G279" s="488">
        <v>1451899.2557458589</v>
      </c>
      <c r="H279" s="488">
        <v>0</v>
      </c>
      <c r="I279" s="488">
        <v>343.7921829597226</v>
      </c>
      <c r="J279" s="488">
        <v>8349.8751785922741</v>
      </c>
      <c r="K279" s="488">
        <v>0</v>
      </c>
      <c r="L279" s="488">
        <v>0</v>
      </c>
      <c r="M279" s="488">
        <v>0</v>
      </c>
      <c r="N279" s="488">
        <v>0</v>
      </c>
      <c r="O279" s="488">
        <v>1460592.9231074108</v>
      </c>
      <c r="P279" s="489">
        <v>183.81222172632536</v>
      </c>
      <c r="Q279" s="489">
        <v>9.654034800461849</v>
      </c>
      <c r="R279" s="489">
        <v>0</v>
      </c>
      <c r="S279" s="489">
        <v>2.2859586746705137E-3</v>
      </c>
      <c r="T279" s="489">
        <v>5.5520371151531481E-2</v>
      </c>
      <c r="U279" s="489">
        <v>0</v>
      </c>
      <c r="V279" s="489">
        <v>0</v>
      </c>
      <c r="W279" s="489">
        <v>0</v>
      </c>
      <c r="X279" s="489">
        <v>0</v>
      </c>
      <c r="Y279" s="489">
        <v>9.7118411302880503</v>
      </c>
      <c r="Z279" s="489">
        <v>260.90759162769046</v>
      </c>
      <c r="AA279" s="489">
        <v>14.72381933372381</v>
      </c>
      <c r="AB279" s="489">
        <v>0.2896644242910501</v>
      </c>
      <c r="AC279" s="489">
        <v>0.59027156296331795</v>
      </c>
      <c r="AD279" s="489">
        <v>8.9397109214515075E-2</v>
      </c>
      <c r="AE279" s="489">
        <v>1.6594188197187002E-2</v>
      </c>
      <c r="AF279" s="489">
        <v>1.6671000525474327E-3</v>
      </c>
      <c r="AG279" s="489">
        <v>4.0666267802298619E-3</v>
      </c>
      <c r="AH279" s="489">
        <v>2.8214869753410255E-4</v>
      </c>
      <c r="AI279" s="489">
        <v>15.715762493920176</v>
      </c>
      <c r="AJ279" s="489">
        <v>252.18729102674379</v>
      </c>
      <c r="AK279" s="489">
        <v>14.154193188088652</v>
      </c>
      <c r="AL279" s="489">
        <v>3.1383819364245266E-2</v>
      </c>
      <c r="AM279" s="489">
        <v>1.725595867270599E-2</v>
      </c>
      <c r="AN279" s="489">
        <v>8.4551869863511306E-2</v>
      </c>
      <c r="AO279" s="489">
        <v>1.2678330766261518E-2</v>
      </c>
      <c r="AP279" s="489">
        <v>5.7162772554705452E-4</v>
      </c>
      <c r="AQ279" s="489">
        <v>3.5683228507721754E-3</v>
      </c>
      <c r="AR279" s="489">
        <v>8.9693387147850369E-5</v>
      </c>
      <c r="AS279" s="489">
        <v>14.30429281071884</v>
      </c>
    </row>
    <row r="280" spans="1:45" ht="18.75">
      <c r="A280" s="484">
        <v>278</v>
      </c>
      <c r="B280" s="485" t="s">
        <v>1010</v>
      </c>
      <c r="C280" s="484" t="s">
        <v>1011</v>
      </c>
      <c r="D280" s="383">
        <v>47</v>
      </c>
      <c r="E280" s="488">
        <v>2831988</v>
      </c>
      <c r="F280" s="488">
        <v>5629841.3852291489</v>
      </c>
      <c r="G280" s="488">
        <v>120668.43713732519</v>
      </c>
      <c r="H280" s="488">
        <v>0</v>
      </c>
      <c r="I280" s="488">
        <v>134.98556420987501</v>
      </c>
      <c r="J280" s="488">
        <v>1359.762356710494</v>
      </c>
      <c r="K280" s="488">
        <v>0</v>
      </c>
      <c r="L280" s="488">
        <v>0</v>
      </c>
      <c r="M280" s="488">
        <v>0</v>
      </c>
      <c r="N280" s="488">
        <v>0</v>
      </c>
      <c r="O280" s="488">
        <v>122163.18505824555</v>
      </c>
      <c r="P280" s="489">
        <v>1.9879467657451759</v>
      </c>
      <c r="Q280" s="489">
        <v>4.2609091965546887E-2</v>
      </c>
      <c r="R280" s="489">
        <v>0</v>
      </c>
      <c r="S280" s="489">
        <v>4.7664596110532609E-5</v>
      </c>
      <c r="T280" s="489">
        <v>4.8014410961857681E-4</v>
      </c>
      <c r="U280" s="489">
        <v>0</v>
      </c>
      <c r="V280" s="489">
        <v>0</v>
      </c>
      <c r="W280" s="489">
        <v>0</v>
      </c>
      <c r="X280" s="489">
        <v>0</v>
      </c>
      <c r="Y280" s="489">
        <v>4.3136900671275992E-2</v>
      </c>
      <c r="Z280" s="489">
        <v>18.27688729454632</v>
      </c>
      <c r="AA280" s="489">
        <v>1.1033842250205497</v>
      </c>
      <c r="AB280" s="489">
        <v>0.10560544517076625</v>
      </c>
      <c r="AC280" s="489">
        <v>7.0490504414872368E-2</v>
      </c>
      <c r="AD280" s="489">
        <v>1.3738749757815734E-2</v>
      </c>
      <c r="AE280" s="489">
        <v>1.471404615510026E-2</v>
      </c>
      <c r="AF280" s="489">
        <v>5.532227336475929E-4</v>
      </c>
      <c r="AG280" s="489">
        <v>8.2550915829304814E-4</v>
      </c>
      <c r="AH280" s="489">
        <v>9.4684061400327453E-5</v>
      </c>
      <c r="AI280" s="489">
        <v>1.3094063864724461</v>
      </c>
      <c r="AJ280" s="489">
        <v>15.825513507653367</v>
      </c>
      <c r="AK280" s="489">
        <v>0.94223769245129474</v>
      </c>
      <c r="AL280" s="489">
        <v>5.8000741680045195E-2</v>
      </c>
      <c r="AM280" s="489">
        <v>3.9569046892725807E-3</v>
      </c>
      <c r="AN280" s="489">
        <v>1.0400781439873422E-2</v>
      </c>
      <c r="AO280" s="489">
        <v>1.2429883621386952E-2</v>
      </c>
      <c r="AP280" s="489">
        <v>1.8145835940608921E-4</v>
      </c>
      <c r="AQ280" s="489">
        <v>6.8476369925674866E-4</v>
      </c>
      <c r="AR280" s="489">
        <v>2.8019289063873024E-5</v>
      </c>
      <c r="AS280" s="489">
        <v>1.0279202452296001</v>
      </c>
    </row>
    <row r="281" spans="1:45" ht="18.75">
      <c r="A281" s="484">
        <v>279</v>
      </c>
      <c r="B281" s="485" t="s">
        <v>1012</v>
      </c>
      <c r="C281" s="484" t="s">
        <v>1013</v>
      </c>
      <c r="D281" s="383">
        <v>47</v>
      </c>
      <c r="E281" s="488">
        <v>127088</v>
      </c>
      <c r="F281" s="488">
        <v>168737.51449557167</v>
      </c>
      <c r="G281" s="488">
        <v>1267.0900090208945</v>
      </c>
      <c r="H281" s="488">
        <v>0</v>
      </c>
      <c r="I281" s="488">
        <v>4.0457851365611113</v>
      </c>
      <c r="J281" s="488">
        <v>40.754775254939226</v>
      </c>
      <c r="K281" s="488">
        <v>0</v>
      </c>
      <c r="L281" s="488">
        <v>0</v>
      </c>
      <c r="M281" s="488">
        <v>0</v>
      </c>
      <c r="N281" s="488">
        <v>0</v>
      </c>
      <c r="O281" s="488">
        <v>1311.8905694123948</v>
      </c>
      <c r="P281" s="489">
        <v>1.3277218501791803</v>
      </c>
      <c r="Q281" s="489">
        <v>9.9701782152594627E-3</v>
      </c>
      <c r="R281" s="489">
        <v>0</v>
      </c>
      <c r="S281" s="489">
        <v>3.1834517315254877E-5</v>
      </c>
      <c r="T281" s="489">
        <v>3.2068153763486113E-4</v>
      </c>
      <c r="U281" s="489">
        <v>0</v>
      </c>
      <c r="V281" s="489">
        <v>0</v>
      </c>
      <c r="W281" s="489">
        <v>0</v>
      </c>
      <c r="X281" s="489">
        <v>0</v>
      </c>
      <c r="Y281" s="489">
        <v>1.0322694270209579E-2</v>
      </c>
      <c r="Z281" s="489">
        <v>25.568861353372569</v>
      </c>
      <c r="AA281" s="489">
        <v>1.6303956535801383</v>
      </c>
      <c r="AB281" s="489">
        <v>6.216564014974918E-2</v>
      </c>
      <c r="AC281" s="489">
        <v>9.3197342902951605E-2</v>
      </c>
      <c r="AD281" s="489">
        <v>1.0651657080223802E-2</v>
      </c>
      <c r="AE281" s="489">
        <v>1.3478740325270576E-2</v>
      </c>
      <c r="AF281" s="489">
        <v>1.3960747509054999E-3</v>
      </c>
      <c r="AG281" s="489">
        <v>1.5480604495551377E-3</v>
      </c>
      <c r="AH281" s="489">
        <v>2.3673947343386042E-4</v>
      </c>
      <c r="AI281" s="489">
        <v>1.8130699087122282</v>
      </c>
      <c r="AJ281" s="489">
        <v>23.565463441235721</v>
      </c>
      <c r="AK281" s="489">
        <v>1.4974588809263394</v>
      </c>
      <c r="AL281" s="489">
        <v>1.6164679289155402E-2</v>
      </c>
      <c r="AM281" s="489">
        <v>2.5085510235849265E-3</v>
      </c>
      <c r="AN281" s="489">
        <v>9.2154686682541925E-3</v>
      </c>
      <c r="AO281" s="489">
        <v>1.1602425901802953E-2</v>
      </c>
      <c r="AP281" s="489">
        <v>5.2111866363207116E-4</v>
      </c>
      <c r="AQ281" s="489">
        <v>1.3348785430836755E-3</v>
      </c>
      <c r="AR281" s="489">
        <v>8.1992768094902403E-5</v>
      </c>
      <c r="AS281" s="489">
        <v>1.5388879957839483</v>
      </c>
    </row>
    <row r="282" spans="1:45" ht="18.75">
      <c r="A282" s="484">
        <v>280</v>
      </c>
      <c r="B282" s="485" t="s">
        <v>1014</v>
      </c>
      <c r="C282" s="484" t="s">
        <v>260</v>
      </c>
      <c r="D282" s="383">
        <v>47</v>
      </c>
      <c r="E282" s="488">
        <v>1586514</v>
      </c>
      <c r="F282" s="488">
        <v>5713579.4186380478</v>
      </c>
      <c r="G282" s="488">
        <v>266141.6409818384</v>
      </c>
      <c r="H282" s="488">
        <v>622955.60008948692</v>
      </c>
      <c r="I282" s="488">
        <v>1564679.4693913911</v>
      </c>
      <c r="J282" s="488">
        <v>1556543.8168846827</v>
      </c>
      <c r="K282" s="488">
        <v>0</v>
      </c>
      <c r="L282" s="488">
        <v>0</v>
      </c>
      <c r="M282" s="488">
        <v>0</v>
      </c>
      <c r="N282" s="488">
        <v>0</v>
      </c>
      <c r="O282" s="488">
        <v>4010320.5273473989</v>
      </c>
      <c r="P282" s="489">
        <v>3.6013419475895252</v>
      </c>
      <c r="Q282" s="489">
        <v>0.16775246923874507</v>
      </c>
      <c r="R282" s="489">
        <v>0.39265685653545251</v>
      </c>
      <c r="S282" s="489">
        <v>0.9862374169981426</v>
      </c>
      <c r="T282" s="489">
        <v>0.98110941150515074</v>
      </c>
      <c r="U282" s="489">
        <v>0</v>
      </c>
      <c r="V282" s="489">
        <v>0</v>
      </c>
      <c r="W282" s="489">
        <v>0</v>
      </c>
      <c r="X282" s="489">
        <v>0</v>
      </c>
      <c r="Y282" s="489">
        <v>2.5277561542774909</v>
      </c>
      <c r="Z282" s="489">
        <v>62.234529975046321</v>
      </c>
      <c r="AA282" s="489">
        <v>4.0745227013101664</v>
      </c>
      <c r="AB282" s="489">
        <v>0.66751929493918405</v>
      </c>
      <c r="AC282" s="489">
        <v>1.2811282067440615</v>
      </c>
      <c r="AD282" s="489">
        <v>1.0124301629693964</v>
      </c>
      <c r="AE282" s="489">
        <v>4.4168943249455049E-2</v>
      </c>
      <c r="AF282" s="489">
        <v>2.583656601484202E-3</v>
      </c>
      <c r="AG282" s="489">
        <v>3.6724560307698018E-3</v>
      </c>
      <c r="AH282" s="489">
        <v>4.4215654570566639E-4</v>
      </c>
      <c r="AI282" s="489">
        <v>7.0864675783902245</v>
      </c>
      <c r="AJ282" s="489">
        <v>53.919708833621101</v>
      </c>
      <c r="AK282" s="489">
        <v>3.5234417940578795</v>
      </c>
      <c r="AL282" s="489">
        <v>0.49334672614302477</v>
      </c>
      <c r="AM282" s="489">
        <v>0.99289498508094054</v>
      </c>
      <c r="AN282" s="489">
        <v>1.0045917510022881</v>
      </c>
      <c r="AO282" s="489">
        <v>3.6995048813581337E-2</v>
      </c>
      <c r="AP282" s="489">
        <v>8.831763315524056E-4</v>
      </c>
      <c r="AQ282" s="489">
        <v>2.998805724373629E-3</v>
      </c>
      <c r="AR282" s="489">
        <v>1.3780018521395552E-4</v>
      </c>
      <c r="AS282" s="489">
        <v>6.0552900873388582</v>
      </c>
    </row>
    <row r="283" spans="1:45" ht="18.75">
      <c r="A283" s="484">
        <v>281</v>
      </c>
      <c r="B283" s="485" t="s">
        <v>1015</v>
      </c>
      <c r="C283" s="484" t="s">
        <v>261</v>
      </c>
      <c r="D283" s="383">
        <v>48</v>
      </c>
      <c r="E283" s="488">
        <v>951522</v>
      </c>
      <c r="F283" s="488">
        <v>15479464.868823644</v>
      </c>
      <c r="G283" s="488">
        <v>494495.39813859219</v>
      </c>
      <c r="H283" s="488">
        <v>9175968.6734575704</v>
      </c>
      <c r="I283" s="488">
        <v>2042165.3205128296</v>
      </c>
      <c r="J283" s="488">
        <v>171782.86650576416</v>
      </c>
      <c r="K283" s="488">
        <v>0</v>
      </c>
      <c r="L283" s="488">
        <v>0</v>
      </c>
      <c r="M283" s="488">
        <v>0</v>
      </c>
      <c r="N283" s="488">
        <v>0</v>
      </c>
      <c r="O283" s="488">
        <v>11884412.258614756</v>
      </c>
      <c r="P283" s="489">
        <v>16.268110320963302</v>
      </c>
      <c r="Q283" s="489">
        <v>0.51968887544228315</v>
      </c>
      <c r="R283" s="489">
        <v>9.643464547806115</v>
      </c>
      <c r="S283" s="489">
        <v>2.1462092526634482</v>
      </c>
      <c r="T283" s="489">
        <v>0.18053483419801555</v>
      </c>
      <c r="U283" s="489">
        <v>0</v>
      </c>
      <c r="V283" s="489">
        <v>0</v>
      </c>
      <c r="W283" s="489">
        <v>0</v>
      </c>
      <c r="X283" s="489">
        <v>0</v>
      </c>
      <c r="Y283" s="489">
        <v>12.489897510109861</v>
      </c>
      <c r="Z283" s="489">
        <v>61.716332326425594</v>
      </c>
      <c r="AA283" s="489">
        <v>3.5032258713739481</v>
      </c>
      <c r="AB283" s="489">
        <v>9.7723946266896196</v>
      </c>
      <c r="AC283" s="489">
        <v>2.3500666449929479</v>
      </c>
      <c r="AD283" s="489">
        <v>0.211225593345368</v>
      </c>
      <c r="AE283" s="489">
        <v>1.5713427977383034E-2</v>
      </c>
      <c r="AF283" s="489">
        <v>1.069650168529313E-3</v>
      </c>
      <c r="AG283" s="489">
        <v>2.3069522682507646E-3</v>
      </c>
      <c r="AH283" s="489">
        <v>1.7844552367309873E-4</v>
      </c>
      <c r="AI283" s="489">
        <v>15.856181212339722</v>
      </c>
      <c r="AJ283" s="489">
        <v>57.100301451365191</v>
      </c>
      <c r="AK283" s="489">
        <v>3.2000593636927643</v>
      </c>
      <c r="AL283" s="489">
        <v>9.6714394485428734</v>
      </c>
      <c r="AM283" s="489">
        <v>2.1560731628554284</v>
      </c>
      <c r="AN283" s="489">
        <v>0.20616577560730487</v>
      </c>
      <c r="AO283" s="489">
        <v>1.3197671871291105E-2</v>
      </c>
      <c r="AP283" s="489">
        <v>3.7909788026741674E-4</v>
      </c>
      <c r="AQ283" s="489">
        <v>2.0395308636397451E-3</v>
      </c>
      <c r="AR283" s="489">
        <v>5.7607368285783989E-5</v>
      </c>
      <c r="AS283" s="489">
        <v>15.249411658681844</v>
      </c>
    </row>
    <row r="284" spans="1:45" ht="18.75">
      <c r="A284" s="484">
        <v>282</v>
      </c>
      <c r="B284" s="485" t="s">
        <v>1016</v>
      </c>
      <c r="C284" s="484" t="s">
        <v>169</v>
      </c>
      <c r="D284" s="383">
        <v>48</v>
      </c>
      <c r="E284" s="488">
        <v>3950458</v>
      </c>
      <c r="F284" s="488">
        <v>129443843.31675762</v>
      </c>
      <c r="G284" s="488">
        <v>2476522.0936419796</v>
      </c>
      <c r="H284" s="488">
        <v>19058126.673009191</v>
      </c>
      <c r="I284" s="488">
        <v>1693840.9041734992</v>
      </c>
      <c r="J284" s="488">
        <v>1992431.4359959501</v>
      </c>
      <c r="K284" s="488">
        <v>0</v>
      </c>
      <c r="L284" s="488">
        <v>0</v>
      </c>
      <c r="M284" s="488">
        <v>0</v>
      </c>
      <c r="N284" s="488">
        <v>0</v>
      </c>
      <c r="O284" s="488">
        <v>25220921.106820621</v>
      </c>
      <c r="P284" s="489">
        <v>32.766793955728076</v>
      </c>
      <c r="Q284" s="489">
        <v>0.62689493057310819</v>
      </c>
      <c r="R284" s="489">
        <v>4.8242828231585282</v>
      </c>
      <c r="S284" s="489">
        <v>0.42877076637025358</v>
      </c>
      <c r="T284" s="489">
        <v>0.50435454218117248</v>
      </c>
      <c r="U284" s="489">
        <v>0</v>
      </c>
      <c r="V284" s="489">
        <v>0</v>
      </c>
      <c r="W284" s="489">
        <v>0</v>
      </c>
      <c r="X284" s="489">
        <v>0</v>
      </c>
      <c r="Y284" s="489">
        <v>6.3843030622830623</v>
      </c>
      <c r="Z284" s="489">
        <v>79.55284718944128</v>
      </c>
      <c r="AA284" s="489">
        <v>3.4951021936205837</v>
      </c>
      <c r="AB284" s="489">
        <v>4.9649471991139746</v>
      </c>
      <c r="AC284" s="489">
        <v>0.63908398038236147</v>
      </c>
      <c r="AD284" s="489">
        <v>0.53600337197912551</v>
      </c>
      <c r="AE284" s="489">
        <v>1.2028163036803199E-2</v>
      </c>
      <c r="AF284" s="489">
        <v>9.3844872771807984E-4</v>
      </c>
      <c r="AG284" s="489">
        <v>2.6068200247686664E-3</v>
      </c>
      <c r="AH284" s="489">
        <v>1.5535444633121956E-4</v>
      </c>
      <c r="AI284" s="489">
        <v>9.650865531331668</v>
      </c>
      <c r="AJ284" s="489">
        <v>75.231312085781909</v>
      </c>
      <c r="AK284" s="489">
        <v>3.2090871686164935</v>
      </c>
      <c r="AL284" s="489">
        <v>4.8656372633870317</v>
      </c>
      <c r="AM284" s="489">
        <v>0.44059560345757942</v>
      </c>
      <c r="AN284" s="489">
        <v>0.53179872605571521</v>
      </c>
      <c r="AO284" s="489">
        <v>9.8990597454744131E-3</v>
      </c>
      <c r="AP284" s="489">
        <v>3.3026524631744392E-4</v>
      </c>
      <c r="AQ284" s="489">
        <v>2.3631594936293484E-3</v>
      </c>
      <c r="AR284" s="489">
        <v>4.8146501037102991E-5</v>
      </c>
      <c r="AS284" s="489">
        <v>9.0597593925032847</v>
      </c>
    </row>
    <row r="285" spans="1:45" ht="18.75">
      <c r="A285" s="484">
        <v>283</v>
      </c>
      <c r="B285" s="485" t="s">
        <v>1017</v>
      </c>
      <c r="C285" s="484" t="s">
        <v>1018</v>
      </c>
      <c r="D285" s="383">
        <v>51</v>
      </c>
      <c r="E285" s="488">
        <v>50628789</v>
      </c>
      <c r="F285" s="488">
        <v>34085755.717471212</v>
      </c>
      <c r="G285" s="488">
        <v>2235814.8929330776</v>
      </c>
      <c r="H285" s="488">
        <v>0</v>
      </c>
      <c r="I285" s="488">
        <v>817.26724648309926</v>
      </c>
      <c r="J285" s="488">
        <v>8232.6524591350171</v>
      </c>
      <c r="K285" s="488">
        <v>0</v>
      </c>
      <c r="L285" s="488">
        <v>0</v>
      </c>
      <c r="M285" s="488">
        <v>0</v>
      </c>
      <c r="N285" s="488">
        <v>0</v>
      </c>
      <c r="O285" s="488">
        <v>2244864.8126386954</v>
      </c>
      <c r="P285" s="489">
        <v>0.67324848946063498</v>
      </c>
      <c r="Q285" s="489">
        <v>4.4160939597687743E-2</v>
      </c>
      <c r="R285" s="489">
        <v>0</v>
      </c>
      <c r="S285" s="489">
        <v>1.6142342383166607E-5</v>
      </c>
      <c r="T285" s="489">
        <v>1.6260812517429594E-4</v>
      </c>
      <c r="U285" s="489">
        <v>0</v>
      </c>
      <c r="V285" s="489">
        <v>0</v>
      </c>
      <c r="W285" s="489">
        <v>0</v>
      </c>
      <c r="X285" s="489">
        <v>0</v>
      </c>
      <c r="Y285" s="489">
        <v>4.4339690065245199E-2</v>
      </c>
      <c r="Z285" s="489">
        <v>13.1920427802044</v>
      </c>
      <c r="AA285" s="489">
        <v>0.86135333285001281</v>
      </c>
      <c r="AB285" s="489">
        <v>5.1302384619243482E-2</v>
      </c>
      <c r="AC285" s="489">
        <v>6.8174489144067638E-2</v>
      </c>
      <c r="AD285" s="489">
        <v>9.8070631721414586E-3</v>
      </c>
      <c r="AE285" s="489">
        <v>8.5433552674042627E-3</v>
      </c>
      <c r="AF285" s="489">
        <v>4.0539473218861264E-4</v>
      </c>
      <c r="AG285" s="489">
        <v>3.9967570068655218E-4</v>
      </c>
      <c r="AH285" s="489">
        <v>6.6870510188425959E-5</v>
      </c>
      <c r="AI285" s="489">
        <v>1.0000525659959336</v>
      </c>
      <c r="AJ285" s="489">
        <v>11.304226229610986</v>
      </c>
      <c r="AK285" s="489">
        <v>0.73721777013384493</v>
      </c>
      <c r="AL285" s="489">
        <v>1.8509949381703816E-2</v>
      </c>
      <c r="AM285" s="489">
        <v>3.6889958050711205E-3</v>
      </c>
      <c r="AN285" s="489">
        <v>8.2942907390421167E-3</v>
      </c>
      <c r="AO285" s="489">
        <v>7.7429326589955969E-3</v>
      </c>
      <c r="AP285" s="489">
        <v>1.0055747760421385E-4</v>
      </c>
      <c r="AQ285" s="489">
        <v>2.8641061550130955E-4</v>
      </c>
      <c r="AR285" s="489">
        <v>1.3358844817441677E-5</v>
      </c>
      <c r="AS285" s="489">
        <v>0.77585426565658011</v>
      </c>
    </row>
    <row r="286" spans="1:45" ht="18.75">
      <c r="A286" s="484">
        <v>284</v>
      </c>
      <c r="B286" s="485" t="s">
        <v>1019</v>
      </c>
      <c r="C286" s="484" t="s">
        <v>1020</v>
      </c>
      <c r="D286" s="383">
        <v>51</v>
      </c>
      <c r="E286" s="488">
        <v>44850092</v>
      </c>
      <c r="F286" s="488">
        <v>774240596.43598211</v>
      </c>
      <c r="G286" s="488">
        <v>3303069.775579012</v>
      </c>
      <c r="H286" s="488">
        <v>0</v>
      </c>
      <c r="I286" s="488">
        <v>18563.809633838788</v>
      </c>
      <c r="J286" s="488">
        <v>187000.51138792047</v>
      </c>
      <c r="K286" s="488">
        <v>0</v>
      </c>
      <c r="L286" s="488">
        <v>0</v>
      </c>
      <c r="M286" s="488">
        <v>0</v>
      </c>
      <c r="N286" s="488">
        <v>0</v>
      </c>
      <c r="O286" s="488">
        <v>3508634.0966007714</v>
      </c>
      <c r="P286" s="489">
        <v>17.262854141658885</v>
      </c>
      <c r="Q286" s="489">
        <v>7.3646889633559989E-2</v>
      </c>
      <c r="R286" s="489">
        <v>0</v>
      </c>
      <c r="S286" s="489">
        <v>4.1390794992881593E-4</v>
      </c>
      <c r="T286" s="489">
        <v>4.1694565841229594E-3</v>
      </c>
      <c r="U286" s="489">
        <v>0</v>
      </c>
      <c r="V286" s="489">
        <v>0</v>
      </c>
      <c r="W286" s="489">
        <v>0</v>
      </c>
      <c r="X286" s="489">
        <v>0</v>
      </c>
      <c r="Y286" s="489">
        <v>7.8230254167611771E-2</v>
      </c>
      <c r="Z286" s="489">
        <v>43.340524246977033</v>
      </c>
      <c r="AA286" s="489">
        <v>1.7847816534655421</v>
      </c>
      <c r="AB286" s="489">
        <v>8.4727633982846023E-2</v>
      </c>
      <c r="AC286" s="489">
        <v>0.12873513143336607</v>
      </c>
      <c r="AD286" s="489">
        <v>2.1891976330429209E-2</v>
      </c>
      <c r="AE286" s="489">
        <v>1.1229224177839127E-2</v>
      </c>
      <c r="AF286" s="489">
        <v>4.1192399850245305E-4</v>
      </c>
      <c r="AG286" s="489">
        <v>1.1474519571673873E-3</v>
      </c>
      <c r="AH286" s="489">
        <v>6.8712413616629976E-5</v>
      </c>
      <c r="AI286" s="489">
        <v>2.0329937077593074</v>
      </c>
      <c r="AJ286" s="489">
        <v>40.525445425433503</v>
      </c>
      <c r="AK286" s="489">
        <v>1.6011356537164321</v>
      </c>
      <c r="AL286" s="489">
        <v>2.6237282914363062E-2</v>
      </c>
      <c r="AM286" s="489">
        <v>8.3984749566058062E-3</v>
      </c>
      <c r="AN286" s="489">
        <v>1.9540889221025037E-2</v>
      </c>
      <c r="AO286" s="489">
        <v>9.7271893131192742E-3</v>
      </c>
      <c r="AP286" s="489">
        <v>1.0779296663236924E-4</v>
      </c>
      <c r="AQ286" s="489">
        <v>1.0033967131632398E-3</v>
      </c>
      <c r="AR286" s="489">
        <v>1.5027622027670557E-5</v>
      </c>
      <c r="AS286" s="489">
        <v>1.6661657074233689</v>
      </c>
    </row>
    <row r="287" spans="1:45" ht="18.75">
      <c r="A287" s="484">
        <v>285</v>
      </c>
      <c r="B287" s="485" t="s">
        <v>1021</v>
      </c>
      <c r="C287" s="484" t="s">
        <v>1022</v>
      </c>
      <c r="D287" s="383">
        <v>53</v>
      </c>
      <c r="E287" s="488">
        <v>21159796</v>
      </c>
      <c r="F287" s="488">
        <v>2925228.1589403241</v>
      </c>
      <c r="G287" s="488">
        <v>165280.45436516794</v>
      </c>
      <c r="H287" s="488">
        <v>0</v>
      </c>
      <c r="I287" s="488">
        <v>70.137601836024317</v>
      </c>
      <c r="J287" s="488">
        <v>706.5234814168208</v>
      </c>
      <c r="K287" s="488">
        <v>0</v>
      </c>
      <c r="L287" s="488">
        <v>0</v>
      </c>
      <c r="M287" s="488">
        <v>0</v>
      </c>
      <c r="N287" s="488">
        <v>0</v>
      </c>
      <c r="O287" s="488">
        <v>166057.11544842078</v>
      </c>
      <c r="P287" s="489">
        <v>0.13824462952952496</v>
      </c>
      <c r="Q287" s="489">
        <v>7.8110608611334413E-3</v>
      </c>
      <c r="R287" s="489">
        <v>0</v>
      </c>
      <c r="S287" s="489">
        <v>3.314663422843222E-6</v>
      </c>
      <c r="T287" s="489">
        <v>3.3389900423275385E-5</v>
      </c>
      <c r="U287" s="489">
        <v>0</v>
      </c>
      <c r="V287" s="489">
        <v>0</v>
      </c>
      <c r="W287" s="489">
        <v>0</v>
      </c>
      <c r="X287" s="489">
        <v>0</v>
      </c>
      <c r="Y287" s="489">
        <v>7.8477654249795598E-3</v>
      </c>
      <c r="Z287" s="489">
        <v>8.8548194366100006</v>
      </c>
      <c r="AA287" s="489">
        <v>0.56721386192573453</v>
      </c>
      <c r="AB287" s="489">
        <v>4.5932068488380648E-2</v>
      </c>
      <c r="AC287" s="489">
        <v>4.2148200299764377E-2</v>
      </c>
      <c r="AD287" s="489">
        <v>7.8227914577979254E-3</v>
      </c>
      <c r="AE287" s="489">
        <v>5.9658068847339429E-3</v>
      </c>
      <c r="AF287" s="489">
        <v>3.5927565664447219E-4</v>
      </c>
      <c r="AG287" s="489">
        <v>3.6573973339755039E-4</v>
      </c>
      <c r="AH287" s="489">
        <v>5.9407373523538531E-5</v>
      </c>
      <c r="AI287" s="489">
        <v>0.66986715181997725</v>
      </c>
      <c r="AJ287" s="489">
        <v>7.3282747542306339</v>
      </c>
      <c r="AK287" s="489">
        <v>0.46772739656707174</v>
      </c>
      <c r="AL287" s="489">
        <v>2.4817567848233708E-2</v>
      </c>
      <c r="AM287" s="489">
        <v>3.5422856639750699E-3</v>
      </c>
      <c r="AN287" s="489">
        <v>6.4387426392421131E-3</v>
      </c>
      <c r="AO287" s="489">
        <v>5.039645514763773E-3</v>
      </c>
      <c r="AP287" s="489">
        <v>1.0810142949794677E-4</v>
      </c>
      <c r="AQ287" s="489">
        <v>2.74211959736416E-4</v>
      </c>
      <c r="AR287" s="489">
        <v>1.5340352637223647E-5</v>
      </c>
      <c r="AS287" s="489">
        <v>0.50796329197515788</v>
      </c>
    </row>
    <row r="288" spans="1:45" ht="18.75">
      <c r="A288" s="484">
        <v>286</v>
      </c>
      <c r="B288" s="485" t="s">
        <v>1023</v>
      </c>
      <c r="C288" s="484" t="s">
        <v>1024</v>
      </c>
      <c r="D288" s="383">
        <v>53</v>
      </c>
      <c r="E288" s="488">
        <v>10342461</v>
      </c>
      <c r="F288" s="488">
        <v>1031594.3112285801</v>
      </c>
      <c r="G288" s="488">
        <v>58346.978518791133</v>
      </c>
      <c r="H288" s="488">
        <v>0</v>
      </c>
      <c r="I288" s="488">
        <v>24.734327418572455</v>
      </c>
      <c r="J288" s="488">
        <v>249.15854920630565</v>
      </c>
      <c r="K288" s="488">
        <v>0</v>
      </c>
      <c r="L288" s="488">
        <v>0</v>
      </c>
      <c r="M288" s="488">
        <v>0</v>
      </c>
      <c r="N288" s="488">
        <v>0</v>
      </c>
      <c r="O288" s="488">
        <v>58620.871395416005</v>
      </c>
      <c r="P288" s="489">
        <v>9.9743601762537965E-2</v>
      </c>
      <c r="Q288" s="489">
        <v>5.6414985291016453E-3</v>
      </c>
      <c r="R288" s="489">
        <v>0</v>
      </c>
      <c r="S288" s="489">
        <v>2.3915320945926173E-6</v>
      </c>
      <c r="T288" s="489">
        <v>2.4090837684213233E-5</v>
      </c>
      <c r="U288" s="489">
        <v>0</v>
      </c>
      <c r="V288" s="489">
        <v>0</v>
      </c>
      <c r="W288" s="489">
        <v>0</v>
      </c>
      <c r="X288" s="489">
        <v>0</v>
      </c>
      <c r="Y288" s="489">
        <v>5.6679808988804514E-3</v>
      </c>
      <c r="Z288" s="489">
        <v>8.3105437556185553</v>
      </c>
      <c r="AA288" s="489">
        <v>0.52582097930752558</v>
      </c>
      <c r="AB288" s="489">
        <v>5.6220301900228122E-2</v>
      </c>
      <c r="AC288" s="489">
        <v>4.1052603798444096E-2</v>
      </c>
      <c r="AD288" s="489">
        <v>8.952887750517613E-3</v>
      </c>
      <c r="AE288" s="489">
        <v>6.3646059086079863E-3</v>
      </c>
      <c r="AF288" s="489">
        <v>3.7026871694888555E-4</v>
      </c>
      <c r="AG288" s="489">
        <v>3.547118483732651E-4</v>
      </c>
      <c r="AH288" s="489">
        <v>5.9677073050267927E-5</v>
      </c>
      <c r="AI288" s="489">
        <v>0.63919603630369604</v>
      </c>
      <c r="AJ288" s="489">
        <v>6.8398289849618408</v>
      </c>
      <c r="AK288" s="489">
        <v>0.43001663838680487</v>
      </c>
      <c r="AL288" s="489">
        <v>3.6067387615650669E-2</v>
      </c>
      <c r="AM288" s="489">
        <v>4.6986301799230275E-3</v>
      </c>
      <c r="AN288" s="489">
        <v>7.5300317285124244E-3</v>
      </c>
      <c r="AO288" s="489">
        <v>5.3231346754263383E-3</v>
      </c>
      <c r="AP288" s="489">
        <v>1.186056014872183E-4</v>
      </c>
      <c r="AQ288" s="489">
        <v>2.6599536276546647E-4</v>
      </c>
      <c r="AR288" s="489">
        <v>1.5614936210391024E-5</v>
      </c>
      <c r="AS288" s="489">
        <v>0.48403603848678073</v>
      </c>
    </row>
    <row r="289" spans="1:45" ht="18.75">
      <c r="A289" s="484">
        <v>287</v>
      </c>
      <c r="B289" s="485" t="s">
        <v>1025</v>
      </c>
      <c r="C289" s="484" t="s">
        <v>1026</v>
      </c>
      <c r="D289" s="383">
        <v>53</v>
      </c>
      <c r="E289" s="488">
        <v>3945967</v>
      </c>
      <c r="F289" s="488">
        <v>690870.67205685156</v>
      </c>
      <c r="G289" s="488">
        <v>38668.106149854051</v>
      </c>
      <c r="H289" s="488">
        <v>0</v>
      </c>
      <c r="I289" s="488">
        <v>16.564865878517789</v>
      </c>
      <c r="J289" s="488">
        <v>166.86436951543899</v>
      </c>
      <c r="K289" s="488">
        <v>0</v>
      </c>
      <c r="L289" s="488">
        <v>0</v>
      </c>
      <c r="M289" s="488">
        <v>0</v>
      </c>
      <c r="N289" s="488">
        <v>0</v>
      </c>
      <c r="O289" s="488">
        <v>38851.535385248011</v>
      </c>
      <c r="P289" s="489">
        <v>0.17508272929217389</v>
      </c>
      <c r="Q289" s="489">
        <v>9.7993992726888111E-3</v>
      </c>
      <c r="R289" s="489">
        <v>0</v>
      </c>
      <c r="S289" s="489">
        <v>4.1979230638567903E-6</v>
      </c>
      <c r="T289" s="489">
        <v>4.2287320070197997E-5</v>
      </c>
      <c r="U289" s="489">
        <v>0</v>
      </c>
      <c r="V289" s="489">
        <v>0</v>
      </c>
      <c r="W289" s="489">
        <v>0</v>
      </c>
      <c r="X289" s="489">
        <v>0</v>
      </c>
      <c r="Y289" s="489">
        <v>9.8458845158228663E-3</v>
      </c>
      <c r="Z289" s="489">
        <v>10.757820076100035</v>
      </c>
      <c r="AA289" s="489">
        <v>0.69660613929675774</v>
      </c>
      <c r="AB289" s="489">
        <v>4.8294173496874496E-2</v>
      </c>
      <c r="AC289" s="489">
        <v>4.8055486840060085E-2</v>
      </c>
      <c r="AD289" s="489">
        <v>7.6854950746025209E-3</v>
      </c>
      <c r="AE289" s="489">
        <v>5.2668620922509107E-3</v>
      </c>
      <c r="AF289" s="489">
        <v>3.7371995264127473E-4</v>
      </c>
      <c r="AG289" s="489">
        <v>5.0502302501890921E-4</v>
      </c>
      <c r="AH289" s="489">
        <v>6.1795923494116316E-5</v>
      </c>
      <c r="AI289" s="489">
        <v>0.80684869570170015</v>
      </c>
      <c r="AJ289" s="489">
        <v>9.2061417958821981</v>
      </c>
      <c r="AK289" s="489">
        <v>0.59513479183257312</v>
      </c>
      <c r="AL289" s="489">
        <v>2.431025174285531E-2</v>
      </c>
      <c r="AM289" s="489">
        <v>3.2441821154459969E-3</v>
      </c>
      <c r="AN289" s="489">
        <v>6.3045648034447243E-3</v>
      </c>
      <c r="AO289" s="489">
        <v>4.2746460656458533E-3</v>
      </c>
      <c r="AP289" s="489">
        <v>1.2027289528104558E-4</v>
      </c>
      <c r="AQ289" s="489">
        <v>4.1233301009015074E-4</v>
      </c>
      <c r="AR289" s="489">
        <v>1.6943338811554486E-5</v>
      </c>
      <c r="AS289" s="489">
        <v>0.63381798580414717</v>
      </c>
    </row>
    <row r="290" spans="1:45" ht="18.75">
      <c r="A290" s="484">
        <v>288</v>
      </c>
      <c r="B290" s="485" t="s">
        <v>1027</v>
      </c>
      <c r="C290" s="484" t="s">
        <v>1028</v>
      </c>
      <c r="D290" s="383">
        <v>55</v>
      </c>
      <c r="E290" s="488">
        <v>6322689</v>
      </c>
      <c r="F290" s="488">
        <v>886444.88503803394</v>
      </c>
      <c r="G290" s="488">
        <v>53004.865301451144</v>
      </c>
      <c r="H290" s="488">
        <v>0</v>
      </c>
      <c r="I290" s="488">
        <v>21.254109087648203</v>
      </c>
      <c r="J290" s="488">
        <v>214.10094947536771</v>
      </c>
      <c r="K290" s="488">
        <v>0</v>
      </c>
      <c r="L290" s="488">
        <v>0</v>
      </c>
      <c r="M290" s="488">
        <v>0</v>
      </c>
      <c r="N290" s="488">
        <v>0</v>
      </c>
      <c r="O290" s="488">
        <v>53240.220360014158</v>
      </c>
      <c r="P290" s="489">
        <v>0.14020061480772403</v>
      </c>
      <c r="Q290" s="489">
        <v>8.3832789026079164E-3</v>
      </c>
      <c r="R290" s="489">
        <v>0</v>
      </c>
      <c r="S290" s="489">
        <v>3.3615616848540553E-6</v>
      </c>
      <c r="T290" s="489">
        <v>3.386232494993312E-5</v>
      </c>
      <c r="U290" s="489">
        <v>0</v>
      </c>
      <c r="V290" s="489">
        <v>0</v>
      </c>
      <c r="W290" s="489">
        <v>0</v>
      </c>
      <c r="X290" s="489">
        <v>0</v>
      </c>
      <c r="Y290" s="489">
        <v>8.4205027892427023E-3</v>
      </c>
      <c r="Z290" s="489">
        <v>9.2806613982692703</v>
      </c>
      <c r="AA290" s="489">
        <v>0.6090129310544462</v>
      </c>
      <c r="AB290" s="489">
        <v>3.5346787735176258E-2</v>
      </c>
      <c r="AC290" s="489">
        <v>4.2237675344688301E-2</v>
      </c>
      <c r="AD290" s="489">
        <v>5.5757030030256548E-3</v>
      </c>
      <c r="AE290" s="489">
        <v>3.3997305264675511E-3</v>
      </c>
      <c r="AF290" s="489">
        <v>2.6071832669870754E-4</v>
      </c>
      <c r="AG290" s="489">
        <v>4.2387503388811295E-4</v>
      </c>
      <c r="AH290" s="489">
        <v>4.4362182656318903E-5</v>
      </c>
      <c r="AI290" s="489">
        <v>0.69630178320704728</v>
      </c>
      <c r="AJ290" s="489">
        <v>8.1312864129859932</v>
      </c>
      <c r="AK290" s="489">
        <v>0.53372786651421189</v>
      </c>
      <c r="AL290" s="489">
        <v>1.4465756862379209E-2</v>
      </c>
      <c r="AM290" s="489">
        <v>2.2980681942084205E-3</v>
      </c>
      <c r="AN290" s="489">
        <v>4.5832000333290279E-3</v>
      </c>
      <c r="AO290" s="489">
        <v>2.8079115257797519E-3</v>
      </c>
      <c r="AP290" s="489">
        <v>5.7964110005883467E-5</v>
      </c>
      <c r="AQ290" s="489">
        <v>3.5108106468115106E-4</v>
      </c>
      <c r="AR290" s="489">
        <v>7.8830394957869008E-6</v>
      </c>
      <c r="AS290" s="489">
        <v>0.55829973134409105</v>
      </c>
    </row>
    <row r="291" spans="1:45" ht="18.75">
      <c r="A291" s="484">
        <v>289</v>
      </c>
      <c r="B291" s="485" t="s">
        <v>1029</v>
      </c>
      <c r="C291" s="484" t="s">
        <v>1030</v>
      </c>
      <c r="D291" s="383">
        <v>55</v>
      </c>
      <c r="E291" s="488">
        <v>8976176</v>
      </c>
      <c r="F291" s="488">
        <v>12983299.060484888</v>
      </c>
      <c r="G291" s="488">
        <v>697364.36875820742</v>
      </c>
      <c r="H291" s="488">
        <v>0</v>
      </c>
      <c r="I291" s="488">
        <v>311.29792636489333</v>
      </c>
      <c r="J291" s="488">
        <v>3135.8257045537534</v>
      </c>
      <c r="K291" s="488">
        <v>0</v>
      </c>
      <c r="L291" s="488">
        <v>0</v>
      </c>
      <c r="M291" s="488">
        <v>0</v>
      </c>
      <c r="N291" s="488">
        <v>0</v>
      </c>
      <c r="O291" s="488">
        <v>700811.4923891261</v>
      </c>
      <c r="P291" s="489">
        <v>1.4464176126320258</v>
      </c>
      <c r="Q291" s="489">
        <v>7.7690585474060159E-2</v>
      </c>
      <c r="R291" s="489">
        <v>0</v>
      </c>
      <c r="S291" s="489">
        <v>3.4680461520016241E-5</v>
      </c>
      <c r="T291" s="489">
        <v>3.4934984614314084E-4</v>
      </c>
      <c r="U291" s="489">
        <v>0</v>
      </c>
      <c r="V291" s="489">
        <v>0</v>
      </c>
      <c r="W291" s="489">
        <v>0</v>
      </c>
      <c r="X291" s="489">
        <v>0</v>
      </c>
      <c r="Y291" s="489">
        <v>7.8074615781723325E-2</v>
      </c>
      <c r="Z291" s="489">
        <v>12.880842200724171</v>
      </c>
      <c r="AA291" s="489">
        <v>0.83431387006398039</v>
      </c>
      <c r="AB291" s="489">
        <v>3.2532692904542859E-2</v>
      </c>
      <c r="AC291" s="489">
        <v>5.2178848683866408E-2</v>
      </c>
      <c r="AD291" s="489">
        <v>6.2588014464206266E-3</v>
      </c>
      <c r="AE291" s="489">
        <v>2.9111486823748356E-3</v>
      </c>
      <c r="AF291" s="489">
        <v>2.0156946745497143E-4</v>
      </c>
      <c r="AG291" s="489">
        <v>5.7725379928635348E-4</v>
      </c>
      <c r="AH291" s="489">
        <v>3.3588056921025589E-5</v>
      </c>
      <c r="AI291" s="489">
        <v>0.9290077731048475</v>
      </c>
      <c r="AJ291" s="489">
        <v>11.795610192156824</v>
      </c>
      <c r="AK291" s="489">
        <v>0.7633852765997392</v>
      </c>
      <c r="AL291" s="489">
        <v>8.4551949307107039E-3</v>
      </c>
      <c r="AM291" s="489">
        <v>2.1936004425601929E-3</v>
      </c>
      <c r="AN291" s="489">
        <v>5.416200547486357E-3</v>
      </c>
      <c r="AO291" s="489">
        <v>2.3888094407512796E-3</v>
      </c>
      <c r="AP291" s="489">
        <v>5.2754507013194432E-5</v>
      </c>
      <c r="AQ291" s="489">
        <v>5.1489633110408559E-4</v>
      </c>
      <c r="AR291" s="489">
        <v>7.4479196567286411E-6</v>
      </c>
      <c r="AS291" s="489">
        <v>0.78241418071902158</v>
      </c>
    </row>
    <row r="292" spans="1:45" ht="18.75">
      <c r="A292" s="484">
        <v>290</v>
      </c>
      <c r="B292" s="485" t="s">
        <v>1031</v>
      </c>
      <c r="C292" s="484" t="s">
        <v>1032</v>
      </c>
      <c r="D292" s="383">
        <v>55</v>
      </c>
      <c r="E292" s="488">
        <v>14087379</v>
      </c>
      <c r="F292" s="488">
        <v>2001184.7551297299</v>
      </c>
      <c r="G292" s="488">
        <v>123996.84132923713</v>
      </c>
      <c r="H292" s="488">
        <v>0</v>
      </c>
      <c r="I292" s="488">
        <v>47.982000695103437</v>
      </c>
      <c r="J292" s="488">
        <v>483.34145007844785</v>
      </c>
      <c r="K292" s="488">
        <v>0</v>
      </c>
      <c r="L292" s="488">
        <v>0</v>
      </c>
      <c r="M292" s="488">
        <v>0</v>
      </c>
      <c r="N292" s="488">
        <v>0</v>
      </c>
      <c r="O292" s="488">
        <v>124528.16478001067</v>
      </c>
      <c r="P292" s="489">
        <v>0.14205515129036636</v>
      </c>
      <c r="Q292" s="489">
        <v>8.8019809312461263E-3</v>
      </c>
      <c r="R292" s="489">
        <v>0</v>
      </c>
      <c r="S292" s="489">
        <v>3.4060275296847934E-6</v>
      </c>
      <c r="T292" s="489">
        <v>3.4310246787457611E-5</v>
      </c>
      <c r="U292" s="489">
        <v>0</v>
      </c>
      <c r="V292" s="489">
        <v>0</v>
      </c>
      <c r="W292" s="489">
        <v>0</v>
      </c>
      <c r="X292" s="489">
        <v>0</v>
      </c>
      <c r="Y292" s="489">
        <v>8.8396972055632683E-3</v>
      </c>
      <c r="Z292" s="489">
        <v>6.1654294014774038</v>
      </c>
      <c r="AA292" s="489">
        <v>0.40540032877904186</v>
      </c>
      <c r="AB292" s="489">
        <v>2.5933069988592079E-2</v>
      </c>
      <c r="AC292" s="489">
        <v>2.6904011604990851E-2</v>
      </c>
      <c r="AD292" s="489">
        <v>3.5449675589693057E-3</v>
      </c>
      <c r="AE292" s="489">
        <v>2.6024559186982764E-3</v>
      </c>
      <c r="AF292" s="489">
        <v>1.6222840847803351E-4</v>
      </c>
      <c r="AG292" s="489">
        <v>2.816641763847441E-4</v>
      </c>
      <c r="AH292" s="489">
        <v>2.7470022990930611E-5</v>
      </c>
      <c r="AI292" s="489">
        <v>0.46485619645814591</v>
      </c>
      <c r="AJ292" s="489">
        <v>5.3711797432935988</v>
      </c>
      <c r="AK292" s="489">
        <v>0.35308259957891819</v>
      </c>
      <c r="AL292" s="489">
        <v>1.1861675371528487E-2</v>
      </c>
      <c r="AM292" s="489">
        <v>1.2005910865156215E-3</v>
      </c>
      <c r="AN292" s="489">
        <v>2.8583751095609795E-3</v>
      </c>
      <c r="AO292" s="489">
        <v>2.1555477823867941E-3</v>
      </c>
      <c r="AP292" s="489">
        <v>4.0668306205674875E-5</v>
      </c>
      <c r="AQ292" s="489">
        <v>2.3498501823979715E-4</v>
      </c>
      <c r="AR292" s="489">
        <v>5.7163285424811056E-6</v>
      </c>
      <c r="AS292" s="489">
        <v>0.37144015858189822</v>
      </c>
    </row>
    <row r="293" spans="1:45" ht="18.75">
      <c r="A293" s="484">
        <v>291</v>
      </c>
      <c r="B293" s="485" t="s">
        <v>1033</v>
      </c>
      <c r="C293" s="484" t="s">
        <v>1034</v>
      </c>
      <c r="D293" s="383">
        <v>55</v>
      </c>
      <c r="E293" s="488">
        <v>51332699</v>
      </c>
      <c r="F293" s="488">
        <v>630.79118723021793</v>
      </c>
      <c r="G293" s="488">
        <v>13.043275291919773</v>
      </c>
      <c r="H293" s="488">
        <v>0</v>
      </c>
      <c r="I293" s="488">
        <v>1.5124352265107758E-2</v>
      </c>
      <c r="J293" s="488">
        <v>0.15235351276339024</v>
      </c>
      <c r="K293" s="488">
        <v>0</v>
      </c>
      <c r="L293" s="488">
        <v>0</v>
      </c>
      <c r="M293" s="488">
        <v>0</v>
      </c>
      <c r="N293" s="488">
        <v>0</v>
      </c>
      <c r="O293" s="488">
        <v>13.210753156948272</v>
      </c>
      <c r="P293" s="489">
        <v>1.2288291859156244E-5</v>
      </c>
      <c r="Q293" s="489">
        <v>2.540929182765117E-7</v>
      </c>
      <c r="R293" s="489">
        <v>0</v>
      </c>
      <c r="S293" s="489">
        <v>2.946338797636134E-10</v>
      </c>
      <c r="T293" s="489">
        <v>2.9679622488463002E-9</v>
      </c>
      <c r="U293" s="489">
        <v>0</v>
      </c>
      <c r="V293" s="489">
        <v>0</v>
      </c>
      <c r="W293" s="489">
        <v>0</v>
      </c>
      <c r="X293" s="489">
        <v>0</v>
      </c>
      <c r="Y293" s="489">
        <v>2.5735551440512162E-7</v>
      </c>
      <c r="Z293" s="489">
        <v>1.3594895146791344</v>
      </c>
      <c r="AA293" s="489">
        <v>9.1193854405391378E-2</v>
      </c>
      <c r="AB293" s="489">
        <v>1.6460594119824121E-2</v>
      </c>
      <c r="AC293" s="489">
        <v>6.1106900799469503E-3</v>
      </c>
      <c r="AD293" s="489">
        <v>1.0103075078929807E-3</v>
      </c>
      <c r="AE293" s="489">
        <v>9.1470157951592144E-4</v>
      </c>
      <c r="AF293" s="489">
        <v>5.0055635123019377E-5</v>
      </c>
      <c r="AG293" s="489">
        <v>5.24353086472084E-5</v>
      </c>
      <c r="AH293" s="489">
        <v>8.7205605912043838E-6</v>
      </c>
      <c r="AI293" s="489">
        <v>0.11580135919693284</v>
      </c>
      <c r="AJ293" s="489">
        <v>1.0795527834614567</v>
      </c>
      <c r="AK293" s="489">
        <v>7.2560922760200722E-2</v>
      </c>
      <c r="AL293" s="489">
        <v>1.2348736485441717E-2</v>
      </c>
      <c r="AM293" s="489">
        <v>4.1415762744609943E-4</v>
      </c>
      <c r="AN293" s="489">
        <v>7.7197310228675374E-4</v>
      </c>
      <c r="AO293" s="489">
        <v>7.5664775556608685E-4</v>
      </c>
      <c r="AP293" s="489">
        <v>1.2150160927952076E-5</v>
      </c>
      <c r="AQ293" s="489">
        <v>3.7267739269569247E-5</v>
      </c>
      <c r="AR293" s="489">
        <v>1.7036818352056651E-6</v>
      </c>
      <c r="AS293" s="489">
        <v>8.690355931297418E-2</v>
      </c>
    </row>
    <row r="294" spans="1:45" ht="18.75">
      <c r="A294" s="484">
        <v>292</v>
      </c>
      <c r="B294" s="485" t="s">
        <v>1035</v>
      </c>
      <c r="C294" s="484" t="s">
        <v>1036</v>
      </c>
      <c r="D294" s="383">
        <v>57</v>
      </c>
      <c r="E294" s="488">
        <v>7244321</v>
      </c>
      <c r="F294" s="488">
        <v>6745866.1147684501</v>
      </c>
      <c r="G294" s="488">
        <v>462533.16067626444</v>
      </c>
      <c r="H294" s="488">
        <v>1045.994421830665</v>
      </c>
      <c r="I294" s="488">
        <v>624.17508400925465</v>
      </c>
      <c r="J294" s="488">
        <v>51160.474394923775</v>
      </c>
      <c r="K294" s="488">
        <v>0</v>
      </c>
      <c r="L294" s="488">
        <v>4682.0287530370852</v>
      </c>
      <c r="M294" s="488">
        <v>0</v>
      </c>
      <c r="N294" s="488">
        <v>0</v>
      </c>
      <c r="O294" s="488">
        <v>520045.83333006524</v>
      </c>
      <c r="P294" s="489">
        <v>0.93119370535464263</v>
      </c>
      <c r="Q294" s="489">
        <v>6.3847689890641851E-2</v>
      </c>
      <c r="R294" s="489">
        <v>1.4438819343188478E-4</v>
      </c>
      <c r="S294" s="489">
        <v>8.6160605529387037E-5</v>
      </c>
      <c r="T294" s="489">
        <v>7.0621490122985686E-3</v>
      </c>
      <c r="U294" s="489">
        <v>0</v>
      </c>
      <c r="V294" s="489">
        <v>6.4630332546515893E-4</v>
      </c>
      <c r="W294" s="489">
        <v>0</v>
      </c>
      <c r="X294" s="489">
        <v>0</v>
      </c>
      <c r="Y294" s="489">
        <v>7.1786691027366858E-2</v>
      </c>
      <c r="Z294" s="489">
        <v>33.576299458115685</v>
      </c>
      <c r="AA294" s="489">
        <v>2.189548286709921</v>
      </c>
      <c r="AB294" s="489">
        <v>0.19766708356977394</v>
      </c>
      <c r="AC294" s="489">
        <v>0.13381221867261694</v>
      </c>
      <c r="AD294" s="489">
        <v>3.6184624187068845E-2</v>
      </c>
      <c r="AE294" s="489">
        <v>5.473530088632916E-3</v>
      </c>
      <c r="AF294" s="489">
        <v>1.1566872366490903E-3</v>
      </c>
      <c r="AG294" s="489">
        <v>1.8516617536792667E-3</v>
      </c>
      <c r="AH294" s="489">
        <v>9.2114819962539781E-5</v>
      </c>
      <c r="AI294" s="489">
        <v>2.5657862070383035</v>
      </c>
      <c r="AJ294" s="489">
        <v>31.041259358656667</v>
      </c>
      <c r="AK294" s="489">
        <v>2.0204899548742801</v>
      </c>
      <c r="AL294" s="489">
        <v>0.13791259071781875</v>
      </c>
      <c r="AM294" s="489">
        <v>1.7959273719071599E-2</v>
      </c>
      <c r="AN294" s="489">
        <v>3.4436375049554512E-2</v>
      </c>
      <c r="AO294" s="489">
        <v>4.2616622989693348E-3</v>
      </c>
      <c r="AP294" s="489">
        <v>7.7509083737988069E-4</v>
      </c>
      <c r="AQ294" s="489">
        <v>1.6981513090710703E-3</v>
      </c>
      <c r="AR294" s="489">
        <v>1.9399300004614323E-5</v>
      </c>
      <c r="AS294" s="489">
        <v>2.2175524981061501</v>
      </c>
    </row>
    <row r="295" spans="1:45" ht="18.75">
      <c r="A295" s="484">
        <v>293</v>
      </c>
      <c r="B295" s="485" t="s">
        <v>1037</v>
      </c>
      <c r="C295" s="484" t="s">
        <v>1038</v>
      </c>
      <c r="D295" s="383">
        <v>57</v>
      </c>
      <c r="E295" s="488">
        <v>135638</v>
      </c>
      <c r="F295" s="488">
        <v>1184762.1044773473</v>
      </c>
      <c r="G295" s="488">
        <v>81545.792177574855</v>
      </c>
      <c r="H295" s="488">
        <v>125.37120236428457</v>
      </c>
      <c r="I295" s="488">
        <v>113.43287365499529</v>
      </c>
      <c r="J295" s="488">
        <v>9297.5188802681605</v>
      </c>
      <c r="K295" s="488">
        <v>0</v>
      </c>
      <c r="L295" s="488">
        <v>3142.5238330898164</v>
      </c>
      <c r="M295" s="488">
        <v>0</v>
      </c>
      <c r="N295" s="488">
        <v>0</v>
      </c>
      <c r="O295" s="488">
        <v>94224.638966952116</v>
      </c>
      <c r="P295" s="489">
        <v>8.7347358739980479</v>
      </c>
      <c r="Q295" s="489">
        <v>0.60120167045794581</v>
      </c>
      <c r="R295" s="489">
        <v>9.2430736492933076E-4</v>
      </c>
      <c r="S295" s="489">
        <v>8.3629125801762991E-4</v>
      </c>
      <c r="T295" s="489">
        <v>6.85465642391377E-2</v>
      </c>
      <c r="U295" s="489">
        <v>0</v>
      </c>
      <c r="V295" s="489">
        <v>2.316846188450004E-2</v>
      </c>
      <c r="W295" s="489">
        <v>0</v>
      </c>
      <c r="X295" s="489">
        <v>0</v>
      </c>
      <c r="Y295" s="489">
        <v>0.69467729520453048</v>
      </c>
      <c r="Z295" s="489">
        <v>48.02241139530549</v>
      </c>
      <c r="AA295" s="489">
        <v>3.2680881608097958</v>
      </c>
      <c r="AB295" s="489">
        <v>0.27367897718831524</v>
      </c>
      <c r="AC295" s="489">
        <v>0.17991456088368096</v>
      </c>
      <c r="AD295" s="489">
        <v>0.1018364749245496</v>
      </c>
      <c r="AE295" s="489">
        <v>8.2581795216315687E-3</v>
      </c>
      <c r="AF295" s="489">
        <v>2.3989930351061759E-2</v>
      </c>
      <c r="AG295" s="489">
        <v>2.3800540083494031E-3</v>
      </c>
      <c r="AH295" s="489">
        <v>1.4494102034986805E-4</v>
      </c>
      <c r="AI295" s="489">
        <v>3.8582912787077368</v>
      </c>
      <c r="AJ295" s="489">
        <v>44.217304900266377</v>
      </c>
      <c r="AK295" s="489">
        <v>3.0109890791327389</v>
      </c>
      <c r="AL295" s="489">
        <v>0.18265964591626227</v>
      </c>
      <c r="AM295" s="489">
        <v>2.0567004870428698E-2</v>
      </c>
      <c r="AN295" s="489">
        <v>9.9299605240855099E-2</v>
      </c>
      <c r="AO295" s="489">
        <v>6.3151720787916451E-3</v>
      </c>
      <c r="AP295" s="489">
        <v>2.3393997497964187E-2</v>
      </c>
      <c r="AQ295" s="489">
        <v>2.1444561882912549E-3</v>
      </c>
      <c r="AR295" s="489">
        <v>2.9297643772371692E-5</v>
      </c>
      <c r="AS295" s="489">
        <v>3.3453982585691078</v>
      </c>
    </row>
    <row r="296" spans="1:45" ht="18.75">
      <c r="A296" s="484">
        <v>294</v>
      </c>
      <c r="B296" s="485" t="s">
        <v>1039</v>
      </c>
      <c r="C296" s="484" t="s">
        <v>1040</v>
      </c>
      <c r="D296" s="383">
        <v>57</v>
      </c>
      <c r="E296" s="488">
        <v>1630655</v>
      </c>
      <c r="F296" s="488">
        <v>65143328.389802299</v>
      </c>
      <c r="G296" s="488">
        <v>4477728.4538039854</v>
      </c>
      <c r="H296" s="488">
        <v>0</v>
      </c>
      <c r="I296" s="488">
        <v>4186.2785608267477</v>
      </c>
      <c r="J296" s="488">
        <v>52918.907238381937</v>
      </c>
      <c r="K296" s="488">
        <v>3490.8208961791051</v>
      </c>
      <c r="L296" s="488">
        <v>0</v>
      </c>
      <c r="M296" s="488">
        <v>0</v>
      </c>
      <c r="N296" s="488">
        <v>0</v>
      </c>
      <c r="O296" s="488">
        <v>4538324.4604993733</v>
      </c>
      <c r="P296" s="489">
        <v>39.949178943309462</v>
      </c>
      <c r="Q296" s="489">
        <v>2.7459692294225237</v>
      </c>
      <c r="R296" s="489">
        <v>0</v>
      </c>
      <c r="S296" s="489">
        <v>2.5672374357707472E-3</v>
      </c>
      <c r="T296" s="489">
        <v>3.2452546515591547E-2</v>
      </c>
      <c r="U296" s="489">
        <v>2.1407476726708623E-3</v>
      </c>
      <c r="V296" s="489">
        <v>0</v>
      </c>
      <c r="W296" s="489">
        <v>0</v>
      </c>
      <c r="X296" s="489">
        <v>0</v>
      </c>
      <c r="Y296" s="489">
        <v>2.7831297610465566</v>
      </c>
      <c r="Z296" s="489">
        <v>52.072241921673218</v>
      </c>
      <c r="AA296" s="489">
        <v>3.5413832665408904</v>
      </c>
      <c r="AB296" s="489">
        <v>0.13417591056151357</v>
      </c>
      <c r="AC296" s="489">
        <v>0.23705744042372365</v>
      </c>
      <c r="AD296" s="489">
        <v>4.2043856381906546E-2</v>
      </c>
      <c r="AE296" s="489">
        <v>7.2587504355822738E-3</v>
      </c>
      <c r="AF296" s="489">
        <v>6.5070355433824076E-4</v>
      </c>
      <c r="AG296" s="489">
        <v>5.2523164774880265E-4</v>
      </c>
      <c r="AH296" s="489">
        <v>1.0162214604201156E-4</v>
      </c>
      <c r="AI296" s="489">
        <v>3.9631967816917455</v>
      </c>
      <c r="AJ296" s="489">
        <v>47.71322240736589</v>
      </c>
      <c r="AK296" s="489">
        <v>3.255841154549552</v>
      </c>
      <c r="AL296" s="489">
        <v>2.8246323684997285E-2</v>
      </c>
      <c r="AM296" s="489">
        <v>7.969722023668132E-3</v>
      </c>
      <c r="AN296" s="489">
        <v>3.9223112158822418E-2</v>
      </c>
      <c r="AO296" s="489">
        <v>5.7004185771898294E-3</v>
      </c>
      <c r="AP296" s="489">
        <v>2.0491914037475741E-4</v>
      </c>
      <c r="AQ296" s="489">
        <v>3.0809732484584094E-4</v>
      </c>
      <c r="AR296" s="489">
        <v>2.5670009611362118E-5</v>
      </c>
      <c r="AS296" s="489">
        <v>3.337519417469061</v>
      </c>
    </row>
    <row r="297" spans="1:45" ht="18.75">
      <c r="A297" s="484">
        <v>295</v>
      </c>
      <c r="B297" s="485" t="s">
        <v>1041</v>
      </c>
      <c r="C297" s="484" t="s">
        <v>1042</v>
      </c>
      <c r="D297" s="383">
        <v>57</v>
      </c>
      <c r="E297" s="488">
        <v>1841139</v>
      </c>
      <c r="F297" s="488">
        <v>51097325.062643006</v>
      </c>
      <c r="G297" s="488">
        <v>3117472.7323140502</v>
      </c>
      <c r="H297" s="488">
        <v>0</v>
      </c>
      <c r="I297" s="488">
        <v>3297.2207927631925</v>
      </c>
      <c r="J297" s="488">
        <v>41680.294022823095</v>
      </c>
      <c r="K297" s="488">
        <v>8993.8028864318385</v>
      </c>
      <c r="L297" s="488">
        <v>0</v>
      </c>
      <c r="M297" s="488">
        <v>0</v>
      </c>
      <c r="N297" s="488">
        <v>0</v>
      </c>
      <c r="O297" s="488">
        <v>3171444.0500160689</v>
      </c>
      <c r="P297" s="489">
        <v>27.753105584446917</v>
      </c>
      <c r="Q297" s="489">
        <v>1.6932305123698159</v>
      </c>
      <c r="R297" s="489">
        <v>0</v>
      </c>
      <c r="S297" s="489">
        <v>1.7908592413517898E-3</v>
      </c>
      <c r="T297" s="489">
        <v>2.263832009577935E-2</v>
      </c>
      <c r="U297" s="489">
        <v>4.8849124843001199E-3</v>
      </c>
      <c r="V297" s="489">
        <v>0</v>
      </c>
      <c r="W297" s="489">
        <v>0</v>
      </c>
      <c r="X297" s="489">
        <v>0</v>
      </c>
      <c r="Y297" s="489">
        <v>1.7225446041912473</v>
      </c>
      <c r="Z297" s="489">
        <v>37.004152019954105</v>
      </c>
      <c r="AA297" s="489">
        <v>2.3056654671981294</v>
      </c>
      <c r="AB297" s="489">
        <v>9.5008795712940908E-2</v>
      </c>
      <c r="AC297" s="489">
        <v>0.17785109033080337</v>
      </c>
      <c r="AD297" s="489">
        <v>2.9663824630801479E-2</v>
      </c>
      <c r="AE297" s="489">
        <v>7.7614643859530092E-3</v>
      </c>
      <c r="AF297" s="489">
        <v>3.5367028139465486E-4</v>
      </c>
      <c r="AG297" s="489">
        <v>3.6516704276489547E-4</v>
      </c>
      <c r="AH297" s="489">
        <v>5.0428165851279134E-5</v>
      </c>
      <c r="AI297" s="489">
        <v>2.6167199077486378</v>
      </c>
      <c r="AJ297" s="489">
        <v>33.748338667521892</v>
      </c>
      <c r="AK297" s="489">
        <v>2.0924032034146061</v>
      </c>
      <c r="AL297" s="489">
        <v>1.5038048223661215E-2</v>
      </c>
      <c r="AM297" s="489">
        <v>5.2465025572509703E-3</v>
      </c>
      <c r="AN297" s="489">
        <v>2.7523729964188087E-2</v>
      </c>
      <c r="AO297" s="489">
        <v>6.7738166787640859E-3</v>
      </c>
      <c r="AP297" s="489">
        <v>1.0730797923522121E-4</v>
      </c>
      <c r="AQ297" s="489">
        <v>2.185073323422137E-4</v>
      </c>
      <c r="AR297" s="489">
        <v>9.9842207555367716E-6</v>
      </c>
      <c r="AS297" s="489">
        <v>2.147321100370803</v>
      </c>
    </row>
    <row r="298" spans="1:45" ht="18.75">
      <c r="A298" s="484">
        <v>296</v>
      </c>
      <c r="B298" s="485" t="s">
        <v>1043</v>
      </c>
      <c r="C298" s="484" t="s">
        <v>1044</v>
      </c>
      <c r="D298" s="383">
        <v>57</v>
      </c>
      <c r="E298" s="488">
        <v>13245481</v>
      </c>
      <c r="F298" s="488">
        <v>635638548.60917377</v>
      </c>
      <c r="G298" s="488">
        <v>43688419.544939101</v>
      </c>
      <c r="H298" s="488">
        <v>20550.115459174562</v>
      </c>
      <c r="I298" s="488">
        <v>40991.775802257609</v>
      </c>
      <c r="J298" s="488">
        <v>518178.60414616478</v>
      </c>
      <c r="K298" s="488">
        <v>68898.234818031051</v>
      </c>
      <c r="L298" s="488">
        <v>0</v>
      </c>
      <c r="M298" s="488">
        <v>0</v>
      </c>
      <c r="N298" s="488">
        <v>0</v>
      </c>
      <c r="O298" s="488">
        <v>44337038.275164731</v>
      </c>
      <c r="P298" s="489">
        <v>47.989087644999358</v>
      </c>
      <c r="Q298" s="489">
        <v>3.2983641398103325</v>
      </c>
      <c r="R298" s="489">
        <v>1.5514812530533668E-3</v>
      </c>
      <c r="S298" s="489">
        <v>3.0947744217259916E-3</v>
      </c>
      <c r="T298" s="489">
        <v>3.9121161711391593E-2</v>
      </c>
      <c r="U298" s="489">
        <v>5.2016408326757673E-3</v>
      </c>
      <c r="V298" s="489">
        <v>0</v>
      </c>
      <c r="W298" s="489">
        <v>0</v>
      </c>
      <c r="X298" s="489">
        <v>0</v>
      </c>
      <c r="Y298" s="489">
        <v>3.3473331980291792</v>
      </c>
      <c r="Z298" s="489">
        <v>59.017171798838326</v>
      </c>
      <c r="AA298" s="489">
        <v>4.0228374758091068</v>
      </c>
      <c r="AB298" s="489">
        <v>0.1093954870766061</v>
      </c>
      <c r="AC298" s="489">
        <v>0.18127447437829941</v>
      </c>
      <c r="AD298" s="489">
        <v>4.7388384079598819E-2</v>
      </c>
      <c r="AE298" s="489">
        <v>8.2658496342221457E-3</v>
      </c>
      <c r="AF298" s="489">
        <v>4.078856590740883E-4</v>
      </c>
      <c r="AG298" s="489">
        <v>4.5305972540928907E-4</v>
      </c>
      <c r="AH298" s="489">
        <v>5.6696455579777903E-5</v>
      </c>
      <c r="AI298" s="489">
        <v>4.3700793128178965</v>
      </c>
      <c r="AJ298" s="489">
        <v>55.647815961254807</v>
      </c>
      <c r="AK298" s="489">
        <v>3.8019457370043037</v>
      </c>
      <c r="AL298" s="489">
        <v>2.8406964742841267E-2</v>
      </c>
      <c r="AM298" s="489">
        <v>7.6541599439755312E-3</v>
      </c>
      <c r="AN298" s="489">
        <v>4.5142858986173075E-2</v>
      </c>
      <c r="AO298" s="489">
        <v>7.1717526006516352E-3</v>
      </c>
      <c r="AP298" s="489">
        <v>1.3499904122229284E-4</v>
      </c>
      <c r="AQ298" s="489">
        <v>2.9761265562344035E-4</v>
      </c>
      <c r="AR298" s="489">
        <v>1.1003345021831271E-5</v>
      </c>
      <c r="AS298" s="489">
        <v>3.8907650883198106</v>
      </c>
    </row>
    <row r="299" spans="1:45" ht="18.75">
      <c r="A299" s="484">
        <v>297</v>
      </c>
      <c r="B299" s="485" t="s">
        <v>1045</v>
      </c>
      <c r="C299" s="484" t="s">
        <v>1046</v>
      </c>
      <c r="D299" s="383">
        <v>57</v>
      </c>
      <c r="E299" s="488">
        <v>6004526</v>
      </c>
      <c r="F299" s="488">
        <v>532731679.38504976</v>
      </c>
      <c r="G299" s="488">
        <v>36300258.789564736</v>
      </c>
      <c r="H299" s="488">
        <v>62430.159449345214</v>
      </c>
      <c r="I299" s="488">
        <v>34437.719240290993</v>
      </c>
      <c r="J299" s="488">
        <v>435328.52472638444</v>
      </c>
      <c r="K299" s="488">
        <v>937006.88932518323</v>
      </c>
      <c r="L299" s="488">
        <v>0</v>
      </c>
      <c r="M299" s="488">
        <v>0</v>
      </c>
      <c r="N299" s="488">
        <v>0</v>
      </c>
      <c r="O299" s="488">
        <v>37769462.082305945</v>
      </c>
      <c r="P299" s="489">
        <v>88.721687504567356</v>
      </c>
      <c r="Q299" s="489">
        <v>6.0454828223851038</v>
      </c>
      <c r="R299" s="489">
        <v>1.0397183632703933E-2</v>
      </c>
      <c r="S299" s="489">
        <v>5.7352935502804044E-3</v>
      </c>
      <c r="T299" s="489">
        <v>7.2500064905437075E-2</v>
      </c>
      <c r="U299" s="489">
        <v>0.15605010109460485</v>
      </c>
      <c r="V299" s="489">
        <v>0</v>
      </c>
      <c r="W299" s="489">
        <v>0</v>
      </c>
      <c r="X299" s="489">
        <v>0</v>
      </c>
      <c r="Y299" s="489">
        <v>6.2901654655681307</v>
      </c>
      <c r="Z299" s="489">
        <v>128.33404460414482</v>
      </c>
      <c r="AA299" s="489">
        <v>8.6110427700422765</v>
      </c>
      <c r="AB299" s="489">
        <v>0.47858010128837258</v>
      </c>
      <c r="AC299" s="489">
        <v>0.92920767407142135</v>
      </c>
      <c r="AD299" s="489">
        <v>0.10782696811942573</v>
      </c>
      <c r="AE299" s="489">
        <v>0.16604115711779466</v>
      </c>
      <c r="AF299" s="489">
        <v>1.450254506489378E-3</v>
      </c>
      <c r="AG299" s="489">
        <v>1.5280313492458701E-3</v>
      </c>
      <c r="AH299" s="489">
        <v>1.9576071055576493E-4</v>
      </c>
      <c r="AI299" s="489">
        <v>10.29587271720558</v>
      </c>
      <c r="AJ299" s="489">
        <v>112.17730694451078</v>
      </c>
      <c r="AK299" s="489">
        <v>7.5527058209760121</v>
      </c>
      <c r="AL299" s="489">
        <v>6.4490145595852838E-2</v>
      </c>
      <c r="AM299" s="489">
        <v>2.6719340833931855E-2</v>
      </c>
      <c r="AN299" s="489">
        <v>9.7720910069094266E-2</v>
      </c>
      <c r="AO299" s="489">
        <v>0.16132916781196413</v>
      </c>
      <c r="AP299" s="489">
        <v>4.6156121267742247E-4</v>
      </c>
      <c r="AQ299" s="489">
        <v>8.3653716024369162E-4</v>
      </c>
      <c r="AR299" s="489">
        <v>3.7709555315733936E-5</v>
      </c>
      <c r="AS299" s="489">
        <v>7.9043011932150895</v>
      </c>
    </row>
    <row r="300" spans="1:45" ht="18.75">
      <c r="A300" s="484">
        <v>298</v>
      </c>
      <c r="B300" s="485" t="s">
        <v>1047</v>
      </c>
      <c r="C300" s="484" t="s">
        <v>1048</v>
      </c>
      <c r="D300" s="383">
        <v>57</v>
      </c>
      <c r="E300" s="488">
        <v>3558718</v>
      </c>
      <c r="F300" s="488">
        <v>535532941.99094427</v>
      </c>
      <c r="G300" s="488">
        <v>36674120.658187523</v>
      </c>
      <c r="H300" s="488">
        <v>0</v>
      </c>
      <c r="I300" s="488">
        <v>34618.80307456095</v>
      </c>
      <c r="J300" s="488">
        <v>437617.61239431304</v>
      </c>
      <c r="K300" s="488">
        <v>506554.68209834973</v>
      </c>
      <c r="L300" s="488">
        <v>0</v>
      </c>
      <c r="M300" s="488">
        <v>0</v>
      </c>
      <c r="N300" s="488">
        <v>0</v>
      </c>
      <c r="O300" s="488">
        <v>37652911.755754746</v>
      </c>
      <c r="P300" s="489">
        <v>150.48479311677525</v>
      </c>
      <c r="Q300" s="489">
        <v>10.30543039886485</v>
      </c>
      <c r="R300" s="489">
        <v>0</v>
      </c>
      <c r="S300" s="489">
        <v>9.7278860181000421E-3</v>
      </c>
      <c r="T300" s="489">
        <v>0.12297057884168204</v>
      </c>
      <c r="U300" s="489">
        <v>0.1423419001163761</v>
      </c>
      <c r="V300" s="489">
        <v>0</v>
      </c>
      <c r="W300" s="489">
        <v>0</v>
      </c>
      <c r="X300" s="489">
        <v>0</v>
      </c>
      <c r="Y300" s="489">
        <v>10.580470763841008</v>
      </c>
      <c r="Z300" s="489">
        <v>192.48679793403494</v>
      </c>
      <c r="AA300" s="489">
        <v>13.059581838608548</v>
      </c>
      <c r="AB300" s="489">
        <v>0.50362509748847317</v>
      </c>
      <c r="AC300" s="489">
        <v>0.98552669102293755</v>
      </c>
      <c r="AD300" s="489">
        <v>0.15834331261623302</v>
      </c>
      <c r="AE300" s="489">
        <v>0.15281456046144018</v>
      </c>
      <c r="AF300" s="489">
        <v>1.6285454104658511E-3</v>
      </c>
      <c r="AG300" s="489">
        <v>1.6749408106087481E-3</v>
      </c>
      <c r="AH300" s="489">
        <v>2.1995039453822369E-4</v>
      </c>
      <c r="AI300" s="489">
        <v>14.863414936813237</v>
      </c>
      <c r="AJ300" s="489">
        <v>174.9058649596405</v>
      </c>
      <c r="AK300" s="489">
        <v>11.907369446694196</v>
      </c>
      <c r="AL300" s="489">
        <v>5.89021603672625E-2</v>
      </c>
      <c r="AM300" s="489">
        <v>2.8558740084810248E-2</v>
      </c>
      <c r="AN300" s="489">
        <v>0.14633595054566564</v>
      </c>
      <c r="AO300" s="489">
        <v>0.14773323946338832</v>
      </c>
      <c r="AP300" s="489">
        <v>5.1672723786315856E-4</v>
      </c>
      <c r="AQ300" s="489">
        <v>9.2248726277915525E-4</v>
      </c>
      <c r="AR300" s="489">
        <v>4.110790683030512E-5</v>
      </c>
      <c r="AS300" s="489">
        <v>12.290379859562803</v>
      </c>
    </row>
    <row r="301" spans="1:45" ht="18.75">
      <c r="A301" s="484">
        <v>299</v>
      </c>
      <c r="B301" s="485" t="s">
        <v>1049</v>
      </c>
      <c r="C301" s="484" t="s">
        <v>1050</v>
      </c>
      <c r="D301" s="383">
        <v>57</v>
      </c>
      <c r="E301" s="488">
        <v>3790806</v>
      </c>
      <c r="F301" s="488">
        <v>0</v>
      </c>
      <c r="G301" s="488">
        <v>0</v>
      </c>
      <c r="H301" s="488">
        <v>0</v>
      </c>
      <c r="I301" s="488">
        <v>0</v>
      </c>
      <c r="J301" s="488">
        <v>0</v>
      </c>
      <c r="K301" s="488">
        <v>0</v>
      </c>
      <c r="L301" s="488">
        <v>0</v>
      </c>
      <c r="M301" s="488">
        <v>0</v>
      </c>
      <c r="N301" s="488">
        <v>0</v>
      </c>
      <c r="O301" s="488">
        <v>0</v>
      </c>
      <c r="P301" s="489">
        <v>0</v>
      </c>
      <c r="Q301" s="489">
        <v>0</v>
      </c>
      <c r="R301" s="489">
        <v>0</v>
      </c>
      <c r="S301" s="489">
        <v>0</v>
      </c>
      <c r="T301" s="489">
        <v>0</v>
      </c>
      <c r="U301" s="489">
        <v>0</v>
      </c>
      <c r="V301" s="489">
        <v>0</v>
      </c>
      <c r="W301" s="489">
        <v>0</v>
      </c>
      <c r="X301" s="489">
        <v>0</v>
      </c>
      <c r="Y301" s="489">
        <v>0</v>
      </c>
      <c r="Z301" s="489">
        <v>23.668335786596661</v>
      </c>
      <c r="AA301" s="489">
        <v>1.5917576767517545</v>
      </c>
      <c r="AB301" s="489">
        <v>0.2498976337902048</v>
      </c>
      <c r="AC301" s="489">
        <v>0.44724108853152805</v>
      </c>
      <c r="AD301" s="489">
        <v>1.6188726046176199E-2</v>
      </c>
      <c r="AE301" s="489">
        <v>5.2174127150315872E-3</v>
      </c>
      <c r="AF301" s="489">
        <v>4.2397050930643488E-4</v>
      </c>
      <c r="AG301" s="489">
        <v>8.5112949641581444E-4</v>
      </c>
      <c r="AH301" s="489">
        <v>7.165985644770369E-5</v>
      </c>
      <c r="AI301" s="489">
        <v>2.3116492976968641</v>
      </c>
      <c r="AJ301" s="489">
        <v>7.1277129690202647</v>
      </c>
      <c r="AK301" s="489">
        <v>0.48424479830784878</v>
      </c>
      <c r="AL301" s="489">
        <v>2.2704249580115434E-2</v>
      </c>
      <c r="AM301" s="489">
        <v>3.7263400670503604E-3</v>
      </c>
      <c r="AN301" s="489">
        <v>5.296604334787589E-3</v>
      </c>
      <c r="AO301" s="489">
        <v>1.364634539005454E-3</v>
      </c>
      <c r="AP301" s="489">
        <v>3.9324774132323218E-5</v>
      </c>
      <c r="AQ301" s="489">
        <v>2.2213061403706475E-4</v>
      </c>
      <c r="AR301" s="489">
        <v>5.2890856682541616E-6</v>
      </c>
      <c r="AS301" s="489">
        <v>0.51760337130264555</v>
      </c>
    </row>
    <row r="302" spans="1:45" ht="18.75">
      <c r="A302" s="484">
        <v>300</v>
      </c>
      <c r="B302" s="485" t="s">
        <v>1051</v>
      </c>
      <c r="C302" s="484" t="s">
        <v>1052</v>
      </c>
      <c r="D302" s="383">
        <v>57</v>
      </c>
      <c r="E302" s="488">
        <v>796988</v>
      </c>
      <c r="F302" s="488">
        <v>140492477.8338117</v>
      </c>
      <c r="G302" s="488">
        <v>10212294.671819126</v>
      </c>
      <c r="H302" s="488">
        <v>231568.45240445546</v>
      </c>
      <c r="I302" s="488">
        <v>21281.067440904455</v>
      </c>
      <c r="J302" s="488">
        <v>72477.235398737757</v>
      </c>
      <c r="K302" s="488">
        <v>0</v>
      </c>
      <c r="L302" s="488">
        <v>0</v>
      </c>
      <c r="M302" s="488">
        <v>0</v>
      </c>
      <c r="N302" s="488">
        <v>0</v>
      </c>
      <c r="O302" s="488">
        <v>10537621.427063225</v>
      </c>
      <c r="P302" s="489">
        <v>176.27928881465181</v>
      </c>
      <c r="Q302" s="489">
        <v>12.813611587400471</v>
      </c>
      <c r="R302" s="489">
        <v>0.29055450321015558</v>
      </c>
      <c r="S302" s="489">
        <v>2.6701866829744559E-2</v>
      </c>
      <c r="T302" s="489">
        <v>9.0938929317301839E-2</v>
      </c>
      <c r="U302" s="489">
        <v>0</v>
      </c>
      <c r="V302" s="489">
        <v>0</v>
      </c>
      <c r="W302" s="489">
        <v>0</v>
      </c>
      <c r="X302" s="489">
        <v>0</v>
      </c>
      <c r="Y302" s="489">
        <v>13.221806886757674</v>
      </c>
      <c r="Z302" s="489">
        <v>197.43319341042826</v>
      </c>
      <c r="AA302" s="489">
        <v>14.226131076126197</v>
      </c>
      <c r="AB302" s="489">
        <v>0.5026490658673326</v>
      </c>
      <c r="AC302" s="489">
        <v>0.36957915688783965</v>
      </c>
      <c r="AD302" s="489">
        <v>0.10810607176922095</v>
      </c>
      <c r="AE302" s="489">
        <v>7.4429393559185151E-3</v>
      </c>
      <c r="AF302" s="489">
        <v>5.8498249896926885E-4</v>
      </c>
      <c r="AG302" s="489">
        <v>1.8329699302517901E-3</v>
      </c>
      <c r="AH302" s="489">
        <v>1.0319548418981768E-4</v>
      </c>
      <c r="AI302" s="489">
        <v>15.216429457919913</v>
      </c>
      <c r="AJ302" s="489">
        <v>189.78614695103053</v>
      </c>
      <c r="AK302" s="489">
        <v>13.720173985904095</v>
      </c>
      <c r="AL302" s="489">
        <v>0.33990003702807819</v>
      </c>
      <c r="AM302" s="489">
        <v>3.5080266054912518E-2</v>
      </c>
      <c r="AN302" s="489">
        <v>0.10284121161610506</v>
      </c>
      <c r="AO302" s="489">
        <v>5.0171198517527816E-3</v>
      </c>
      <c r="AP302" s="489">
        <v>1.12151878567685E-4</v>
      </c>
      <c r="AQ302" s="489">
        <v>1.373881900958417E-3</v>
      </c>
      <c r="AR302" s="489">
        <v>1.5405057001111234E-5</v>
      </c>
      <c r="AS302" s="489">
        <v>14.204514059291471</v>
      </c>
    </row>
    <row r="303" spans="1:45" ht="18.75">
      <c r="A303" s="484">
        <v>301</v>
      </c>
      <c r="B303" s="485" t="s">
        <v>1053</v>
      </c>
      <c r="C303" s="484" t="s">
        <v>1054</v>
      </c>
      <c r="D303" s="383">
        <v>57</v>
      </c>
      <c r="E303" s="488">
        <v>1359466</v>
      </c>
      <c r="F303" s="488">
        <v>17427949.410482515</v>
      </c>
      <c r="G303" s="488">
        <v>1247047.7203818187</v>
      </c>
      <c r="H303" s="488">
        <v>47790.826630233947</v>
      </c>
      <c r="I303" s="488">
        <v>2511.0358465241043</v>
      </c>
      <c r="J303" s="488">
        <v>8551.8706544478409</v>
      </c>
      <c r="K303" s="488">
        <v>0</v>
      </c>
      <c r="L303" s="488">
        <v>0</v>
      </c>
      <c r="M303" s="488">
        <v>0</v>
      </c>
      <c r="N303" s="488">
        <v>0</v>
      </c>
      <c r="O303" s="488">
        <v>1305901.4535130248</v>
      </c>
      <c r="P303" s="489">
        <v>12.819702302582423</v>
      </c>
      <c r="Q303" s="489">
        <v>0.91730703112973677</v>
      </c>
      <c r="R303" s="489">
        <v>3.5154116859291776E-2</v>
      </c>
      <c r="S303" s="489">
        <v>1.8470751357695628E-3</v>
      </c>
      <c r="T303" s="489">
        <v>6.2906101766780787E-3</v>
      </c>
      <c r="U303" s="489">
        <v>0</v>
      </c>
      <c r="V303" s="489">
        <v>0</v>
      </c>
      <c r="W303" s="489">
        <v>0</v>
      </c>
      <c r="X303" s="489">
        <v>0</v>
      </c>
      <c r="Y303" s="489">
        <v>0.96059883330147633</v>
      </c>
      <c r="Z303" s="489">
        <v>21.433945406925414</v>
      </c>
      <c r="AA303" s="489">
        <v>1.4894737082453946</v>
      </c>
      <c r="AB303" s="489">
        <v>8.878854297057806E-2</v>
      </c>
      <c r="AC303" s="489">
        <v>6.720493674290566E-2</v>
      </c>
      <c r="AD303" s="489">
        <v>1.2410413136157277E-2</v>
      </c>
      <c r="AE303" s="489">
        <v>3.857744553652035E-3</v>
      </c>
      <c r="AF303" s="489">
        <v>3.3153968473323864E-4</v>
      </c>
      <c r="AG303" s="489">
        <v>8.7662343691504233E-4</v>
      </c>
      <c r="AH303" s="489">
        <v>5.5591778814478678E-5</v>
      </c>
      <c r="AI303" s="489">
        <v>1.66299910054915</v>
      </c>
      <c r="AJ303" s="489">
        <v>19.429006748436322</v>
      </c>
      <c r="AK303" s="489">
        <v>1.3551278200119516</v>
      </c>
      <c r="AL303" s="489">
        <v>5.4263937914788944E-2</v>
      </c>
      <c r="AM303" s="489">
        <v>4.2328742030152454E-3</v>
      </c>
      <c r="AN303" s="489">
        <v>1.0838461814078621E-2</v>
      </c>
      <c r="AO303" s="489">
        <v>3.0277670321654862E-3</v>
      </c>
      <c r="AP303" s="489">
        <v>9.1463276643425576E-5</v>
      </c>
      <c r="AQ303" s="489">
        <v>7.1089508164028353E-4</v>
      </c>
      <c r="AR303" s="489">
        <v>1.3247305629836188E-5</v>
      </c>
      <c r="AS303" s="489">
        <v>1.4283064666399143</v>
      </c>
    </row>
    <row r="304" spans="1:45" ht="18.75">
      <c r="A304" s="484">
        <v>302</v>
      </c>
      <c r="B304" s="485" t="s">
        <v>1055</v>
      </c>
      <c r="C304" s="484" t="s">
        <v>1056</v>
      </c>
      <c r="D304" s="383">
        <v>57</v>
      </c>
      <c r="E304" s="488">
        <v>2983037</v>
      </c>
      <c r="F304" s="488">
        <v>118138000.25788075</v>
      </c>
      <c r="G304" s="488">
        <v>8040815.5536078904</v>
      </c>
      <c r="H304" s="488">
        <v>0</v>
      </c>
      <c r="I304" s="488">
        <v>1584.5839951935625</v>
      </c>
      <c r="J304" s="488">
        <v>89250.17178767125</v>
      </c>
      <c r="K304" s="488">
        <v>0</v>
      </c>
      <c r="L304" s="488">
        <v>0</v>
      </c>
      <c r="M304" s="488">
        <v>0</v>
      </c>
      <c r="N304" s="488">
        <v>0</v>
      </c>
      <c r="O304" s="488">
        <v>8131650.3093907544</v>
      </c>
      <c r="P304" s="489">
        <v>39.60326347205239</v>
      </c>
      <c r="Q304" s="489">
        <v>2.6955131812337196</v>
      </c>
      <c r="R304" s="489">
        <v>0</v>
      </c>
      <c r="S304" s="489">
        <v>5.3119823696238513E-4</v>
      </c>
      <c r="T304" s="489">
        <v>2.9919230565249862E-2</v>
      </c>
      <c r="U304" s="489">
        <v>0</v>
      </c>
      <c r="V304" s="489">
        <v>0</v>
      </c>
      <c r="W304" s="489">
        <v>0</v>
      </c>
      <c r="X304" s="489">
        <v>0</v>
      </c>
      <c r="Y304" s="489">
        <v>2.7259636100359312</v>
      </c>
      <c r="Z304" s="489">
        <v>68.247987133301223</v>
      </c>
      <c r="AA304" s="489">
        <v>4.5843115065370901</v>
      </c>
      <c r="AB304" s="489">
        <v>0.3310249570702673</v>
      </c>
      <c r="AC304" s="489">
        <v>0.67228695726023657</v>
      </c>
      <c r="AD304" s="489">
        <v>4.8987213910839801E-2</v>
      </c>
      <c r="AE304" s="489">
        <v>1.3291634444625128E-2</v>
      </c>
      <c r="AF304" s="489">
        <v>1.6134487696514582E-3</v>
      </c>
      <c r="AG304" s="489">
        <v>1.5543457200083333E-3</v>
      </c>
      <c r="AH304" s="489">
        <v>2.6432361880688628E-4</v>
      </c>
      <c r="AI304" s="489">
        <v>5.6533343873315243</v>
      </c>
      <c r="AJ304" s="489">
        <v>54.467409385689265</v>
      </c>
      <c r="AK304" s="489">
        <v>3.6848250683175321</v>
      </c>
      <c r="AL304" s="489">
        <v>2.7640909769654401E-2</v>
      </c>
      <c r="AM304" s="489">
        <v>8.9773903952013526E-3</v>
      </c>
      <c r="AN304" s="489">
        <v>4.043785974973009E-2</v>
      </c>
      <c r="AO304" s="489">
        <v>7.9918169043664833E-3</v>
      </c>
      <c r="AP304" s="489">
        <v>3.9086507547725878E-4</v>
      </c>
      <c r="AQ304" s="489">
        <v>6.700483439631593E-4</v>
      </c>
      <c r="AR304" s="489">
        <v>5.9457653178610676E-5</v>
      </c>
      <c r="AS304" s="489">
        <v>3.770993416209103</v>
      </c>
    </row>
    <row r="305" spans="1:45" ht="18.75">
      <c r="A305" s="484">
        <v>303</v>
      </c>
      <c r="B305" s="485" t="s">
        <v>1057</v>
      </c>
      <c r="C305" s="484" t="s">
        <v>1058</v>
      </c>
      <c r="D305" s="383">
        <v>57</v>
      </c>
      <c r="E305" s="488">
        <v>941210</v>
      </c>
      <c r="F305" s="488">
        <v>16029764.576538179</v>
      </c>
      <c r="G305" s="488">
        <v>1101098.4677114743</v>
      </c>
      <c r="H305" s="488">
        <v>0</v>
      </c>
      <c r="I305" s="488">
        <v>384.34241170497972</v>
      </c>
      <c r="J305" s="488">
        <v>3871.6313598630409</v>
      </c>
      <c r="K305" s="488">
        <v>0</v>
      </c>
      <c r="L305" s="488">
        <v>0</v>
      </c>
      <c r="M305" s="488">
        <v>0</v>
      </c>
      <c r="N305" s="488">
        <v>0</v>
      </c>
      <c r="O305" s="488">
        <v>1105354.4414830424</v>
      </c>
      <c r="P305" s="489">
        <v>17.031018132550841</v>
      </c>
      <c r="Q305" s="489">
        <v>1.1698754451307085</v>
      </c>
      <c r="R305" s="489">
        <v>0</v>
      </c>
      <c r="S305" s="489">
        <v>4.0834926499397551E-4</v>
      </c>
      <c r="T305" s="489">
        <v>4.1134617777786476E-3</v>
      </c>
      <c r="U305" s="489">
        <v>0</v>
      </c>
      <c r="V305" s="489">
        <v>0</v>
      </c>
      <c r="W305" s="489">
        <v>0</v>
      </c>
      <c r="X305" s="489">
        <v>0</v>
      </c>
      <c r="Y305" s="489">
        <v>1.1743972561734812</v>
      </c>
      <c r="Z305" s="489">
        <v>26.223589541502161</v>
      </c>
      <c r="AA305" s="489">
        <v>1.7587159065063884</v>
      </c>
      <c r="AB305" s="489">
        <v>7.8344521396883929E-2</v>
      </c>
      <c r="AC305" s="489">
        <v>0.10171939945631052</v>
      </c>
      <c r="AD305" s="489">
        <v>1.2036872021936176E-2</v>
      </c>
      <c r="AE305" s="489">
        <v>4.5163293444596747E-3</v>
      </c>
      <c r="AF305" s="489">
        <v>5.0733970222024104E-4</v>
      </c>
      <c r="AG305" s="489">
        <v>4.0620298760954074E-4</v>
      </c>
      <c r="AH305" s="489">
        <v>6.6245460878717094E-5</v>
      </c>
      <c r="AI305" s="489">
        <v>1.9563128168766879</v>
      </c>
      <c r="AJ305" s="489">
        <v>24.002195409897023</v>
      </c>
      <c r="AK305" s="489">
        <v>1.6132261565120132</v>
      </c>
      <c r="AL305" s="489">
        <v>3.1689524849640341E-2</v>
      </c>
      <c r="AM305" s="489">
        <v>4.8820187712960931E-3</v>
      </c>
      <c r="AN305" s="489">
        <v>1.0418757841076633E-2</v>
      </c>
      <c r="AO305" s="489">
        <v>3.528841962386908E-3</v>
      </c>
      <c r="AP305" s="489">
        <v>2.2183073541192516E-4</v>
      </c>
      <c r="AQ305" s="489">
        <v>2.870551452775628E-4</v>
      </c>
      <c r="AR305" s="489">
        <v>1.6418768532275574E-5</v>
      </c>
      <c r="AS305" s="489">
        <v>1.6642706045856357</v>
      </c>
    </row>
    <row r="306" spans="1:45" ht="18.75">
      <c r="A306" s="484">
        <v>304</v>
      </c>
      <c r="B306" s="485" t="s">
        <v>1059</v>
      </c>
      <c r="C306" s="484" t="s">
        <v>1060</v>
      </c>
      <c r="D306" s="383">
        <v>57</v>
      </c>
      <c r="E306" s="488">
        <v>2050527</v>
      </c>
      <c r="F306" s="488">
        <v>5372528.0743360743</v>
      </c>
      <c r="G306" s="488">
        <v>361639.70157535945</v>
      </c>
      <c r="H306" s="488">
        <v>752.76740814541051</v>
      </c>
      <c r="I306" s="488">
        <v>128.81601518123946</v>
      </c>
      <c r="J306" s="488">
        <v>1297.6140775509905</v>
      </c>
      <c r="K306" s="488">
        <v>0</v>
      </c>
      <c r="L306" s="488">
        <v>0</v>
      </c>
      <c r="M306" s="488">
        <v>0</v>
      </c>
      <c r="N306" s="488">
        <v>0</v>
      </c>
      <c r="O306" s="488">
        <v>363818.89907623711</v>
      </c>
      <c r="P306" s="489">
        <v>2.6200718519366357</v>
      </c>
      <c r="Q306" s="489">
        <v>0.17636427200195826</v>
      </c>
      <c r="R306" s="489">
        <v>3.6710923979318998E-4</v>
      </c>
      <c r="S306" s="489">
        <v>6.282093100029381E-5</v>
      </c>
      <c r="T306" s="489">
        <v>6.3281979586271749E-4</v>
      </c>
      <c r="U306" s="489">
        <v>0</v>
      </c>
      <c r="V306" s="489">
        <v>0</v>
      </c>
      <c r="W306" s="489">
        <v>0</v>
      </c>
      <c r="X306" s="489">
        <v>0</v>
      </c>
      <c r="Y306" s="489">
        <v>0.17742702196861446</v>
      </c>
      <c r="Z306" s="489">
        <v>29.481824361733935</v>
      </c>
      <c r="AA306" s="489">
        <v>1.9524387110762393</v>
      </c>
      <c r="AB306" s="489">
        <v>7.1366658954049714E-2</v>
      </c>
      <c r="AC306" s="489">
        <v>9.7880040847784691E-2</v>
      </c>
      <c r="AD306" s="489">
        <v>1.3245528361993313E-2</v>
      </c>
      <c r="AE306" s="489">
        <v>6.508080483271045E-3</v>
      </c>
      <c r="AF306" s="489">
        <v>5.1328023058815682E-4</v>
      </c>
      <c r="AG306" s="489">
        <v>1.456317617835902E-3</v>
      </c>
      <c r="AH306" s="489">
        <v>8.679916855680486E-5</v>
      </c>
      <c r="AI306" s="489">
        <v>2.1434954167403202</v>
      </c>
      <c r="AJ306" s="489">
        <v>27.30122162281716</v>
      </c>
      <c r="AK306" s="489">
        <v>1.8091509657314884</v>
      </c>
      <c r="AL306" s="489">
        <v>2.4078788661432479E-2</v>
      </c>
      <c r="AM306" s="489">
        <v>3.9206247482497453E-3</v>
      </c>
      <c r="AN306" s="489">
        <v>1.146712324112179E-2</v>
      </c>
      <c r="AO306" s="489">
        <v>5.276567419473582E-3</v>
      </c>
      <c r="AP306" s="489">
        <v>1.7058140840964039E-4</v>
      </c>
      <c r="AQ306" s="489">
        <v>1.3247130980616906E-3</v>
      </c>
      <c r="AR306" s="489">
        <v>2.6135635045886933E-5</v>
      </c>
      <c r="AS306" s="489">
        <v>1.8554154999432819</v>
      </c>
    </row>
    <row r="307" spans="1:45" ht="18.75">
      <c r="A307" s="484">
        <v>305</v>
      </c>
      <c r="B307" s="485" t="s">
        <v>1061</v>
      </c>
      <c r="C307" s="484" t="s">
        <v>1062</v>
      </c>
      <c r="D307" s="383">
        <v>57</v>
      </c>
      <c r="E307" s="488">
        <v>1055325</v>
      </c>
      <c r="F307" s="488">
        <v>1563611.9618726422</v>
      </c>
      <c r="G307" s="488">
        <v>103792.49397518179</v>
      </c>
      <c r="H307" s="488">
        <v>0</v>
      </c>
      <c r="I307" s="488">
        <v>37.490406644928477</v>
      </c>
      <c r="J307" s="488">
        <v>377.6555218473751</v>
      </c>
      <c r="K307" s="488">
        <v>0</v>
      </c>
      <c r="L307" s="488">
        <v>0</v>
      </c>
      <c r="M307" s="488">
        <v>0</v>
      </c>
      <c r="N307" s="488">
        <v>0</v>
      </c>
      <c r="O307" s="488">
        <v>104207.63990367409</v>
      </c>
      <c r="P307" s="489">
        <v>1.4816402168740836</v>
      </c>
      <c r="Q307" s="489">
        <v>9.8351213109877808E-2</v>
      </c>
      <c r="R307" s="489">
        <v>0</v>
      </c>
      <c r="S307" s="489">
        <v>3.5524986752828258E-5</v>
      </c>
      <c r="T307" s="489">
        <v>3.578570789542322E-4</v>
      </c>
      <c r="U307" s="489">
        <v>0</v>
      </c>
      <c r="V307" s="489">
        <v>0</v>
      </c>
      <c r="W307" s="489">
        <v>0</v>
      </c>
      <c r="X307" s="489">
        <v>0</v>
      </c>
      <c r="Y307" s="489">
        <v>9.8744595175584857E-2</v>
      </c>
      <c r="Z307" s="489">
        <v>26.944905255288461</v>
      </c>
      <c r="AA307" s="489">
        <v>1.6581115690534609</v>
      </c>
      <c r="AB307" s="489">
        <v>0.10061549300254888</v>
      </c>
      <c r="AC307" s="489">
        <v>9.5852841075364792E-2</v>
      </c>
      <c r="AD307" s="489">
        <v>1.9331299309641357E-2</v>
      </c>
      <c r="AE307" s="489">
        <v>1.5202158653806142E-2</v>
      </c>
      <c r="AF307" s="489">
        <v>4.4450444216235298E-4</v>
      </c>
      <c r="AG307" s="489">
        <v>7.8161689238715924E-4</v>
      </c>
      <c r="AH307" s="489">
        <v>7.397287367740614E-5</v>
      </c>
      <c r="AI307" s="489">
        <v>1.8904134553030485</v>
      </c>
      <c r="AJ307" s="489">
        <v>21.043990781982039</v>
      </c>
      <c r="AK307" s="489">
        <v>1.2736922718597499</v>
      </c>
      <c r="AL307" s="489">
        <v>3.7891009490490644E-2</v>
      </c>
      <c r="AM307" s="489">
        <v>6.5584689109958868E-3</v>
      </c>
      <c r="AN307" s="489">
        <v>1.3059980186636996E-2</v>
      </c>
      <c r="AO307" s="489">
        <v>1.2302478537090005E-2</v>
      </c>
      <c r="AP307" s="489">
        <v>1.1896215692955676E-4</v>
      </c>
      <c r="AQ307" s="489">
        <v>5.7420846445714634E-4</v>
      </c>
      <c r="AR307" s="489">
        <v>1.5973963810957196E-5</v>
      </c>
      <c r="AS307" s="489">
        <v>1.3442133535701606</v>
      </c>
    </row>
    <row r="308" spans="1:45" ht="18.75">
      <c r="A308" s="484">
        <v>306</v>
      </c>
      <c r="B308" s="485" t="s">
        <v>1063</v>
      </c>
      <c r="C308" s="484" t="s">
        <v>1064</v>
      </c>
      <c r="D308" s="383">
        <v>57</v>
      </c>
      <c r="E308" s="488">
        <v>3822323</v>
      </c>
      <c r="F308" s="488">
        <v>4315928.2663518088</v>
      </c>
      <c r="G308" s="488">
        <v>290354.91373126756</v>
      </c>
      <c r="H308" s="488">
        <v>0</v>
      </c>
      <c r="I308" s="488">
        <v>103.48213604229881</v>
      </c>
      <c r="J308" s="488">
        <v>1042.4160094892452</v>
      </c>
      <c r="K308" s="488">
        <v>0</v>
      </c>
      <c r="L308" s="488">
        <v>0</v>
      </c>
      <c r="M308" s="488">
        <v>0</v>
      </c>
      <c r="N308" s="488">
        <v>0</v>
      </c>
      <c r="O308" s="488">
        <v>291500.81187679915</v>
      </c>
      <c r="P308" s="489">
        <v>1.1291375078327521</v>
      </c>
      <c r="Q308" s="489">
        <v>7.5962945499704643E-2</v>
      </c>
      <c r="R308" s="489">
        <v>0</v>
      </c>
      <c r="S308" s="489">
        <v>2.7073100845297167E-5</v>
      </c>
      <c r="T308" s="489">
        <v>2.7271792820471877E-4</v>
      </c>
      <c r="U308" s="489">
        <v>0</v>
      </c>
      <c r="V308" s="489">
        <v>0</v>
      </c>
      <c r="W308" s="489">
        <v>0</v>
      </c>
      <c r="X308" s="489">
        <v>0</v>
      </c>
      <c r="Y308" s="489">
        <v>7.6262736528754677E-2</v>
      </c>
      <c r="Z308" s="489">
        <v>11.254006371662717</v>
      </c>
      <c r="AA308" s="489">
        <v>0.73023552909003697</v>
      </c>
      <c r="AB308" s="489">
        <v>8.7623558171079197E-2</v>
      </c>
      <c r="AC308" s="489">
        <v>5.0511135785451348E-2</v>
      </c>
      <c r="AD308" s="489">
        <v>1.198639852127692E-2</v>
      </c>
      <c r="AE308" s="489">
        <v>4.7364395755866116E-3</v>
      </c>
      <c r="AF308" s="489">
        <v>4.4658975965061629E-4</v>
      </c>
      <c r="AG308" s="489">
        <v>5.3933905784072495E-4</v>
      </c>
      <c r="AH308" s="489">
        <v>7.5510587293060592E-5</v>
      </c>
      <c r="AI308" s="489">
        <v>0.88615450054821543</v>
      </c>
      <c r="AJ308" s="489">
        <v>9.8699018506635046</v>
      </c>
      <c r="AK308" s="489">
        <v>0.63862166305695534</v>
      </c>
      <c r="AL308" s="489">
        <v>6.350474400111962E-2</v>
      </c>
      <c r="AM308" s="489">
        <v>7.5504413882341954E-3</v>
      </c>
      <c r="AN308" s="489">
        <v>1.0808673626158727E-2</v>
      </c>
      <c r="AO308" s="489">
        <v>3.8870066805566502E-3</v>
      </c>
      <c r="AP308" s="489">
        <v>1.4224592389350317E-4</v>
      </c>
      <c r="AQ308" s="489">
        <v>4.4092640306321146E-4</v>
      </c>
      <c r="AR308" s="489">
        <v>2.1209014919961828E-5</v>
      </c>
      <c r="AS308" s="489">
        <v>0.72497691009490139</v>
      </c>
    </row>
    <row r="309" spans="1:45" ht="18.75">
      <c r="A309" s="484">
        <v>307</v>
      </c>
      <c r="B309" s="485" t="s">
        <v>1065</v>
      </c>
      <c r="C309" s="484" t="s">
        <v>1066</v>
      </c>
      <c r="D309" s="383">
        <v>57</v>
      </c>
      <c r="E309" s="488">
        <v>97805</v>
      </c>
      <c r="F309" s="488">
        <v>117295.32560599073</v>
      </c>
      <c r="G309" s="488">
        <v>8036.3569157552938</v>
      </c>
      <c r="H309" s="488">
        <v>0</v>
      </c>
      <c r="I309" s="488">
        <v>2.8123662147297259</v>
      </c>
      <c r="J309" s="488">
        <v>28.33006428841599</v>
      </c>
      <c r="K309" s="488">
        <v>0</v>
      </c>
      <c r="L309" s="488">
        <v>0</v>
      </c>
      <c r="M309" s="488">
        <v>0</v>
      </c>
      <c r="N309" s="488">
        <v>0</v>
      </c>
      <c r="O309" s="488">
        <v>8067.4993462584398</v>
      </c>
      <c r="P309" s="489">
        <v>1.1992773948774678</v>
      </c>
      <c r="Q309" s="489">
        <v>8.2167137832987E-2</v>
      </c>
      <c r="R309" s="489">
        <v>0</v>
      </c>
      <c r="S309" s="489">
        <v>2.8754830680739492E-5</v>
      </c>
      <c r="T309" s="489">
        <v>2.8965865025730784E-4</v>
      </c>
      <c r="U309" s="489">
        <v>0</v>
      </c>
      <c r="V309" s="489">
        <v>0</v>
      </c>
      <c r="W309" s="489">
        <v>0</v>
      </c>
      <c r="X309" s="489">
        <v>0</v>
      </c>
      <c r="Y309" s="489">
        <v>8.2485551313925057E-2</v>
      </c>
      <c r="Z309" s="489">
        <v>9.9788420425927544</v>
      </c>
      <c r="AA309" s="489">
        <v>0.65987385623925765</v>
      </c>
      <c r="AB309" s="489">
        <v>8.1779819175809815E-2</v>
      </c>
      <c r="AC309" s="489">
        <v>4.5743542593980842E-2</v>
      </c>
      <c r="AD309" s="489">
        <v>1.0025937017303537E-2</v>
      </c>
      <c r="AE309" s="489">
        <v>4.5370154544368286E-3</v>
      </c>
      <c r="AF309" s="489">
        <v>4.7858068239072535E-4</v>
      </c>
      <c r="AG309" s="489">
        <v>8.6026667160295266E-4</v>
      </c>
      <c r="AH309" s="489">
        <v>8.1906102126599615E-5</v>
      </c>
      <c r="AI309" s="489">
        <v>0.80338092393690852</v>
      </c>
      <c r="AJ309" s="489">
        <v>8.1990466283656112</v>
      </c>
      <c r="AK309" s="489">
        <v>0.53997365545858977</v>
      </c>
      <c r="AL309" s="489">
        <v>5.4722759734667198E-2</v>
      </c>
      <c r="AM309" s="489">
        <v>5.6619493270520568E-3</v>
      </c>
      <c r="AN309" s="489">
        <v>8.2739547346391846E-3</v>
      </c>
      <c r="AO309" s="489">
        <v>3.6234374292655391E-3</v>
      </c>
      <c r="AP309" s="489">
        <v>1.3670730734172216E-4</v>
      </c>
      <c r="AQ309" s="489">
        <v>6.9356134609335036E-4</v>
      </c>
      <c r="AR309" s="489">
        <v>2.0541863930273609E-5</v>
      </c>
      <c r="AS309" s="489">
        <v>0.61310656720157863</v>
      </c>
    </row>
    <row r="310" spans="1:45" ht="18.75">
      <c r="A310" s="484">
        <v>308</v>
      </c>
      <c r="B310" s="485" t="s">
        <v>1067</v>
      </c>
      <c r="C310" s="484" t="s">
        <v>1068</v>
      </c>
      <c r="D310" s="383">
        <v>57</v>
      </c>
      <c r="E310" s="488">
        <v>113383</v>
      </c>
      <c r="F310" s="488">
        <v>135976.92641515957</v>
      </c>
      <c r="G310" s="488">
        <v>9316.9348509290285</v>
      </c>
      <c r="H310" s="488">
        <v>0</v>
      </c>
      <c r="I310" s="488">
        <v>3.2602911655437126</v>
      </c>
      <c r="J310" s="488">
        <v>32.842187420347912</v>
      </c>
      <c r="K310" s="488">
        <v>0</v>
      </c>
      <c r="L310" s="488">
        <v>0</v>
      </c>
      <c r="M310" s="488">
        <v>0</v>
      </c>
      <c r="N310" s="488">
        <v>0</v>
      </c>
      <c r="O310" s="488">
        <v>9353.0373295149202</v>
      </c>
      <c r="P310" s="489">
        <v>1.1992708467332809</v>
      </c>
      <c r="Q310" s="489">
        <v>8.2172237909819187E-2</v>
      </c>
      <c r="R310" s="489">
        <v>0</v>
      </c>
      <c r="S310" s="489">
        <v>2.8754673677215391E-5</v>
      </c>
      <c r="T310" s="489">
        <v>2.8965706869943391E-4</v>
      </c>
      <c r="U310" s="489">
        <v>0</v>
      </c>
      <c r="V310" s="489">
        <v>0</v>
      </c>
      <c r="W310" s="489">
        <v>0</v>
      </c>
      <c r="X310" s="489">
        <v>0</v>
      </c>
      <c r="Y310" s="489">
        <v>8.2490649652195838E-2</v>
      </c>
      <c r="Z310" s="489">
        <v>11.14229227588752</v>
      </c>
      <c r="AA310" s="489">
        <v>0.72789044429312033</v>
      </c>
      <c r="AB310" s="489">
        <v>0.11593723896143723</v>
      </c>
      <c r="AC310" s="489">
        <v>5.1932431994037083E-2</v>
      </c>
      <c r="AD310" s="489">
        <v>1.3367304073202224E-2</v>
      </c>
      <c r="AE310" s="489">
        <v>4.5651282503716209E-3</v>
      </c>
      <c r="AF310" s="489">
        <v>4.9756387600476907E-4</v>
      </c>
      <c r="AG310" s="489">
        <v>9.3208663916327704E-4</v>
      </c>
      <c r="AH310" s="489">
        <v>8.5465510406865382E-5</v>
      </c>
      <c r="AI310" s="489">
        <v>0.91520766359774341</v>
      </c>
      <c r="AJ310" s="489">
        <v>9.313635266293387</v>
      </c>
      <c r="AK310" s="489">
        <v>0.60444410229131629</v>
      </c>
      <c r="AL310" s="489">
        <v>8.7578125147876149E-2</v>
      </c>
      <c r="AM310" s="489">
        <v>8.5282263471527994E-3</v>
      </c>
      <c r="AN310" s="489">
        <v>1.1730308918398597E-2</v>
      </c>
      <c r="AO310" s="489">
        <v>3.6362032512876571E-3</v>
      </c>
      <c r="AP310" s="489">
        <v>1.3191889674790666E-4</v>
      </c>
      <c r="AQ310" s="489">
        <v>7.5461596975872985E-4</v>
      </c>
      <c r="AR310" s="489">
        <v>1.9560964376186152E-5</v>
      </c>
      <c r="AS310" s="489">
        <v>0.71682306178691457</v>
      </c>
    </row>
    <row r="311" spans="1:45" ht="18.75">
      <c r="A311" s="484">
        <v>309</v>
      </c>
      <c r="B311" s="485" t="s">
        <v>1069</v>
      </c>
      <c r="C311" s="484" t="s">
        <v>1070</v>
      </c>
      <c r="D311" s="383">
        <v>57</v>
      </c>
      <c r="E311" s="488">
        <v>67418</v>
      </c>
      <c r="F311" s="488">
        <v>88092.070125784216</v>
      </c>
      <c r="G311" s="488">
        <v>6012.4378857114243</v>
      </c>
      <c r="H311" s="488">
        <v>0</v>
      </c>
      <c r="I311" s="488">
        <v>2.1121656854389084</v>
      </c>
      <c r="J311" s="488">
        <v>21.276670635165139</v>
      </c>
      <c r="K311" s="488">
        <v>0</v>
      </c>
      <c r="L311" s="488">
        <v>0</v>
      </c>
      <c r="M311" s="488">
        <v>0</v>
      </c>
      <c r="N311" s="488">
        <v>0</v>
      </c>
      <c r="O311" s="488">
        <v>6035.8267220320286</v>
      </c>
      <c r="P311" s="489">
        <v>1.3066550494791334</v>
      </c>
      <c r="Q311" s="489">
        <v>8.9181492861126477E-2</v>
      </c>
      <c r="R311" s="489">
        <v>0</v>
      </c>
      <c r="S311" s="489">
        <v>3.1329402910779147E-5</v>
      </c>
      <c r="T311" s="489">
        <v>3.155933227797493E-4</v>
      </c>
      <c r="U311" s="489">
        <v>0</v>
      </c>
      <c r="V311" s="489">
        <v>0</v>
      </c>
      <c r="W311" s="489">
        <v>0</v>
      </c>
      <c r="X311" s="489">
        <v>0</v>
      </c>
      <c r="Y311" s="489">
        <v>8.9528415586816998E-2</v>
      </c>
      <c r="Z311" s="489">
        <v>8.0430420022941949</v>
      </c>
      <c r="AA311" s="489">
        <v>0.48369499044910275</v>
      </c>
      <c r="AB311" s="489">
        <v>0.1457747082911301</v>
      </c>
      <c r="AC311" s="489">
        <v>4.2654562022049085E-2</v>
      </c>
      <c r="AD311" s="489">
        <v>1.7229653042536101E-2</v>
      </c>
      <c r="AE311" s="489">
        <v>2.5775981363120844E-3</v>
      </c>
      <c r="AF311" s="489">
        <v>2.0968136895894873E-4</v>
      </c>
      <c r="AG311" s="489">
        <v>3.1594931954025433E-4</v>
      </c>
      <c r="AH311" s="489">
        <v>3.4121845129684009E-5</v>
      </c>
      <c r="AI311" s="489">
        <v>0.69249126447475873</v>
      </c>
      <c r="AJ311" s="489">
        <v>7.0736979151813761</v>
      </c>
      <c r="AK311" s="489">
        <v>0.41967829648463639</v>
      </c>
      <c r="AL311" s="489">
        <v>0.12962842282590595</v>
      </c>
      <c r="AM311" s="489">
        <v>1.3602958219552246E-2</v>
      </c>
      <c r="AN311" s="489">
        <v>1.6405765863080853E-2</v>
      </c>
      <c r="AO311" s="489">
        <v>2.1327252537317086E-3</v>
      </c>
      <c r="AP311" s="489">
        <v>6.7098864614827515E-5</v>
      </c>
      <c r="AQ311" s="489">
        <v>2.5410878104038917E-4</v>
      </c>
      <c r="AR311" s="489">
        <v>9.3304469926370305E-6</v>
      </c>
      <c r="AS311" s="489">
        <v>0.58177870673955479</v>
      </c>
    </row>
    <row r="312" spans="1:45" ht="18.75">
      <c r="A312" s="484">
        <v>310</v>
      </c>
      <c r="B312" s="485" t="s">
        <v>1071</v>
      </c>
      <c r="C312" s="484" t="s">
        <v>1072</v>
      </c>
      <c r="D312" s="383">
        <v>57</v>
      </c>
      <c r="E312" s="488">
        <v>18404</v>
      </c>
      <c r="F312" s="488">
        <v>20911.521683347237</v>
      </c>
      <c r="G312" s="488">
        <v>1414.5999996000028</v>
      </c>
      <c r="H312" s="488">
        <v>0</v>
      </c>
      <c r="I312" s="488">
        <v>0.5013913110091589</v>
      </c>
      <c r="J312" s="488">
        <v>5.0507106791950003</v>
      </c>
      <c r="K312" s="488">
        <v>0</v>
      </c>
      <c r="L312" s="488">
        <v>0</v>
      </c>
      <c r="M312" s="488">
        <v>0</v>
      </c>
      <c r="N312" s="488">
        <v>0</v>
      </c>
      <c r="O312" s="488">
        <v>1420.1521015902069</v>
      </c>
      <c r="P312" s="489">
        <v>1.1362487330660311</v>
      </c>
      <c r="Q312" s="489">
        <v>7.686372525537942E-2</v>
      </c>
      <c r="R312" s="489">
        <v>0</v>
      </c>
      <c r="S312" s="489">
        <v>2.7243605249356601E-5</v>
      </c>
      <c r="T312" s="489">
        <v>2.7443548572022387E-4</v>
      </c>
      <c r="U312" s="489">
        <v>0</v>
      </c>
      <c r="V312" s="489">
        <v>0</v>
      </c>
      <c r="W312" s="489">
        <v>0</v>
      </c>
      <c r="X312" s="489">
        <v>0</v>
      </c>
      <c r="Y312" s="489">
        <v>7.7165404346348998E-2</v>
      </c>
      <c r="Z312" s="489">
        <v>15.334238832179381</v>
      </c>
      <c r="AA312" s="489">
        <v>1.0007273038422375</v>
      </c>
      <c r="AB312" s="489">
        <v>6.0068293685871063E-2</v>
      </c>
      <c r="AC312" s="489">
        <v>6.30066300190463E-2</v>
      </c>
      <c r="AD312" s="489">
        <v>9.0986982370347032E-3</v>
      </c>
      <c r="AE312" s="489">
        <v>1.2140518017446495E-2</v>
      </c>
      <c r="AF312" s="489">
        <v>1.9656222256049425E-3</v>
      </c>
      <c r="AG312" s="489">
        <v>1.1377892949818158E-3</v>
      </c>
      <c r="AH312" s="489">
        <v>3.5626375596150433E-4</v>
      </c>
      <c r="AI312" s="489">
        <v>1.1485011190781846</v>
      </c>
      <c r="AJ312" s="489">
        <v>12.131138249451855</v>
      </c>
      <c r="AK312" s="489">
        <v>0.7900258470285737</v>
      </c>
      <c r="AL312" s="489">
        <v>2.1483334232305622E-2</v>
      </c>
      <c r="AM312" s="489">
        <v>2.8253400776620664E-3</v>
      </c>
      <c r="AN312" s="489">
        <v>6.432778139314514E-3</v>
      </c>
      <c r="AO312" s="489">
        <v>9.7188555085159101E-3</v>
      </c>
      <c r="AP312" s="489">
        <v>4.5097144751642847E-4</v>
      </c>
      <c r="AQ312" s="489">
        <v>7.1493677670636004E-4</v>
      </c>
      <c r="AR312" s="489">
        <v>6.696697932509939E-5</v>
      </c>
      <c r="AS312" s="489">
        <v>0.83171903018992022</v>
      </c>
    </row>
    <row r="313" spans="1:45" ht="18.75">
      <c r="A313" s="484">
        <v>311</v>
      </c>
      <c r="B313" s="485" t="s">
        <v>1073</v>
      </c>
      <c r="C313" s="484" t="s">
        <v>1074</v>
      </c>
      <c r="D313" s="383">
        <v>57</v>
      </c>
      <c r="E313" s="488">
        <v>292808</v>
      </c>
      <c r="F313" s="488">
        <v>783417.71835343074</v>
      </c>
      <c r="G313" s="488">
        <v>52716.575555303498</v>
      </c>
      <c r="H313" s="488">
        <v>0</v>
      </c>
      <c r="I313" s="488">
        <v>18.783847623381401</v>
      </c>
      <c r="J313" s="488">
        <v>189.21704007361836</v>
      </c>
      <c r="K313" s="488">
        <v>0</v>
      </c>
      <c r="L313" s="488">
        <v>0</v>
      </c>
      <c r="M313" s="488">
        <v>0</v>
      </c>
      <c r="N313" s="488">
        <v>0</v>
      </c>
      <c r="O313" s="488">
        <v>52924.5764430005</v>
      </c>
      <c r="P313" s="489">
        <v>2.6755338595715648</v>
      </c>
      <c r="Q313" s="489">
        <v>0.18003803022903575</v>
      </c>
      <c r="R313" s="489">
        <v>0</v>
      </c>
      <c r="S313" s="489">
        <v>6.4150732300283469E-5</v>
      </c>
      <c r="T313" s="489">
        <v>6.4621540420213368E-4</v>
      </c>
      <c r="U313" s="489">
        <v>0</v>
      </c>
      <c r="V313" s="489">
        <v>0</v>
      </c>
      <c r="W313" s="489">
        <v>0</v>
      </c>
      <c r="X313" s="489">
        <v>0</v>
      </c>
      <c r="Y313" s="489">
        <v>0.18074839636553816</v>
      </c>
      <c r="Z313" s="489">
        <v>21.084898732031014</v>
      </c>
      <c r="AA313" s="489">
        <v>1.3707500771120791</v>
      </c>
      <c r="AB313" s="489">
        <v>9.7142295242820434E-2</v>
      </c>
      <c r="AC313" s="489">
        <v>8.5727065965208668E-2</v>
      </c>
      <c r="AD313" s="489">
        <v>1.4105231298774246E-2</v>
      </c>
      <c r="AE313" s="489">
        <v>9.9222236500740701E-3</v>
      </c>
      <c r="AF313" s="489">
        <v>1.5911025568651962E-3</v>
      </c>
      <c r="AG313" s="489">
        <v>1.2498343077408615E-3</v>
      </c>
      <c r="AH313" s="489">
        <v>2.8683479826121009E-4</v>
      </c>
      <c r="AI313" s="489">
        <v>1.5807746649318235</v>
      </c>
      <c r="AJ313" s="489">
        <v>17.892189471801871</v>
      </c>
      <c r="AK313" s="489">
        <v>1.1611661211629163</v>
      </c>
      <c r="AL313" s="489">
        <v>5.1465760777268846E-2</v>
      </c>
      <c r="AM313" s="489">
        <v>6.0234458659521777E-3</v>
      </c>
      <c r="AN313" s="489">
        <v>1.136798878593322E-2</v>
      </c>
      <c r="AO313" s="489">
        <v>7.804401363073997E-3</v>
      </c>
      <c r="AP313" s="489">
        <v>3.5945149496989981E-4</v>
      </c>
      <c r="AQ313" s="489">
        <v>8.9482659774186549E-4</v>
      </c>
      <c r="AR313" s="489">
        <v>5.3118439569133719E-5</v>
      </c>
      <c r="AS313" s="489">
        <v>1.2391351144874254</v>
      </c>
    </row>
    <row r="314" spans="1:45" ht="18.75">
      <c r="A314" s="484">
        <v>312</v>
      </c>
      <c r="B314" s="485" t="s">
        <v>1075</v>
      </c>
      <c r="C314" s="484" t="s">
        <v>1076</v>
      </c>
      <c r="D314" s="383">
        <v>57</v>
      </c>
      <c r="E314" s="488">
        <v>393354</v>
      </c>
      <c r="F314" s="488">
        <v>2640890.4579685666</v>
      </c>
      <c r="G314" s="488">
        <v>181534.50137649244</v>
      </c>
      <c r="H314" s="488">
        <v>0</v>
      </c>
      <c r="I314" s="488">
        <v>63.320094491587959</v>
      </c>
      <c r="J314" s="488">
        <v>637.84806484302601</v>
      </c>
      <c r="K314" s="488">
        <v>0</v>
      </c>
      <c r="L314" s="488">
        <v>0</v>
      </c>
      <c r="M314" s="488">
        <v>0</v>
      </c>
      <c r="N314" s="488">
        <v>0</v>
      </c>
      <c r="O314" s="488">
        <v>182235.66953582704</v>
      </c>
      <c r="P314" s="489">
        <v>6.7137755252738405</v>
      </c>
      <c r="Q314" s="489">
        <v>0.46150414480720275</v>
      </c>
      <c r="R314" s="489">
        <v>0</v>
      </c>
      <c r="S314" s="489">
        <v>1.6097483308060413E-4</v>
      </c>
      <c r="T314" s="489">
        <v>1.6215624217448556E-3</v>
      </c>
      <c r="U314" s="489">
        <v>0</v>
      </c>
      <c r="V314" s="489">
        <v>0</v>
      </c>
      <c r="W314" s="489">
        <v>0</v>
      </c>
      <c r="X314" s="489">
        <v>0</v>
      </c>
      <c r="Y314" s="489">
        <v>0.46328668206202817</v>
      </c>
      <c r="Z314" s="489">
        <v>16.579131773660716</v>
      </c>
      <c r="AA314" s="489">
        <v>1.0986639131455433</v>
      </c>
      <c r="AB314" s="489">
        <v>7.1878537486247673E-2</v>
      </c>
      <c r="AC314" s="489">
        <v>8.7047754233610775E-2</v>
      </c>
      <c r="AD314" s="489">
        <v>2.6184837490982306E-2</v>
      </c>
      <c r="AE314" s="489">
        <v>6.3958765184034651E-3</v>
      </c>
      <c r="AF314" s="489">
        <v>1.1321005761027762E-3</v>
      </c>
      <c r="AG314" s="489">
        <v>5.6341970524495663E-4</v>
      </c>
      <c r="AH314" s="489">
        <v>2.205259635695393E-4</v>
      </c>
      <c r="AI314" s="489">
        <v>1.2920869651197051</v>
      </c>
      <c r="AJ314" s="489">
        <v>14.349980174526966</v>
      </c>
      <c r="AK314" s="489">
        <v>0.95215002056381015</v>
      </c>
      <c r="AL314" s="489">
        <v>3.5798625824385616E-2</v>
      </c>
      <c r="AM314" s="489">
        <v>2.0453334686643995E-2</v>
      </c>
      <c r="AN314" s="489">
        <v>1.5636078210084132E-2</v>
      </c>
      <c r="AO314" s="489">
        <v>5.154964122237567E-3</v>
      </c>
      <c r="AP314" s="489">
        <v>2.2502605166090512E-4</v>
      </c>
      <c r="AQ314" s="489">
        <v>3.6110059805780293E-4</v>
      </c>
      <c r="AR314" s="489">
        <v>3.5076430759485503E-5</v>
      </c>
      <c r="AS314" s="489">
        <v>1.0298142264876393</v>
      </c>
    </row>
    <row r="315" spans="1:45" ht="18.75">
      <c r="A315" s="484">
        <v>313</v>
      </c>
      <c r="B315" s="485" t="s">
        <v>1077</v>
      </c>
      <c r="C315" s="484" t="s">
        <v>1078</v>
      </c>
      <c r="D315" s="383">
        <v>57</v>
      </c>
      <c r="E315" s="488">
        <v>2135600</v>
      </c>
      <c r="F315" s="488">
        <v>239548.75544447859</v>
      </c>
      <c r="G315" s="488">
        <v>13043.067721426596</v>
      </c>
      <c r="H315" s="488">
        <v>0</v>
      </c>
      <c r="I315" s="488">
        <v>5.7436118883001477</v>
      </c>
      <c r="J315" s="488">
        <v>57.857647837975811</v>
      </c>
      <c r="K315" s="488">
        <v>0</v>
      </c>
      <c r="L315" s="488">
        <v>0</v>
      </c>
      <c r="M315" s="488">
        <v>0</v>
      </c>
      <c r="N315" s="488">
        <v>0</v>
      </c>
      <c r="O315" s="488">
        <v>13106.668981152872</v>
      </c>
      <c r="P315" s="489">
        <v>0.11216929923416304</v>
      </c>
      <c r="Q315" s="489">
        <v>6.1074488300368029E-3</v>
      </c>
      <c r="R315" s="489">
        <v>0</v>
      </c>
      <c r="S315" s="489">
        <v>2.6894605208373045E-6</v>
      </c>
      <c r="T315" s="489">
        <v>2.7091987187664268E-5</v>
      </c>
      <c r="U315" s="489">
        <v>0</v>
      </c>
      <c r="V315" s="489">
        <v>0</v>
      </c>
      <c r="W315" s="489">
        <v>0</v>
      </c>
      <c r="X315" s="489">
        <v>0</v>
      </c>
      <c r="Y315" s="489">
        <v>6.1372302777453038E-3</v>
      </c>
      <c r="Z315" s="489">
        <v>8.5970437651751688</v>
      </c>
      <c r="AA315" s="489">
        <v>0.55578858963670452</v>
      </c>
      <c r="AB315" s="489">
        <v>3.5549311606574228E-2</v>
      </c>
      <c r="AC315" s="489">
        <v>3.8742962671332225E-2</v>
      </c>
      <c r="AD315" s="489">
        <v>6.1125212328172517E-3</v>
      </c>
      <c r="AE315" s="489">
        <v>5.5643841342898747E-3</v>
      </c>
      <c r="AF315" s="489">
        <v>4.6313012385945743E-4</v>
      </c>
      <c r="AG315" s="489">
        <v>4.1013635402890045E-4</v>
      </c>
      <c r="AH315" s="489">
        <v>7.667550227974638E-5</v>
      </c>
      <c r="AI315" s="489">
        <v>0.64270771126188586</v>
      </c>
      <c r="AJ315" s="489">
        <v>7.1387510050581504</v>
      </c>
      <c r="AK315" s="489">
        <v>0.46078079204348271</v>
      </c>
      <c r="AL315" s="489">
        <v>1.5494852036676894E-2</v>
      </c>
      <c r="AM315" s="489">
        <v>2.2098503680526831E-3</v>
      </c>
      <c r="AN315" s="489">
        <v>4.795229262385535E-3</v>
      </c>
      <c r="AO315" s="489">
        <v>4.5972265546867768E-3</v>
      </c>
      <c r="AP315" s="489">
        <v>1.467031151852269E-4</v>
      </c>
      <c r="AQ315" s="489">
        <v>3.0903901093195602E-4</v>
      </c>
      <c r="AR315" s="489">
        <v>2.1482193391107296E-5</v>
      </c>
      <c r="AS315" s="489">
        <v>0.48835517458479255</v>
      </c>
    </row>
    <row r="316" spans="1:45" ht="18.75">
      <c r="A316" s="484">
        <v>314</v>
      </c>
      <c r="B316" s="485" t="s">
        <v>1079</v>
      </c>
      <c r="C316" s="484" t="s">
        <v>1080</v>
      </c>
      <c r="D316" s="383">
        <v>57</v>
      </c>
      <c r="E316" s="488">
        <v>1430486</v>
      </c>
      <c r="F316" s="488">
        <v>2219845.8474703133</v>
      </c>
      <c r="G316" s="488">
        <v>139874.66675145377</v>
      </c>
      <c r="H316" s="488">
        <v>0</v>
      </c>
      <c r="I316" s="488">
        <v>53.224793324711392</v>
      </c>
      <c r="J316" s="488">
        <v>536.15414974384362</v>
      </c>
      <c r="K316" s="488">
        <v>0</v>
      </c>
      <c r="L316" s="488">
        <v>0</v>
      </c>
      <c r="M316" s="488">
        <v>0</v>
      </c>
      <c r="N316" s="488">
        <v>0</v>
      </c>
      <c r="O316" s="488">
        <v>140464.04569452233</v>
      </c>
      <c r="P316" s="489">
        <v>1.5518123543119704</v>
      </c>
      <c r="Q316" s="489">
        <v>9.7781220334525312E-2</v>
      </c>
      <c r="R316" s="489">
        <v>0</v>
      </c>
      <c r="S316" s="489">
        <v>3.7207489849401809E-5</v>
      </c>
      <c r="T316" s="489">
        <v>3.7480559036847869E-4</v>
      </c>
      <c r="U316" s="489">
        <v>0</v>
      </c>
      <c r="V316" s="489">
        <v>0</v>
      </c>
      <c r="W316" s="489">
        <v>0</v>
      </c>
      <c r="X316" s="489">
        <v>0</v>
      </c>
      <c r="Y316" s="489">
        <v>9.8193233414743189E-2</v>
      </c>
      <c r="Z316" s="489">
        <v>14.482889510078397</v>
      </c>
      <c r="AA316" s="489">
        <v>0.95497941756417948</v>
      </c>
      <c r="AB316" s="489">
        <v>4.7962877490585226E-2</v>
      </c>
      <c r="AC316" s="489">
        <v>7.0310771250753329E-2</v>
      </c>
      <c r="AD316" s="489">
        <v>9.8602625964329012E-3</v>
      </c>
      <c r="AE316" s="489">
        <v>3.3880981769369746E-3</v>
      </c>
      <c r="AF316" s="489">
        <v>2.0985108315060686E-4</v>
      </c>
      <c r="AG316" s="489">
        <v>3.2724822893839215E-4</v>
      </c>
      <c r="AH316" s="489">
        <v>2.8041709148116143E-5</v>
      </c>
      <c r="AI316" s="489">
        <v>1.0870665681001248</v>
      </c>
      <c r="AJ316" s="489">
        <v>12.550649397964115</v>
      </c>
      <c r="AK316" s="489">
        <v>0.82795745700996237</v>
      </c>
      <c r="AL316" s="489">
        <v>1.5699333250048762E-2</v>
      </c>
      <c r="AM316" s="489">
        <v>2.6228371610899637E-3</v>
      </c>
      <c r="AN316" s="489">
        <v>8.3938083607247999E-3</v>
      </c>
      <c r="AO316" s="489">
        <v>2.7423230172205948E-3</v>
      </c>
      <c r="AP316" s="489">
        <v>8.0728415389258218E-5</v>
      </c>
      <c r="AQ316" s="489">
        <v>2.4585378106610663E-4</v>
      </c>
      <c r="AR316" s="489">
        <v>6.0816534224352169E-6</v>
      </c>
      <c r="AS316" s="489">
        <v>0.85774842264892448</v>
      </c>
    </row>
    <row r="317" spans="1:45" ht="18.75">
      <c r="A317" s="484">
        <v>315</v>
      </c>
      <c r="B317" s="485" t="s">
        <v>1081</v>
      </c>
      <c r="C317" s="484" t="s">
        <v>1082</v>
      </c>
      <c r="D317" s="383">
        <v>59</v>
      </c>
      <c r="E317" s="488">
        <v>7312246</v>
      </c>
      <c r="F317" s="488">
        <v>757830.75201177597</v>
      </c>
      <c r="G317" s="488">
        <v>40172.547100783384</v>
      </c>
      <c r="H317" s="488">
        <v>0</v>
      </c>
      <c r="I317" s="488">
        <v>18.170354124770736</v>
      </c>
      <c r="J317" s="488">
        <v>183.03708023583613</v>
      </c>
      <c r="K317" s="488">
        <v>0</v>
      </c>
      <c r="L317" s="488">
        <v>0</v>
      </c>
      <c r="M317" s="488">
        <v>0</v>
      </c>
      <c r="N317" s="488">
        <v>0</v>
      </c>
      <c r="O317" s="488">
        <v>40373.754535143991</v>
      </c>
      <c r="P317" s="489">
        <v>0.10363857452440411</v>
      </c>
      <c r="Q317" s="489">
        <v>5.4938724847035207E-3</v>
      </c>
      <c r="R317" s="489">
        <v>0</v>
      </c>
      <c r="S317" s="489">
        <v>2.4849210659448184E-6</v>
      </c>
      <c r="T317" s="489">
        <v>2.5031581300169077E-5</v>
      </c>
      <c r="U317" s="489">
        <v>0</v>
      </c>
      <c r="V317" s="489">
        <v>0</v>
      </c>
      <c r="W317" s="489">
        <v>0</v>
      </c>
      <c r="X317" s="489">
        <v>0</v>
      </c>
      <c r="Y317" s="489">
        <v>5.5213889870696347E-3</v>
      </c>
      <c r="Z317" s="489">
        <v>13.893184802128214</v>
      </c>
      <c r="AA317" s="489">
        <v>0.905200319708373</v>
      </c>
      <c r="AB317" s="489">
        <v>6.5080594982921708E-2</v>
      </c>
      <c r="AC317" s="489">
        <v>6.0267258551498441E-2</v>
      </c>
      <c r="AD317" s="489">
        <v>1.0354919575254353E-2</v>
      </c>
      <c r="AE317" s="489">
        <v>6.1615973544867919E-3</v>
      </c>
      <c r="AF317" s="489">
        <v>4.8910640957272567E-4</v>
      </c>
      <c r="AG317" s="489">
        <v>6.9228624127057044E-4</v>
      </c>
      <c r="AH317" s="489">
        <v>8.1682445710275906E-5</v>
      </c>
      <c r="AI317" s="489">
        <v>1.0483277652690883</v>
      </c>
      <c r="AJ317" s="489">
        <v>12.032073357587894</v>
      </c>
      <c r="AK317" s="489">
        <v>0.78293046793096699</v>
      </c>
      <c r="AL317" s="489">
        <v>3.553153031005532E-2</v>
      </c>
      <c r="AM317" s="489">
        <v>4.3982361800618888E-3</v>
      </c>
      <c r="AN317" s="489">
        <v>8.4251110844565207E-3</v>
      </c>
      <c r="AO317" s="489">
        <v>5.0036713197377444E-3</v>
      </c>
      <c r="AP317" s="489">
        <v>1.5626698497550032E-4</v>
      </c>
      <c r="AQ317" s="489">
        <v>5.7236726127450556E-4</v>
      </c>
      <c r="AR317" s="489">
        <v>2.3362726401396083E-5</v>
      </c>
      <c r="AS317" s="489">
        <v>0.83704101379793017</v>
      </c>
    </row>
    <row r="318" spans="1:45" ht="18.75">
      <c r="A318" s="484">
        <v>316</v>
      </c>
      <c r="B318" s="485" t="s">
        <v>1083</v>
      </c>
      <c r="C318" s="484" t="s">
        <v>1084</v>
      </c>
      <c r="D318" s="383">
        <v>59</v>
      </c>
      <c r="E318" s="488">
        <v>8544317</v>
      </c>
      <c r="F318" s="488">
        <v>841059.93372708082</v>
      </c>
      <c r="G318" s="488">
        <v>44602.006278897483</v>
      </c>
      <c r="H318" s="488">
        <v>0</v>
      </c>
      <c r="I318" s="488">
        <v>20.165923321807597</v>
      </c>
      <c r="J318" s="488">
        <v>203.13922886354251</v>
      </c>
      <c r="K318" s="488">
        <v>0</v>
      </c>
      <c r="L318" s="488">
        <v>0</v>
      </c>
      <c r="M318" s="488">
        <v>0</v>
      </c>
      <c r="N318" s="488">
        <v>0</v>
      </c>
      <c r="O318" s="488">
        <v>44825.311431082831</v>
      </c>
      <c r="P318" s="489">
        <v>9.8435010513664323E-2</v>
      </c>
      <c r="Q318" s="489">
        <v>5.2200785948013726E-3</v>
      </c>
      <c r="R318" s="489">
        <v>0</v>
      </c>
      <c r="S318" s="489">
        <v>2.3601562678219448E-6</v>
      </c>
      <c r="T318" s="489">
        <v>2.3774776715744805E-5</v>
      </c>
      <c r="U318" s="489">
        <v>0</v>
      </c>
      <c r="V318" s="489">
        <v>0</v>
      </c>
      <c r="W318" s="489">
        <v>0</v>
      </c>
      <c r="X318" s="489">
        <v>0</v>
      </c>
      <c r="Y318" s="489">
        <v>5.2462135277849395E-3</v>
      </c>
      <c r="Z318" s="489">
        <v>11.495918345725384</v>
      </c>
      <c r="AA318" s="489">
        <v>0.72904959750199239</v>
      </c>
      <c r="AB318" s="489">
        <v>0.10447377339518812</v>
      </c>
      <c r="AC318" s="489">
        <v>6.1588122718279771E-2</v>
      </c>
      <c r="AD318" s="489">
        <v>1.7851020222809776E-2</v>
      </c>
      <c r="AE318" s="489">
        <v>6.1523242854549885E-3</v>
      </c>
      <c r="AF318" s="489">
        <v>4.2904916550309531E-4</v>
      </c>
      <c r="AG318" s="489">
        <v>5.1602213123033767E-4</v>
      </c>
      <c r="AH318" s="489">
        <v>7.1106494627158723E-5</v>
      </c>
      <c r="AI318" s="489">
        <v>0.92013101591508584</v>
      </c>
      <c r="AJ318" s="489">
        <v>9.7127450671614675</v>
      </c>
      <c r="AK318" s="489">
        <v>0.61210749802958841</v>
      </c>
      <c r="AL318" s="489">
        <v>7.7368532774593185E-2</v>
      </c>
      <c r="AM318" s="489">
        <v>1.1024413644057523E-2</v>
      </c>
      <c r="AN318" s="489">
        <v>1.5331732598376415E-2</v>
      </c>
      <c r="AO318" s="489">
        <v>5.0284889612911684E-3</v>
      </c>
      <c r="AP318" s="489">
        <v>1.3438128636080265E-4</v>
      </c>
      <c r="AQ318" s="489">
        <v>4.0596376157376555E-4</v>
      </c>
      <c r="AR318" s="489">
        <v>1.9684835827873256E-5</v>
      </c>
      <c r="AS318" s="489">
        <v>0.72142069589166868</v>
      </c>
    </row>
    <row r="319" spans="1:45" ht="18.75">
      <c r="A319" s="484">
        <v>317</v>
      </c>
      <c r="B319" s="485" t="s">
        <v>1085</v>
      </c>
      <c r="C319" s="484" t="s">
        <v>1086</v>
      </c>
      <c r="D319" s="383">
        <v>59</v>
      </c>
      <c r="E319" s="488">
        <v>496980</v>
      </c>
      <c r="F319" s="488">
        <v>101229.41948968572</v>
      </c>
      <c r="G319" s="488">
        <v>5369.603278667043</v>
      </c>
      <c r="H319" s="488">
        <v>0</v>
      </c>
      <c r="I319" s="488">
        <v>2.4271572446613727</v>
      </c>
      <c r="J319" s="488">
        <v>24.449703747404541</v>
      </c>
      <c r="K319" s="488">
        <v>0</v>
      </c>
      <c r="L319" s="488">
        <v>0</v>
      </c>
      <c r="M319" s="488">
        <v>0</v>
      </c>
      <c r="N319" s="488">
        <v>0</v>
      </c>
      <c r="O319" s="488">
        <v>5396.4801396591092</v>
      </c>
      <c r="P319" s="489">
        <v>0.20368912127185346</v>
      </c>
      <c r="Q319" s="489">
        <v>1.0804465529130032E-2</v>
      </c>
      <c r="R319" s="489">
        <v>0</v>
      </c>
      <c r="S319" s="489">
        <v>4.883812718140313E-6</v>
      </c>
      <c r="T319" s="489">
        <v>4.9196554685107133E-5</v>
      </c>
      <c r="U319" s="489">
        <v>0</v>
      </c>
      <c r="V319" s="489">
        <v>0</v>
      </c>
      <c r="W319" s="489">
        <v>0</v>
      </c>
      <c r="X319" s="489">
        <v>0</v>
      </c>
      <c r="Y319" s="489">
        <v>1.0858545896533281E-2</v>
      </c>
      <c r="Z319" s="489">
        <v>10.208458695956779</v>
      </c>
      <c r="AA319" s="489">
        <v>0.65846751049801922</v>
      </c>
      <c r="AB319" s="489">
        <v>4.7992235216283589E-2</v>
      </c>
      <c r="AC319" s="489">
        <v>5.2697953229501215E-2</v>
      </c>
      <c r="AD319" s="489">
        <v>8.3296971751091117E-3</v>
      </c>
      <c r="AE319" s="489">
        <v>9.5911955125088551E-3</v>
      </c>
      <c r="AF319" s="489">
        <v>9.7673687413754617E-4</v>
      </c>
      <c r="AG319" s="489">
        <v>5.6914430969385373E-4</v>
      </c>
      <c r="AH319" s="489">
        <v>1.6041054297265305E-4</v>
      </c>
      <c r="AI319" s="489">
        <v>0.77878488335822649</v>
      </c>
      <c r="AJ319" s="489">
        <v>8.358789720392183</v>
      </c>
      <c r="AK319" s="489">
        <v>0.5366822162022763</v>
      </c>
      <c r="AL319" s="489">
        <v>2.0447424802662043E-2</v>
      </c>
      <c r="AM319" s="489">
        <v>3.1564016621012849E-3</v>
      </c>
      <c r="AN319" s="489">
        <v>6.105415890581117E-3</v>
      </c>
      <c r="AO319" s="489">
        <v>8.1269388197449423E-3</v>
      </c>
      <c r="AP319" s="489">
        <v>3.387022297929823E-4</v>
      </c>
      <c r="AQ319" s="489">
        <v>4.0446112085557289E-4</v>
      </c>
      <c r="AR319" s="489">
        <v>4.9325292722805881E-5</v>
      </c>
      <c r="AS319" s="489">
        <v>0.57531088602073721</v>
      </c>
    </row>
    <row r="320" spans="1:45" ht="18.75">
      <c r="A320" s="484">
        <v>318</v>
      </c>
      <c r="B320" s="485" t="s">
        <v>1087</v>
      </c>
      <c r="C320" s="484" t="s">
        <v>1088</v>
      </c>
      <c r="D320" s="383">
        <v>59</v>
      </c>
      <c r="E320" s="488">
        <v>742980</v>
      </c>
      <c r="F320" s="488">
        <v>120179.59453358344</v>
      </c>
      <c r="G320" s="488">
        <v>6441.6924886300776</v>
      </c>
      <c r="H320" s="488">
        <v>0</v>
      </c>
      <c r="I320" s="488">
        <v>2.881521745389187</v>
      </c>
      <c r="J320" s="488">
        <v>29.026694982960986</v>
      </c>
      <c r="K320" s="488">
        <v>0</v>
      </c>
      <c r="L320" s="488">
        <v>0</v>
      </c>
      <c r="M320" s="488">
        <v>0</v>
      </c>
      <c r="N320" s="488">
        <v>0</v>
      </c>
      <c r="O320" s="488">
        <v>6473.6007053584281</v>
      </c>
      <c r="P320" s="489">
        <v>0.16175347187485994</v>
      </c>
      <c r="Q320" s="489">
        <v>8.6700752222537321E-3</v>
      </c>
      <c r="R320" s="489">
        <v>0</v>
      </c>
      <c r="S320" s="489">
        <v>3.878330164189059E-6</v>
      </c>
      <c r="T320" s="489">
        <v>3.9067935856901919E-5</v>
      </c>
      <c r="U320" s="489">
        <v>0</v>
      </c>
      <c r="V320" s="489">
        <v>0</v>
      </c>
      <c r="W320" s="489">
        <v>0</v>
      </c>
      <c r="X320" s="489">
        <v>0</v>
      </c>
      <c r="Y320" s="489">
        <v>8.713021488274823E-3</v>
      </c>
      <c r="Z320" s="489">
        <v>14.973813816191312</v>
      </c>
      <c r="AA320" s="489">
        <v>0.93021162470846386</v>
      </c>
      <c r="AB320" s="489">
        <v>0.20687393705847795</v>
      </c>
      <c r="AC320" s="489">
        <v>8.8040470557553832E-2</v>
      </c>
      <c r="AD320" s="489">
        <v>2.6581049423870334E-2</v>
      </c>
      <c r="AE320" s="489">
        <v>1.2801880461847761E-2</v>
      </c>
      <c r="AF320" s="489">
        <v>1.2225172305346877E-3</v>
      </c>
      <c r="AG320" s="489">
        <v>7.9890457901856879E-4</v>
      </c>
      <c r="AH320" s="489">
        <v>2.0935700265379409E-4</v>
      </c>
      <c r="AI320" s="489">
        <v>1.266739741022421</v>
      </c>
      <c r="AJ320" s="489">
        <v>12.094102569155595</v>
      </c>
      <c r="AK320" s="489">
        <v>0.74159435559743792</v>
      </c>
      <c r="AL320" s="489">
        <v>0.16846978791968045</v>
      </c>
      <c r="AM320" s="489">
        <v>2.1583020663906046E-2</v>
      </c>
      <c r="AN320" s="489">
        <v>2.2115248408714351E-2</v>
      </c>
      <c r="AO320" s="489">
        <v>1.0562521008410463E-2</v>
      </c>
      <c r="AP320" s="489">
        <v>3.8812337193177724E-4</v>
      </c>
      <c r="AQ320" s="489">
        <v>5.6214874929286262E-4</v>
      </c>
      <c r="AR320" s="489">
        <v>5.9599793316798148E-5</v>
      </c>
      <c r="AS320" s="489">
        <v>0.96533480551269046</v>
      </c>
    </row>
    <row r="321" spans="1:45" ht="18.75">
      <c r="A321" s="484">
        <v>319</v>
      </c>
      <c r="B321" s="485" t="s">
        <v>1089</v>
      </c>
      <c r="C321" s="484" t="s">
        <v>1090</v>
      </c>
      <c r="D321" s="383">
        <v>59</v>
      </c>
      <c r="E321" s="488">
        <v>2544398</v>
      </c>
      <c r="F321" s="488">
        <v>256577.36990199189</v>
      </c>
      <c r="G321" s="488">
        <v>14539.239209648626</v>
      </c>
      <c r="H321" s="488">
        <v>0</v>
      </c>
      <c r="I321" s="488">
        <v>6.1519035208656199</v>
      </c>
      <c r="J321" s="488">
        <v>61.970529061772538</v>
      </c>
      <c r="K321" s="488">
        <v>0</v>
      </c>
      <c r="L321" s="488">
        <v>0</v>
      </c>
      <c r="M321" s="488">
        <v>0</v>
      </c>
      <c r="N321" s="488">
        <v>0</v>
      </c>
      <c r="O321" s="488">
        <v>14607.361642231264</v>
      </c>
      <c r="P321" s="489">
        <v>0.10084010830931005</v>
      </c>
      <c r="Q321" s="489">
        <v>5.714215782927288E-3</v>
      </c>
      <c r="R321" s="489">
        <v>0</v>
      </c>
      <c r="S321" s="489">
        <v>2.41782280950764E-6</v>
      </c>
      <c r="T321" s="489">
        <v>2.4355674333092752E-5</v>
      </c>
      <c r="U321" s="489">
        <v>0</v>
      </c>
      <c r="V321" s="489">
        <v>0</v>
      </c>
      <c r="W321" s="489">
        <v>0</v>
      </c>
      <c r="X321" s="489">
        <v>0</v>
      </c>
      <c r="Y321" s="489">
        <v>5.7409892800698884E-3</v>
      </c>
      <c r="Z321" s="489">
        <v>13.745569436253893</v>
      </c>
      <c r="AA321" s="489">
        <v>0.88382518860657788</v>
      </c>
      <c r="AB321" s="489">
        <v>8.3926781127332692E-2</v>
      </c>
      <c r="AC321" s="489">
        <v>7.1392406727927196E-2</v>
      </c>
      <c r="AD321" s="489">
        <v>1.7437121866197652E-2</v>
      </c>
      <c r="AE321" s="489">
        <v>1.0144386250041264E-2</v>
      </c>
      <c r="AF321" s="489">
        <v>7.9255557110203254E-4</v>
      </c>
      <c r="AG321" s="489">
        <v>6.3147852457883099E-4</v>
      </c>
      <c r="AH321" s="489">
        <v>1.3572042462663304E-4</v>
      </c>
      <c r="AI321" s="489">
        <v>1.0682856390983841</v>
      </c>
      <c r="AJ321" s="489">
        <v>10.586492280644286</v>
      </c>
      <c r="AK321" s="489">
        <v>0.67839318785640002</v>
      </c>
      <c r="AL321" s="489">
        <v>4.5060071843329157E-2</v>
      </c>
      <c r="AM321" s="489">
        <v>6.3258324337933025E-3</v>
      </c>
      <c r="AN321" s="489">
        <v>1.2244286340533969E-2</v>
      </c>
      <c r="AO321" s="489">
        <v>7.9515756084544698E-3</v>
      </c>
      <c r="AP321" s="489">
        <v>2.0581769019000065E-4</v>
      </c>
      <c r="AQ321" s="489">
        <v>4.1781196286631123E-4</v>
      </c>
      <c r="AR321" s="489">
        <v>3.076768787231946E-5</v>
      </c>
      <c r="AS321" s="489">
        <v>0.75062935142343934</v>
      </c>
    </row>
    <row r="322" spans="1:45" ht="18.75">
      <c r="A322" s="484">
        <v>320</v>
      </c>
      <c r="B322" s="485" t="s">
        <v>1091</v>
      </c>
      <c r="C322" s="484" t="s">
        <v>1092</v>
      </c>
      <c r="D322" s="383">
        <v>59</v>
      </c>
      <c r="E322" s="488">
        <v>1437061</v>
      </c>
      <c r="F322" s="488">
        <v>242321.27748006166</v>
      </c>
      <c r="G322" s="488">
        <v>13797.667855194339</v>
      </c>
      <c r="H322" s="488">
        <v>0</v>
      </c>
      <c r="I322" s="488">
        <v>5.8100880864110573</v>
      </c>
      <c r="J322" s="488">
        <v>58.5272885683572</v>
      </c>
      <c r="K322" s="488">
        <v>0</v>
      </c>
      <c r="L322" s="488">
        <v>0</v>
      </c>
      <c r="M322" s="488">
        <v>0</v>
      </c>
      <c r="N322" s="488">
        <v>0</v>
      </c>
      <c r="O322" s="488">
        <v>13862.005231849107</v>
      </c>
      <c r="P322" s="489">
        <v>0.16862281940715229</v>
      </c>
      <c r="Q322" s="489">
        <v>9.6013097949177797E-3</v>
      </c>
      <c r="R322" s="489">
        <v>0</v>
      </c>
      <c r="S322" s="489">
        <v>4.0430351157056366E-6</v>
      </c>
      <c r="T322" s="489">
        <v>4.0727073219826576E-5</v>
      </c>
      <c r="U322" s="489">
        <v>0</v>
      </c>
      <c r="V322" s="489">
        <v>0</v>
      </c>
      <c r="W322" s="489">
        <v>0</v>
      </c>
      <c r="X322" s="489">
        <v>0</v>
      </c>
      <c r="Y322" s="489">
        <v>9.6460799032533125E-3</v>
      </c>
      <c r="Z322" s="489">
        <v>11.071962424542438</v>
      </c>
      <c r="AA322" s="489">
        <v>0.72894607731170913</v>
      </c>
      <c r="AB322" s="489">
        <v>5.8896833821214391E-2</v>
      </c>
      <c r="AC322" s="489">
        <v>5.1557922872939463E-2</v>
      </c>
      <c r="AD322" s="489">
        <v>8.4692644069665618E-3</v>
      </c>
      <c r="AE322" s="489">
        <v>7.2192428325123436E-3</v>
      </c>
      <c r="AF322" s="489">
        <v>7.6081901505063102E-4</v>
      </c>
      <c r="AG322" s="489">
        <v>5.9963596114341882E-4</v>
      </c>
      <c r="AH322" s="489">
        <v>1.289940722766239E-4</v>
      </c>
      <c r="AI322" s="489">
        <v>0.85657879029381245</v>
      </c>
      <c r="AJ322" s="489">
        <v>9.049534373336968</v>
      </c>
      <c r="AK322" s="489">
        <v>0.5956362910438141</v>
      </c>
      <c r="AL322" s="489">
        <v>2.9298866635881233E-2</v>
      </c>
      <c r="AM322" s="489">
        <v>3.2869993713188633E-3</v>
      </c>
      <c r="AN322" s="489">
        <v>6.2709333065454342E-3</v>
      </c>
      <c r="AO322" s="489">
        <v>5.8000776734411386E-3</v>
      </c>
      <c r="AP322" s="489">
        <v>2.2317737326064044E-4</v>
      </c>
      <c r="AQ322" s="489">
        <v>4.3739050346832081E-4</v>
      </c>
      <c r="AR322" s="489">
        <v>3.3865986323342955E-5</v>
      </c>
      <c r="AS322" s="489">
        <v>0.64098760189405324</v>
      </c>
    </row>
    <row r="323" spans="1:45" ht="18.75">
      <c r="A323" s="484">
        <v>321</v>
      </c>
      <c r="B323" s="485" t="s">
        <v>1093</v>
      </c>
      <c r="C323" s="484" t="s">
        <v>1094</v>
      </c>
      <c r="D323" s="383">
        <v>59</v>
      </c>
      <c r="E323" s="488">
        <v>18500322</v>
      </c>
      <c r="F323" s="488">
        <v>3461158.5416672695</v>
      </c>
      <c r="G323" s="488">
        <v>186153.09917043353</v>
      </c>
      <c r="H323" s="488">
        <v>0</v>
      </c>
      <c r="I323" s="488">
        <v>82.987495845367974</v>
      </c>
      <c r="J323" s="488">
        <v>835.96548704090765</v>
      </c>
      <c r="K323" s="488">
        <v>0</v>
      </c>
      <c r="L323" s="488">
        <v>0</v>
      </c>
      <c r="M323" s="488">
        <v>0</v>
      </c>
      <c r="N323" s="488">
        <v>0</v>
      </c>
      <c r="O323" s="488">
        <v>187072.05215331979</v>
      </c>
      <c r="P323" s="489">
        <v>0.18708639458638987</v>
      </c>
      <c r="Q323" s="489">
        <v>1.0062154549009121E-2</v>
      </c>
      <c r="R323" s="489">
        <v>0</v>
      </c>
      <c r="S323" s="489">
        <v>4.485732510243226E-6</v>
      </c>
      <c r="T323" s="489">
        <v>4.5186537133835169E-5</v>
      </c>
      <c r="U323" s="489">
        <v>0</v>
      </c>
      <c r="V323" s="489">
        <v>0</v>
      </c>
      <c r="W323" s="489">
        <v>0</v>
      </c>
      <c r="X323" s="489">
        <v>0</v>
      </c>
      <c r="Y323" s="489">
        <v>1.01118268186532E-2</v>
      </c>
      <c r="Z323" s="489">
        <v>10.127307227968746</v>
      </c>
      <c r="AA323" s="489">
        <v>0.65106929792296864</v>
      </c>
      <c r="AB323" s="489">
        <v>3.9119640907884883E-2</v>
      </c>
      <c r="AC323" s="489">
        <v>4.9888496167485794E-2</v>
      </c>
      <c r="AD323" s="489">
        <v>7.2871547130614629E-3</v>
      </c>
      <c r="AE323" s="489">
        <v>1.2814408678947878E-2</v>
      </c>
      <c r="AF323" s="489">
        <v>8.485651215836878E-4</v>
      </c>
      <c r="AG323" s="489">
        <v>5.0169333363953418E-4</v>
      </c>
      <c r="AH323" s="489">
        <v>1.4300781158374116E-4</v>
      </c>
      <c r="AI323" s="489">
        <v>0.76167226465715587</v>
      </c>
      <c r="AJ323" s="489">
        <v>7.923305524550849</v>
      </c>
      <c r="AK323" s="489">
        <v>0.50696695822856508</v>
      </c>
      <c r="AL323" s="489">
        <v>1.1462360856260782E-2</v>
      </c>
      <c r="AM323" s="489">
        <v>2.2516719574498076E-3</v>
      </c>
      <c r="AN323" s="489">
        <v>5.2075676575794577E-3</v>
      </c>
      <c r="AO323" s="489">
        <v>1.0984907863551755E-2</v>
      </c>
      <c r="AP323" s="489">
        <v>2.8281075025112748E-4</v>
      </c>
      <c r="AQ323" s="489">
        <v>3.3486118134757632E-4</v>
      </c>
      <c r="AR323" s="489">
        <v>4.3771100141719818E-5</v>
      </c>
      <c r="AS323" s="489">
        <v>0.53753490959514749</v>
      </c>
    </row>
    <row r="324" spans="1:45" ht="18.75">
      <c r="A324" s="484">
        <v>322</v>
      </c>
      <c r="B324" s="485" t="s">
        <v>1095</v>
      </c>
      <c r="C324" s="484" t="s">
        <v>1096</v>
      </c>
      <c r="D324" s="383">
        <v>59</v>
      </c>
      <c r="E324" s="488">
        <v>3550730</v>
      </c>
      <c r="F324" s="488">
        <v>502560.2746580235</v>
      </c>
      <c r="G324" s="488">
        <v>26538.92574117448</v>
      </c>
      <c r="H324" s="488">
        <v>0</v>
      </c>
      <c r="I324" s="488">
        <v>12.049785701275466</v>
      </c>
      <c r="J324" s="488">
        <v>121.38220185936068</v>
      </c>
      <c r="K324" s="488">
        <v>0</v>
      </c>
      <c r="L324" s="488">
        <v>0</v>
      </c>
      <c r="M324" s="488">
        <v>0</v>
      </c>
      <c r="N324" s="488">
        <v>0</v>
      </c>
      <c r="O324" s="488">
        <v>26672.357728735115</v>
      </c>
      <c r="P324" s="489">
        <v>0.14153716972510538</v>
      </c>
      <c r="Q324" s="489">
        <v>7.4742167782891064E-3</v>
      </c>
      <c r="R324" s="489">
        <v>0</v>
      </c>
      <c r="S324" s="489">
        <v>3.3936079908287777E-6</v>
      </c>
      <c r="T324" s="489">
        <v>3.4185139917527006E-5</v>
      </c>
      <c r="U324" s="489">
        <v>0</v>
      </c>
      <c r="V324" s="489">
        <v>0</v>
      </c>
      <c r="W324" s="489">
        <v>0</v>
      </c>
      <c r="X324" s="489">
        <v>0</v>
      </c>
      <c r="Y324" s="489">
        <v>7.5117955261974614E-3</v>
      </c>
      <c r="Z324" s="489">
        <v>12.096929130123149</v>
      </c>
      <c r="AA324" s="489">
        <v>0.78184354055547822</v>
      </c>
      <c r="AB324" s="489">
        <v>6.6242998593723443E-2</v>
      </c>
      <c r="AC324" s="489">
        <v>5.6992286747838052E-2</v>
      </c>
      <c r="AD324" s="489">
        <v>1.0744600382764155E-2</v>
      </c>
      <c r="AE324" s="489">
        <v>9.3321343010228652E-3</v>
      </c>
      <c r="AF324" s="489">
        <v>9.1055096351575285E-4</v>
      </c>
      <c r="AG324" s="489">
        <v>6.5524923599998475E-4</v>
      </c>
      <c r="AH324" s="489">
        <v>1.5231584779604629E-4</v>
      </c>
      <c r="AI324" s="489">
        <v>0.92687367662813858</v>
      </c>
      <c r="AJ324" s="489">
        <v>9.8029355353276557</v>
      </c>
      <c r="AK324" s="489">
        <v>0.63108553354257579</v>
      </c>
      <c r="AL324" s="489">
        <v>3.5578894732216926E-2</v>
      </c>
      <c r="AM324" s="489">
        <v>4.7105043217957089E-3</v>
      </c>
      <c r="AN324" s="489">
        <v>8.216660599356225E-3</v>
      </c>
      <c r="AO324" s="489">
        <v>7.5901999776273772E-3</v>
      </c>
      <c r="AP324" s="489">
        <v>2.9447841018885856E-4</v>
      </c>
      <c r="AQ324" s="489">
        <v>4.7348746205821398E-4</v>
      </c>
      <c r="AR324" s="489">
        <v>4.4750902684589461E-5</v>
      </c>
      <c r="AS324" s="489">
        <v>0.68799450994850342</v>
      </c>
    </row>
    <row r="325" spans="1:45" ht="18.75">
      <c r="A325" s="484">
        <v>323</v>
      </c>
      <c r="B325" s="485" t="s">
        <v>1097</v>
      </c>
      <c r="C325" s="484" t="s">
        <v>1098</v>
      </c>
      <c r="D325" s="383">
        <v>59</v>
      </c>
      <c r="E325" s="488">
        <v>3113686</v>
      </c>
      <c r="F325" s="488">
        <v>659048.97494728561</v>
      </c>
      <c r="G325" s="488">
        <v>37354.318105361628</v>
      </c>
      <c r="H325" s="488">
        <v>0</v>
      </c>
      <c r="I325" s="488">
        <v>15.801883505742525</v>
      </c>
      <c r="J325" s="488">
        <v>159.17854981015259</v>
      </c>
      <c r="K325" s="488">
        <v>0</v>
      </c>
      <c r="L325" s="488">
        <v>0</v>
      </c>
      <c r="M325" s="488">
        <v>0</v>
      </c>
      <c r="N325" s="488">
        <v>0</v>
      </c>
      <c r="O325" s="488">
        <v>37529.298538677525</v>
      </c>
      <c r="P325" s="489">
        <v>0.21166198998463095</v>
      </c>
      <c r="Q325" s="489">
        <v>1.1996816026202266E-2</v>
      </c>
      <c r="R325" s="489">
        <v>0</v>
      </c>
      <c r="S325" s="489">
        <v>5.0749765730206983E-6</v>
      </c>
      <c r="T325" s="489">
        <v>5.112222292490399E-5</v>
      </c>
      <c r="U325" s="489">
        <v>0</v>
      </c>
      <c r="V325" s="489">
        <v>0</v>
      </c>
      <c r="W325" s="489">
        <v>0</v>
      </c>
      <c r="X325" s="489">
        <v>0</v>
      </c>
      <c r="Y325" s="489">
        <v>1.2053013225700192E-2</v>
      </c>
      <c r="Z325" s="489">
        <v>16.107683177181229</v>
      </c>
      <c r="AA325" s="489">
        <v>1.0387944179358366</v>
      </c>
      <c r="AB325" s="489">
        <v>7.9957688018756773E-2</v>
      </c>
      <c r="AC325" s="489">
        <v>8.2324235476762639E-2</v>
      </c>
      <c r="AD325" s="489">
        <v>1.8131730061413338E-2</v>
      </c>
      <c r="AE325" s="489">
        <v>1.2333253233768306E-2</v>
      </c>
      <c r="AF325" s="489">
        <v>9.4570299829863991E-4</v>
      </c>
      <c r="AG325" s="489">
        <v>7.4877209147435921E-4</v>
      </c>
      <c r="AH325" s="489">
        <v>1.6099502538658537E-4</v>
      </c>
      <c r="AI325" s="489">
        <v>1.2333967948416971</v>
      </c>
      <c r="AJ325" s="489">
        <v>12.258153863189749</v>
      </c>
      <c r="AK325" s="489">
        <v>0.78845316622588391</v>
      </c>
      <c r="AL325" s="489">
        <v>3.2723078923612585E-2</v>
      </c>
      <c r="AM325" s="489">
        <v>4.8239073582871921E-3</v>
      </c>
      <c r="AN325" s="489">
        <v>1.2402648404916802E-2</v>
      </c>
      <c r="AO325" s="489">
        <v>9.7028608632775699E-3</v>
      </c>
      <c r="AP325" s="489">
        <v>2.231494038951915E-4</v>
      </c>
      <c r="AQ325" s="489">
        <v>4.7290902243015233E-4</v>
      </c>
      <c r="AR325" s="489">
        <v>3.4093504359624852E-5</v>
      </c>
      <c r="AS325" s="489">
        <v>0.84883581370666383</v>
      </c>
    </row>
    <row r="326" spans="1:45" ht="18.75">
      <c r="A326" s="484">
        <v>324</v>
      </c>
      <c r="B326" s="485" t="s">
        <v>1099</v>
      </c>
      <c r="C326" s="484" t="s">
        <v>1100</v>
      </c>
      <c r="D326" s="383">
        <v>59</v>
      </c>
      <c r="E326" s="488">
        <v>1867335</v>
      </c>
      <c r="F326" s="488">
        <v>508951.66220599617</v>
      </c>
      <c r="G326" s="488">
        <v>27742.40654134069</v>
      </c>
      <c r="H326" s="488">
        <v>13275.498898480957</v>
      </c>
      <c r="I326" s="488">
        <v>12.203030703259113</v>
      </c>
      <c r="J326" s="488">
        <v>122.92589867072789</v>
      </c>
      <c r="K326" s="488">
        <v>0</v>
      </c>
      <c r="L326" s="488">
        <v>0</v>
      </c>
      <c r="M326" s="488">
        <v>0</v>
      </c>
      <c r="N326" s="488">
        <v>0</v>
      </c>
      <c r="O326" s="488">
        <v>41153.034369195637</v>
      </c>
      <c r="P326" s="489">
        <v>0.27255509172483577</v>
      </c>
      <c r="Q326" s="489">
        <v>1.485668428072129E-2</v>
      </c>
      <c r="R326" s="489">
        <v>7.1093290162081027E-3</v>
      </c>
      <c r="S326" s="489">
        <v>6.5349981140283416E-6</v>
      </c>
      <c r="T326" s="489">
        <v>6.5829590657663401E-5</v>
      </c>
      <c r="U326" s="489">
        <v>0</v>
      </c>
      <c r="V326" s="489">
        <v>0</v>
      </c>
      <c r="W326" s="489">
        <v>0</v>
      </c>
      <c r="X326" s="489">
        <v>0</v>
      </c>
      <c r="Y326" s="489">
        <v>2.2038377885701087E-2</v>
      </c>
      <c r="Z326" s="489">
        <v>39.367530024647394</v>
      </c>
      <c r="AA326" s="489">
        <v>2.4079043433113752</v>
      </c>
      <c r="AB326" s="489">
        <v>0.11937899591283381</v>
      </c>
      <c r="AC326" s="489">
        <v>0.14428347887619258</v>
      </c>
      <c r="AD326" s="489">
        <v>2.5681392628473465E-2</v>
      </c>
      <c r="AE326" s="489">
        <v>1.0463691635040856E-2</v>
      </c>
      <c r="AF326" s="489">
        <v>6.4321059198392647E-4</v>
      </c>
      <c r="AG326" s="489">
        <v>1.3352775000096649E-3</v>
      </c>
      <c r="AH326" s="489">
        <v>1.0513346562124514E-4</v>
      </c>
      <c r="AI326" s="489">
        <v>2.7097955239215312</v>
      </c>
      <c r="AJ326" s="489">
        <v>31.015717504039969</v>
      </c>
      <c r="AK326" s="489">
        <v>1.8729194064195291</v>
      </c>
      <c r="AL326" s="489">
        <v>4.20077371919447E-2</v>
      </c>
      <c r="AM326" s="489">
        <v>8.3986084764004314E-3</v>
      </c>
      <c r="AN326" s="489">
        <v>1.7971992123733856E-2</v>
      </c>
      <c r="AO326" s="489">
        <v>8.0878137612672533E-3</v>
      </c>
      <c r="AP326" s="489">
        <v>1.8715007440268827E-4</v>
      </c>
      <c r="AQ326" s="489">
        <v>1.0261545684165979E-3</v>
      </c>
      <c r="AR326" s="489">
        <v>2.5847362135457125E-5</v>
      </c>
      <c r="AS326" s="489">
        <v>1.9506247099778311</v>
      </c>
    </row>
    <row r="327" spans="1:45" ht="18.75">
      <c r="A327" s="484">
        <v>325</v>
      </c>
      <c r="B327" s="485" t="s">
        <v>1101</v>
      </c>
      <c r="C327" s="484" t="s">
        <v>1102</v>
      </c>
      <c r="D327" s="383">
        <v>59</v>
      </c>
      <c r="E327" s="488">
        <v>1864456</v>
      </c>
      <c r="F327" s="488">
        <v>131116.33945911739</v>
      </c>
      <c r="G327" s="488">
        <v>8026.6192963290487</v>
      </c>
      <c r="H327" s="488">
        <v>735.71704849333048</v>
      </c>
      <c r="I327" s="488">
        <v>3.1437498586475852</v>
      </c>
      <c r="J327" s="488">
        <v>31.668221277769781</v>
      </c>
      <c r="K327" s="488">
        <v>0</v>
      </c>
      <c r="L327" s="488">
        <v>0</v>
      </c>
      <c r="M327" s="488">
        <v>0</v>
      </c>
      <c r="N327" s="488">
        <v>0</v>
      </c>
      <c r="O327" s="488">
        <v>8797.148315958797</v>
      </c>
      <c r="P327" s="489">
        <v>7.0324180060627531E-2</v>
      </c>
      <c r="Q327" s="489">
        <v>4.3050730595568078E-3</v>
      </c>
      <c r="R327" s="489">
        <v>3.9460145398621929E-4</v>
      </c>
      <c r="S327" s="489">
        <v>1.6861485916790661E-6</v>
      </c>
      <c r="T327" s="489">
        <v>1.6985233911537618E-5</v>
      </c>
      <c r="U327" s="489">
        <v>0</v>
      </c>
      <c r="V327" s="489">
        <v>0</v>
      </c>
      <c r="W327" s="489">
        <v>0</v>
      </c>
      <c r="X327" s="489">
        <v>0</v>
      </c>
      <c r="Y327" s="489">
        <v>4.7183458960462438E-3</v>
      </c>
      <c r="Z327" s="489">
        <v>33.188289164293579</v>
      </c>
      <c r="AA327" s="489">
        <v>2.0352289671475954</v>
      </c>
      <c r="AB327" s="489">
        <v>0.11624559378593781</v>
      </c>
      <c r="AC327" s="489">
        <v>0.12236032960834192</v>
      </c>
      <c r="AD327" s="489">
        <v>2.2160784261189531E-2</v>
      </c>
      <c r="AE327" s="489">
        <v>1.0725882901057427E-2</v>
      </c>
      <c r="AF327" s="489">
        <v>3.9043435322224583E-4</v>
      </c>
      <c r="AG327" s="489">
        <v>1.0984359692891952E-3</v>
      </c>
      <c r="AH327" s="489">
        <v>6.2424725352694762E-5</v>
      </c>
      <c r="AI327" s="489">
        <v>2.3082728527519865</v>
      </c>
      <c r="AJ327" s="489">
        <v>26.635396468559637</v>
      </c>
      <c r="AK327" s="489">
        <v>1.6165219917477469</v>
      </c>
      <c r="AL327" s="489">
        <v>5.0749989461609933E-2</v>
      </c>
      <c r="AM327" s="489">
        <v>6.9558454595987406E-3</v>
      </c>
      <c r="AN327" s="489">
        <v>1.5911590710785243E-2</v>
      </c>
      <c r="AO327" s="489">
        <v>8.5156510535067884E-3</v>
      </c>
      <c r="AP327" s="489">
        <v>1.088581546972314E-4</v>
      </c>
      <c r="AQ327" s="489">
        <v>8.6539798308551865E-4</v>
      </c>
      <c r="AR327" s="489">
        <v>1.3708441583792322E-5</v>
      </c>
      <c r="AS327" s="489">
        <v>1.6996430330126135</v>
      </c>
    </row>
    <row r="328" spans="1:45" ht="18.75">
      <c r="A328" s="484">
        <v>326</v>
      </c>
      <c r="B328" s="485" t="s">
        <v>1103</v>
      </c>
      <c r="C328" s="484" t="s">
        <v>262</v>
      </c>
      <c r="D328" s="383">
        <v>61</v>
      </c>
      <c r="E328" s="488">
        <v>13414136</v>
      </c>
      <c r="F328" s="488">
        <v>89367122.476974308</v>
      </c>
      <c r="G328" s="488">
        <v>6072661.8029529825</v>
      </c>
      <c r="H328" s="488">
        <v>0</v>
      </c>
      <c r="I328" s="488">
        <v>2142.7373568671819</v>
      </c>
      <c r="J328" s="488">
        <v>21584.631032509962</v>
      </c>
      <c r="K328" s="488">
        <v>0</v>
      </c>
      <c r="L328" s="488">
        <v>0</v>
      </c>
      <c r="M328" s="488">
        <v>28044</v>
      </c>
      <c r="N328" s="488">
        <v>0</v>
      </c>
      <c r="O328" s="488">
        <v>6124433.1713423599</v>
      </c>
      <c r="P328" s="489">
        <v>6.6621601627547467</v>
      </c>
      <c r="Q328" s="489">
        <v>0.45270614543888499</v>
      </c>
      <c r="R328" s="489">
        <v>0</v>
      </c>
      <c r="S328" s="489">
        <v>1.597372620098068E-4</v>
      </c>
      <c r="T328" s="489">
        <v>1.6090958845586449E-3</v>
      </c>
      <c r="U328" s="489">
        <v>0</v>
      </c>
      <c r="V328" s="489">
        <v>0</v>
      </c>
      <c r="W328" s="489">
        <v>2.0906303618809293E-3</v>
      </c>
      <c r="X328" s="489">
        <v>0</v>
      </c>
      <c r="Y328" s="489">
        <v>0.45656560894733433</v>
      </c>
      <c r="Z328" s="489">
        <v>21.034985564169897</v>
      </c>
      <c r="AA328" s="489">
        <v>1.4034411912232623</v>
      </c>
      <c r="AB328" s="489">
        <v>8.0058938457032588E-2</v>
      </c>
      <c r="AC328" s="489">
        <v>0.11324646398015271</v>
      </c>
      <c r="AD328" s="489">
        <v>1.1853416637994838E-2</v>
      </c>
      <c r="AE328" s="489">
        <v>6.4073378657632536E-3</v>
      </c>
      <c r="AF328" s="489">
        <v>1.9902037264195741E-3</v>
      </c>
      <c r="AG328" s="489">
        <v>3.2244907261605267E-3</v>
      </c>
      <c r="AH328" s="489">
        <v>3.1707718909781767E-4</v>
      </c>
      <c r="AI328" s="489">
        <v>1.6205391198058834</v>
      </c>
      <c r="AJ328" s="489">
        <v>17.903887028569702</v>
      </c>
      <c r="AK328" s="489">
        <v>1.1963817017219853</v>
      </c>
      <c r="AL328" s="489">
        <v>2.1853269279864019E-2</v>
      </c>
      <c r="AM328" s="489">
        <v>5.2873282399166048E-3</v>
      </c>
      <c r="AN328" s="489">
        <v>9.2277109377749151E-3</v>
      </c>
      <c r="AO328" s="489">
        <v>4.9190545521315184E-3</v>
      </c>
      <c r="AP328" s="489">
        <v>5.6651661051323977E-4</v>
      </c>
      <c r="AQ328" s="489">
        <v>2.8557587054567246E-3</v>
      </c>
      <c r="AR328" s="489">
        <v>7.4432569110304613E-5</v>
      </c>
      <c r="AS328" s="489">
        <v>1.2411657726167524</v>
      </c>
    </row>
    <row r="329" spans="1:45" ht="18.75">
      <c r="A329" s="484">
        <v>327</v>
      </c>
      <c r="B329" s="485" t="s">
        <v>1104</v>
      </c>
      <c r="C329" s="484" t="s">
        <v>263</v>
      </c>
      <c r="D329" s="383">
        <v>61</v>
      </c>
      <c r="E329" s="488">
        <v>26324899</v>
      </c>
      <c r="F329" s="488">
        <v>12919746.272684952</v>
      </c>
      <c r="G329" s="488">
        <v>771054.48665731307</v>
      </c>
      <c r="H329" s="488">
        <v>0</v>
      </c>
      <c r="I329" s="488">
        <v>309.77413407106559</v>
      </c>
      <c r="J329" s="488">
        <v>3120.4759490986366</v>
      </c>
      <c r="K329" s="488">
        <v>0</v>
      </c>
      <c r="L329" s="488">
        <v>0</v>
      </c>
      <c r="M329" s="488">
        <v>0</v>
      </c>
      <c r="N329" s="488">
        <v>0</v>
      </c>
      <c r="O329" s="488">
        <v>774484.73674048274</v>
      </c>
      <c r="P329" s="489">
        <v>0.49078046881338283</v>
      </c>
      <c r="Q329" s="489">
        <v>2.9289931431733626E-2</v>
      </c>
      <c r="R329" s="489">
        <v>0</v>
      </c>
      <c r="S329" s="489">
        <v>1.176734368747495E-5</v>
      </c>
      <c r="T329" s="489">
        <v>1.1853705304239294E-4</v>
      </c>
      <c r="U329" s="489">
        <v>0</v>
      </c>
      <c r="V329" s="489">
        <v>0</v>
      </c>
      <c r="W329" s="489">
        <v>0</v>
      </c>
      <c r="X329" s="489">
        <v>0</v>
      </c>
      <c r="Y329" s="489">
        <v>2.9420235828463495E-2</v>
      </c>
      <c r="Z329" s="489">
        <v>14.409642017075788</v>
      </c>
      <c r="AA329" s="489">
        <v>0.8744444480561373</v>
      </c>
      <c r="AB329" s="489">
        <v>0.24904401492486794</v>
      </c>
      <c r="AC329" s="489">
        <v>8.9839368118921209E-2</v>
      </c>
      <c r="AD329" s="489">
        <v>2.9614837372082384E-2</v>
      </c>
      <c r="AE329" s="489">
        <v>7.1245090772422744E-3</v>
      </c>
      <c r="AF329" s="489">
        <v>5.9676441525105528E-4</v>
      </c>
      <c r="AG329" s="489">
        <v>6.3819326421763432E-4</v>
      </c>
      <c r="AH329" s="489">
        <v>9.8090087174160446E-5</v>
      </c>
      <c r="AI329" s="489">
        <v>1.251400225315894</v>
      </c>
      <c r="AJ329" s="489">
        <v>12.434055722362093</v>
      </c>
      <c r="AK329" s="489">
        <v>0.74417047459480012</v>
      </c>
      <c r="AL329" s="489">
        <v>0.21280919166251322</v>
      </c>
      <c r="AM329" s="489">
        <v>2.147891086674153E-2</v>
      </c>
      <c r="AN329" s="489">
        <v>2.783329994517058E-2</v>
      </c>
      <c r="AO329" s="489">
        <v>6.0172995125540342E-3</v>
      </c>
      <c r="AP329" s="489">
        <v>1.9699938926349327E-4</v>
      </c>
      <c r="AQ329" s="489">
        <v>5.0618099018229386E-4</v>
      </c>
      <c r="AR329" s="489">
        <v>2.777192519123828E-5</v>
      </c>
      <c r="AS329" s="489">
        <v>1.0130401288864164</v>
      </c>
    </row>
    <row r="330" spans="1:45" ht="18.75">
      <c r="A330" s="484">
        <v>328</v>
      </c>
      <c r="B330" s="485" t="s">
        <v>1105</v>
      </c>
      <c r="C330" s="484" t="s">
        <v>264</v>
      </c>
      <c r="D330" s="383">
        <v>63</v>
      </c>
      <c r="E330" s="488">
        <v>15062652</v>
      </c>
      <c r="F330" s="488">
        <v>39092955.640711389</v>
      </c>
      <c r="G330" s="488">
        <v>2210071.3242973047</v>
      </c>
      <c r="H330" s="488">
        <v>336.9254274887831</v>
      </c>
      <c r="I330" s="488">
        <v>937.32386273583359</v>
      </c>
      <c r="J330" s="488">
        <v>9442.0296870635357</v>
      </c>
      <c r="K330" s="488">
        <v>0</v>
      </c>
      <c r="L330" s="488">
        <v>0</v>
      </c>
      <c r="M330" s="488">
        <v>17164.37430668671</v>
      </c>
      <c r="N330" s="488">
        <v>0</v>
      </c>
      <c r="O330" s="488">
        <v>2237951.9775812798</v>
      </c>
      <c r="P330" s="489">
        <v>2.5953567566130711</v>
      </c>
      <c r="Q330" s="489">
        <v>0.1467252462778337</v>
      </c>
      <c r="R330" s="489">
        <v>2.236826738669811E-5</v>
      </c>
      <c r="S330" s="489">
        <v>6.2228342176121016E-5</v>
      </c>
      <c r="T330" s="489">
        <v>6.2685041698258277E-4</v>
      </c>
      <c r="U330" s="489">
        <v>0</v>
      </c>
      <c r="V330" s="489">
        <v>0</v>
      </c>
      <c r="W330" s="489">
        <v>1.139532023091731E-3</v>
      </c>
      <c r="X330" s="489">
        <v>0</v>
      </c>
      <c r="Y330" s="489">
        <v>0.14857622532747086</v>
      </c>
      <c r="Z330" s="489">
        <v>17.425453093692845</v>
      </c>
      <c r="AA330" s="489">
        <v>1.1147241094841973</v>
      </c>
      <c r="AB330" s="489">
        <v>8.4567532491347366E-2</v>
      </c>
      <c r="AC330" s="489">
        <v>7.1337964327475745E-2</v>
      </c>
      <c r="AD330" s="489">
        <v>1.3719954581642727E-2</v>
      </c>
      <c r="AE330" s="489">
        <v>3.3589689949862821E-3</v>
      </c>
      <c r="AF330" s="489">
        <v>3.2154991494316108E-4</v>
      </c>
      <c r="AG330" s="489">
        <v>1.8674580143690739E-3</v>
      </c>
      <c r="AH330" s="489">
        <v>5.3648127221617646E-5</v>
      </c>
      <c r="AI330" s="489">
        <v>1.2899511859361834</v>
      </c>
      <c r="AJ330" s="489">
        <v>16.04975102245858</v>
      </c>
      <c r="AK330" s="489">
        <v>1.0246418652598013</v>
      </c>
      <c r="AL330" s="489">
        <v>5.2541415443049001E-2</v>
      </c>
      <c r="AM330" s="489">
        <v>7.7933307596623497E-3</v>
      </c>
      <c r="AN330" s="489">
        <v>1.2725302162418893E-2</v>
      </c>
      <c r="AO330" s="489">
        <v>2.7712154223395453E-3</v>
      </c>
      <c r="AP330" s="489">
        <v>7.1721366578070375E-5</v>
      </c>
      <c r="AQ330" s="489">
        <v>1.7849415503961177E-3</v>
      </c>
      <c r="AR330" s="489">
        <v>1.0087187591389256E-5</v>
      </c>
      <c r="AS330" s="489">
        <v>1.1023398791518373</v>
      </c>
    </row>
    <row r="331" spans="1:45" ht="18.75">
      <c r="A331" s="484">
        <v>329</v>
      </c>
      <c r="B331" s="485" t="s">
        <v>1106</v>
      </c>
      <c r="C331" s="484" t="s">
        <v>265</v>
      </c>
      <c r="D331" s="383">
        <v>63</v>
      </c>
      <c r="E331" s="488">
        <v>6886495</v>
      </c>
      <c r="F331" s="488">
        <v>22324424.336818468</v>
      </c>
      <c r="G331" s="488">
        <v>1228096.3139788508</v>
      </c>
      <c r="H331" s="488">
        <v>154.03896151715966</v>
      </c>
      <c r="I331" s="488">
        <v>535.26819115587739</v>
      </c>
      <c r="J331" s="488">
        <v>5391.9657360296706</v>
      </c>
      <c r="K331" s="488">
        <v>0</v>
      </c>
      <c r="L331" s="488">
        <v>0</v>
      </c>
      <c r="M331" s="488">
        <v>7847.3815793610893</v>
      </c>
      <c r="N331" s="488">
        <v>0</v>
      </c>
      <c r="O331" s="488">
        <v>1242024.9684469148</v>
      </c>
      <c r="P331" s="489">
        <v>3.2417687570844773</v>
      </c>
      <c r="Q331" s="489">
        <v>0.17833401664836043</v>
      </c>
      <c r="R331" s="489">
        <v>2.2368267386698117E-5</v>
      </c>
      <c r="S331" s="489">
        <v>7.7727231509770552E-5</v>
      </c>
      <c r="T331" s="489">
        <v>7.8297678805105801E-4</v>
      </c>
      <c r="U331" s="489">
        <v>0</v>
      </c>
      <c r="V331" s="489">
        <v>0</v>
      </c>
      <c r="W331" s="489">
        <v>1.1395320230917307E-3</v>
      </c>
      <c r="X331" s="489">
        <v>0</v>
      </c>
      <c r="Y331" s="489">
        <v>0.18035662095839972</v>
      </c>
      <c r="Z331" s="489">
        <v>13.408194590955505</v>
      </c>
      <c r="AA331" s="489">
        <v>0.83846360148007382</v>
      </c>
      <c r="AB331" s="489">
        <v>7.3307310709078297E-2</v>
      </c>
      <c r="AC331" s="489">
        <v>5.951376999910208E-2</v>
      </c>
      <c r="AD331" s="489">
        <v>1.2075241035022241E-2</v>
      </c>
      <c r="AE331" s="489">
        <v>4.0279091609506266E-3</v>
      </c>
      <c r="AF331" s="489">
        <v>4.5826126522056622E-4</v>
      </c>
      <c r="AG331" s="489">
        <v>1.6152666495013613E-3</v>
      </c>
      <c r="AH331" s="489">
        <v>7.3608344209222883E-5</v>
      </c>
      <c r="AI331" s="489">
        <v>0.98953496864315849</v>
      </c>
      <c r="AJ331" s="489">
        <v>11.878131650899014</v>
      </c>
      <c r="AK331" s="489">
        <v>0.73799246251563932</v>
      </c>
      <c r="AL331" s="489">
        <v>4.2398867335620538E-2</v>
      </c>
      <c r="AM331" s="489">
        <v>7.3486609913842827E-3</v>
      </c>
      <c r="AN331" s="489">
        <v>1.0765394830568471E-2</v>
      </c>
      <c r="AO331" s="489">
        <v>3.2926637281995501E-3</v>
      </c>
      <c r="AP331" s="489">
        <v>9.4821595204850134E-5</v>
      </c>
      <c r="AQ331" s="489">
        <v>1.5127365500521804E-3</v>
      </c>
      <c r="AR331" s="489">
        <v>1.3586692209213399E-5</v>
      </c>
      <c r="AS331" s="489">
        <v>0.80341919423887898</v>
      </c>
    </row>
    <row r="332" spans="1:45" ht="18.75">
      <c r="A332" s="484">
        <v>330</v>
      </c>
      <c r="B332" s="485" t="s">
        <v>1107</v>
      </c>
      <c r="C332" s="484" t="s">
        <v>258</v>
      </c>
      <c r="D332" s="383">
        <v>63</v>
      </c>
      <c r="E332" s="488">
        <v>645586</v>
      </c>
      <c r="F332" s="488">
        <v>3726674.4314334048</v>
      </c>
      <c r="G332" s="488">
        <v>205681.99333166506</v>
      </c>
      <c r="H332" s="488">
        <v>0</v>
      </c>
      <c r="I332" s="488">
        <v>89.353716442772935</v>
      </c>
      <c r="J332" s="488">
        <v>900.09491579528253</v>
      </c>
      <c r="K332" s="488">
        <v>0</v>
      </c>
      <c r="L332" s="488">
        <v>0</v>
      </c>
      <c r="M332" s="488">
        <v>735.66592065969826</v>
      </c>
      <c r="N332" s="488">
        <v>0</v>
      </c>
      <c r="O332" s="488">
        <v>207407.10788456281</v>
      </c>
      <c r="P332" s="489">
        <v>5.7725453021493722</v>
      </c>
      <c r="Q332" s="489">
        <v>0.31859735702395198</v>
      </c>
      <c r="R332" s="489">
        <v>0</v>
      </c>
      <c r="S332" s="489">
        <v>1.3840714706138754E-4</v>
      </c>
      <c r="T332" s="489">
        <v>1.3942292983355935E-3</v>
      </c>
      <c r="U332" s="489">
        <v>0</v>
      </c>
      <c r="V332" s="489">
        <v>0</v>
      </c>
      <c r="W332" s="489">
        <v>1.139532023091731E-3</v>
      </c>
      <c r="X332" s="489">
        <v>0</v>
      </c>
      <c r="Y332" s="489">
        <v>0.3212695254924407</v>
      </c>
      <c r="Z332" s="489">
        <v>30.934441660541651</v>
      </c>
      <c r="AA332" s="489">
        <v>1.9509217921488557</v>
      </c>
      <c r="AB332" s="489">
        <v>0.16662463889725596</v>
      </c>
      <c r="AC332" s="489">
        <v>0.59808664614712526</v>
      </c>
      <c r="AD332" s="489">
        <v>0.29048122887161332</v>
      </c>
      <c r="AE332" s="489">
        <v>9.841906431323889E-3</v>
      </c>
      <c r="AF332" s="489">
        <v>4.5130109264455374E-4</v>
      </c>
      <c r="AG332" s="489">
        <v>1.8134503864989655E-3</v>
      </c>
      <c r="AH332" s="489">
        <v>7.3415138035814008E-5</v>
      </c>
      <c r="AI332" s="489">
        <v>3.0182943791133541</v>
      </c>
      <c r="AJ332" s="489">
        <v>23.531512047415351</v>
      </c>
      <c r="AK332" s="489">
        <v>1.4665155690889751</v>
      </c>
      <c r="AL332" s="489">
        <v>6.0429842939142116E-2</v>
      </c>
      <c r="AM332" s="489">
        <v>0.40028685016264248</v>
      </c>
      <c r="AN332" s="489">
        <v>0.16501673178068138</v>
      </c>
      <c r="AO332" s="489">
        <v>6.9273727765331826E-3</v>
      </c>
      <c r="AP332" s="489">
        <v>1.1603173600800133E-4</v>
      </c>
      <c r="AQ332" s="489">
        <v>1.5839910802718752E-3</v>
      </c>
      <c r="AR332" s="489">
        <v>1.5459815493574411E-5</v>
      </c>
      <c r="AS332" s="489">
        <v>2.1008918493797482</v>
      </c>
    </row>
    <row r="333" spans="1:45" ht="18.75">
      <c r="A333" s="484">
        <v>331</v>
      </c>
      <c r="B333" s="485" t="s">
        <v>1108</v>
      </c>
      <c r="C333" s="484" t="s">
        <v>259</v>
      </c>
      <c r="D333" s="383">
        <v>63</v>
      </c>
      <c r="E333" s="488">
        <v>6110</v>
      </c>
      <c r="F333" s="488">
        <v>34329.916986176569</v>
      </c>
      <c r="G333" s="488">
        <v>1974.6588126103725</v>
      </c>
      <c r="H333" s="488">
        <v>0</v>
      </c>
      <c r="I333" s="488">
        <v>0.82312145166565809</v>
      </c>
      <c r="J333" s="488">
        <v>8.2916241564590827</v>
      </c>
      <c r="K333" s="488">
        <v>0</v>
      </c>
      <c r="L333" s="488">
        <v>0</v>
      </c>
      <c r="M333" s="488">
        <v>6.9625406610904763</v>
      </c>
      <c r="N333" s="488">
        <v>0</v>
      </c>
      <c r="O333" s="488">
        <v>1990.7360988795879</v>
      </c>
      <c r="P333" s="489">
        <v>5.6186443512563944</v>
      </c>
      <c r="Q333" s="489">
        <v>0.32318474838140304</v>
      </c>
      <c r="R333" s="489">
        <v>0</v>
      </c>
      <c r="S333" s="489">
        <v>1.3471709519896207E-4</v>
      </c>
      <c r="T333" s="489">
        <v>1.3570579634139253E-3</v>
      </c>
      <c r="U333" s="489">
        <v>0</v>
      </c>
      <c r="V333" s="489">
        <v>0</v>
      </c>
      <c r="W333" s="489">
        <v>1.1395320230917312E-3</v>
      </c>
      <c r="X333" s="489">
        <v>0</v>
      </c>
      <c r="Y333" s="489">
        <v>0.32581605546310771</v>
      </c>
      <c r="Z333" s="489">
        <v>33.624924493467233</v>
      </c>
      <c r="AA333" s="489">
        <v>2.1378166310781346</v>
      </c>
      <c r="AB333" s="489">
        <v>0.19264738788473132</v>
      </c>
      <c r="AC333" s="489">
        <v>0.63106755974142581</v>
      </c>
      <c r="AD333" s="489">
        <v>0.31569123044563729</v>
      </c>
      <c r="AE333" s="489">
        <v>1.1815152782781734E-2</v>
      </c>
      <c r="AF333" s="489">
        <v>5.908362580156688E-4</v>
      </c>
      <c r="AG333" s="489">
        <v>1.9656896264101343E-3</v>
      </c>
      <c r="AH333" s="489">
        <v>9.7947919136817671E-5</v>
      </c>
      <c r="AI333" s="489">
        <v>3.2916924357362736</v>
      </c>
      <c r="AJ333" s="489">
        <v>25.304315232338123</v>
      </c>
      <c r="AK333" s="489">
        <v>1.5928495021286195</v>
      </c>
      <c r="AL333" s="489">
        <v>7.4952714845650151E-2</v>
      </c>
      <c r="AM333" s="489">
        <v>0.42050520636676214</v>
      </c>
      <c r="AN333" s="489">
        <v>0.17690548906812179</v>
      </c>
      <c r="AO333" s="489">
        <v>8.3385713783297212E-3</v>
      </c>
      <c r="AP333" s="489">
        <v>1.5688358141400504E-4</v>
      </c>
      <c r="AQ333" s="489">
        <v>1.6990131993423817E-3</v>
      </c>
      <c r="AR333" s="489">
        <v>2.2412021133241937E-5</v>
      </c>
      <c r="AS333" s="489">
        <v>2.2754297925893727</v>
      </c>
    </row>
    <row r="334" spans="1:45" ht="18.75">
      <c r="A334" s="484">
        <v>332</v>
      </c>
      <c r="B334" s="485" t="s">
        <v>1109</v>
      </c>
      <c r="C334" s="484" t="s">
        <v>266</v>
      </c>
      <c r="D334" s="383">
        <v>63</v>
      </c>
      <c r="E334" s="488">
        <v>912966</v>
      </c>
      <c r="F334" s="488">
        <v>3021293.4246114413</v>
      </c>
      <c r="G334" s="488">
        <v>169492.60235442122</v>
      </c>
      <c r="H334" s="488">
        <v>0</v>
      </c>
      <c r="I334" s="488">
        <v>72.440939212741455</v>
      </c>
      <c r="J334" s="488">
        <v>729.72589923088162</v>
      </c>
      <c r="K334" s="488">
        <v>0</v>
      </c>
      <c r="L334" s="488">
        <v>0</v>
      </c>
      <c r="M334" s="488">
        <v>1040.3539929939654</v>
      </c>
      <c r="N334" s="488">
        <v>0</v>
      </c>
      <c r="O334" s="488">
        <v>171335.12318585883</v>
      </c>
      <c r="P334" s="489">
        <v>3.3093164746676669</v>
      </c>
      <c r="Q334" s="489">
        <v>0.18565050873134512</v>
      </c>
      <c r="R334" s="489">
        <v>0</v>
      </c>
      <c r="S334" s="489">
        <v>7.9346809424164164E-5</v>
      </c>
      <c r="T334" s="489">
        <v>7.9929142950655515E-4</v>
      </c>
      <c r="U334" s="489">
        <v>0</v>
      </c>
      <c r="V334" s="489">
        <v>0</v>
      </c>
      <c r="W334" s="489">
        <v>1.1395320230917312E-3</v>
      </c>
      <c r="X334" s="489">
        <v>0</v>
      </c>
      <c r="Y334" s="489">
        <v>0.18766867899336759</v>
      </c>
      <c r="Z334" s="489">
        <v>41.190880973289055</v>
      </c>
      <c r="AA334" s="489">
        <v>2.6767950341412665</v>
      </c>
      <c r="AB334" s="489">
        <v>0.1172140028355851</v>
      </c>
      <c r="AC334" s="489">
        <v>0.15156527960294944</v>
      </c>
      <c r="AD334" s="489">
        <v>3.6073811734982426E-2</v>
      </c>
      <c r="AE334" s="489">
        <v>7.1549195416419596E-3</v>
      </c>
      <c r="AF334" s="489">
        <v>4.7992307691078145E-4</v>
      </c>
      <c r="AG334" s="489">
        <v>3.0252013092810508E-3</v>
      </c>
      <c r="AH334" s="489">
        <v>7.8393539258060684E-5</v>
      </c>
      <c r="AI334" s="489">
        <v>2.9923865657818749</v>
      </c>
      <c r="AJ334" s="489">
        <v>37.854803257518846</v>
      </c>
      <c r="AK334" s="489">
        <v>2.4590448038040806</v>
      </c>
      <c r="AL334" s="489">
        <v>4.4714832928376032E-2</v>
      </c>
      <c r="AM334" s="489">
        <v>9.8215355567499111E-3</v>
      </c>
      <c r="AN334" s="489">
        <v>2.500860984312225E-2</v>
      </c>
      <c r="AO334" s="489">
        <v>5.7145820568940426E-3</v>
      </c>
      <c r="AP334" s="489">
        <v>1.3676958360309282E-4</v>
      </c>
      <c r="AQ334" s="489">
        <v>2.8605216344417938E-3</v>
      </c>
      <c r="AR334" s="489">
        <v>1.9122378380500219E-5</v>
      </c>
      <c r="AS334" s="489">
        <v>2.5473207777856519</v>
      </c>
    </row>
    <row r="335" spans="1:45" ht="18.75">
      <c r="A335" s="484">
        <v>333</v>
      </c>
      <c r="B335" s="485" t="s">
        <v>1110</v>
      </c>
      <c r="C335" s="484" t="s">
        <v>267</v>
      </c>
      <c r="D335" s="383">
        <v>63</v>
      </c>
      <c r="E335" s="488">
        <v>396933</v>
      </c>
      <c r="F335" s="488">
        <v>1827400.82536667</v>
      </c>
      <c r="G335" s="488">
        <v>106958.52248561417</v>
      </c>
      <c r="H335" s="488">
        <v>0</v>
      </c>
      <c r="I335" s="488">
        <v>43.815218683940067</v>
      </c>
      <c r="J335" s="488">
        <v>441.36782600566045</v>
      </c>
      <c r="K335" s="488">
        <v>0</v>
      </c>
      <c r="L335" s="488">
        <v>0</v>
      </c>
      <c r="M335" s="488">
        <v>452.31786452187009</v>
      </c>
      <c r="N335" s="488">
        <v>0</v>
      </c>
      <c r="O335" s="488">
        <v>107896.02339482565</v>
      </c>
      <c r="P335" s="489">
        <v>4.6038017130514968</v>
      </c>
      <c r="Q335" s="489">
        <v>0.26946240923685905</v>
      </c>
      <c r="R335" s="489">
        <v>0</v>
      </c>
      <c r="S335" s="489">
        <v>1.1038441924440665E-4</v>
      </c>
      <c r="T335" s="489">
        <v>1.1119454064178599E-3</v>
      </c>
      <c r="U335" s="489">
        <v>0</v>
      </c>
      <c r="V335" s="489">
        <v>0</v>
      </c>
      <c r="W335" s="489">
        <v>1.139532023091731E-3</v>
      </c>
      <c r="X335" s="489">
        <v>0</v>
      </c>
      <c r="Y335" s="489">
        <v>0.27182427108561302</v>
      </c>
      <c r="Z335" s="489">
        <v>56.936576016268781</v>
      </c>
      <c r="AA335" s="489">
        <v>3.7213986734847206</v>
      </c>
      <c r="AB335" s="489">
        <v>0.13249210502341144</v>
      </c>
      <c r="AC335" s="489">
        <v>0.21284974550239036</v>
      </c>
      <c r="AD335" s="489">
        <v>5.4451887607582274E-2</v>
      </c>
      <c r="AE335" s="489">
        <v>1.160123302085944E-2</v>
      </c>
      <c r="AF335" s="489">
        <v>1.8240010321251806E-3</v>
      </c>
      <c r="AG335" s="489">
        <v>3.827115601129292E-3</v>
      </c>
      <c r="AH335" s="489">
        <v>2.8080313534203802E-4</v>
      </c>
      <c r="AI335" s="489">
        <v>4.1387255644075607</v>
      </c>
      <c r="AJ335" s="489">
        <v>51.915653885455569</v>
      </c>
      <c r="AK335" s="489">
        <v>3.3936961133489651</v>
      </c>
      <c r="AL335" s="489">
        <v>3.127522538618397E-2</v>
      </c>
      <c r="AM335" s="489">
        <v>1.3523047601805296E-2</v>
      </c>
      <c r="AN335" s="489">
        <v>3.2500014494667724E-2</v>
      </c>
      <c r="AO335" s="489">
        <v>9.3321327285600733E-3</v>
      </c>
      <c r="AP335" s="489">
        <v>3.4334783469505307E-4</v>
      </c>
      <c r="AQ335" s="489">
        <v>3.464684078984709E-3</v>
      </c>
      <c r="AR335" s="489">
        <v>5.196339335710644E-5</v>
      </c>
      <c r="AS335" s="489">
        <v>3.48418652886722</v>
      </c>
    </row>
    <row r="336" spans="1:45" ht="18.75">
      <c r="A336" s="484">
        <v>334</v>
      </c>
      <c r="B336" s="485" t="s">
        <v>1111</v>
      </c>
      <c r="C336" s="484" t="s">
        <v>268</v>
      </c>
      <c r="D336" s="383">
        <v>63</v>
      </c>
      <c r="E336" s="488">
        <v>329212</v>
      </c>
      <c r="F336" s="488">
        <v>5656135.8632817827</v>
      </c>
      <c r="G336" s="488">
        <v>337982.00171994802</v>
      </c>
      <c r="H336" s="488">
        <v>0</v>
      </c>
      <c r="I336" s="488">
        <v>135.61602157317679</v>
      </c>
      <c r="J336" s="488">
        <v>1366.1132001888075</v>
      </c>
      <c r="K336" s="488">
        <v>0</v>
      </c>
      <c r="L336" s="488">
        <v>0</v>
      </c>
      <c r="M336" s="488">
        <v>375.14761638607496</v>
      </c>
      <c r="N336" s="488">
        <v>0</v>
      </c>
      <c r="O336" s="488">
        <v>339858.87855809607</v>
      </c>
      <c r="P336" s="489">
        <v>17.180831389140682</v>
      </c>
      <c r="Q336" s="489">
        <v>1.0266393743847368</v>
      </c>
      <c r="R336" s="489">
        <v>0</v>
      </c>
      <c r="S336" s="489">
        <v>4.1194130703977011E-4</v>
      </c>
      <c r="T336" s="489">
        <v>4.1496458215034915E-3</v>
      </c>
      <c r="U336" s="489">
        <v>0</v>
      </c>
      <c r="V336" s="489">
        <v>0</v>
      </c>
      <c r="W336" s="489">
        <v>1.139532023091731E-3</v>
      </c>
      <c r="X336" s="489">
        <v>0</v>
      </c>
      <c r="Y336" s="489">
        <v>1.0323404935363718</v>
      </c>
      <c r="Z336" s="489">
        <v>59.114770866391389</v>
      </c>
      <c r="AA336" s="489">
        <v>3.7804820738078591</v>
      </c>
      <c r="AB336" s="489">
        <v>0.23512909898589932</v>
      </c>
      <c r="AC336" s="489">
        <v>0.25083521503198647</v>
      </c>
      <c r="AD336" s="489">
        <v>4.5548019429876817E-2</v>
      </c>
      <c r="AE336" s="489">
        <v>1.2211188944100846E-2</v>
      </c>
      <c r="AF336" s="489">
        <v>8.8808551434926266E-4</v>
      </c>
      <c r="AG336" s="489">
        <v>3.1820557894882751E-3</v>
      </c>
      <c r="AH336" s="489">
        <v>1.4261076533925033E-4</v>
      </c>
      <c r="AI336" s="489">
        <v>4.3284183482688992</v>
      </c>
      <c r="AJ336" s="489">
        <v>53.838477271008216</v>
      </c>
      <c r="AK336" s="489">
        <v>3.4340503626148595</v>
      </c>
      <c r="AL336" s="489">
        <v>0.11578455468264946</v>
      </c>
      <c r="AM336" s="489">
        <v>2.6560203354242806E-2</v>
      </c>
      <c r="AN336" s="489">
        <v>4.1729614505131983E-2</v>
      </c>
      <c r="AO336" s="489">
        <v>1.0100156905669656E-2</v>
      </c>
      <c r="AP336" s="489">
        <v>2.5605405893245909E-4</v>
      </c>
      <c r="AQ336" s="489">
        <v>2.898985469505443E-3</v>
      </c>
      <c r="AR336" s="489">
        <v>3.2370276801245651E-5</v>
      </c>
      <c r="AS336" s="489">
        <v>3.6314123018677926</v>
      </c>
    </row>
    <row r="337" spans="1:45" ht="18.75">
      <c r="A337" s="484">
        <v>335</v>
      </c>
      <c r="B337" s="485" t="s">
        <v>1112</v>
      </c>
      <c r="C337" s="484" t="s">
        <v>1113</v>
      </c>
      <c r="D337" s="383">
        <v>63</v>
      </c>
      <c r="E337" s="488">
        <v>780235</v>
      </c>
      <c r="F337" s="488">
        <v>6907417.3022226235</v>
      </c>
      <c r="G337" s="488">
        <v>457411.54707886046</v>
      </c>
      <c r="H337" s="488">
        <v>0</v>
      </c>
      <c r="I337" s="488">
        <v>165.61774266321049</v>
      </c>
      <c r="J337" s="488">
        <v>1668.3322649721119</v>
      </c>
      <c r="K337" s="488">
        <v>0</v>
      </c>
      <c r="L337" s="488">
        <v>0</v>
      </c>
      <c r="M337" s="488">
        <v>889.10276803697673</v>
      </c>
      <c r="N337" s="488">
        <v>0</v>
      </c>
      <c r="O337" s="488">
        <v>460134.59985453275</v>
      </c>
      <c r="P337" s="489">
        <v>8.8529959591951428</v>
      </c>
      <c r="Q337" s="489">
        <v>0.5862484342266886</v>
      </c>
      <c r="R337" s="489">
        <v>0</v>
      </c>
      <c r="S337" s="489">
        <v>2.1226648722911747E-4</v>
      </c>
      <c r="T337" s="489">
        <v>2.1382433048659851E-3</v>
      </c>
      <c r="U337" s="489">
        <v>0</v>
      </c>
      <c r="V337" s="489">
        <v>0</v>
      </c>
      <c r="W337" s="489">
        <v>1.139532023091731E-3</v>
      </c>
      <c r="X337" s="489">
        <v>0</v>
      </c>
      <c r="Y337" s="489">
        <v>0.58973847604187546</v>
      </c>
      <c r="Z337" s="489">
        <v>18.892374524574745</v>
      </c>
      <c r="AA337" s="489">
        <v>1.2524820686471889</v>
      </c>
      <c r="AB337" s="489">
        <v>5.4808111190556293E-2</v>
      </c>
      <c r="AC337" s="489">
        <v>7.6500943814689998E-2</v>
      </c>
      <c r="AD337" s="489">
        <v>9.0557508558867152E-3</v>
      </c>
      <c r="AE337" s="489">
        <v>6.2000280405397814E-3</v>
      </c>
      <c r="AF337" s="489">
        <v>7.0192583217986999E-4</v>
      </c>
      <c r="AG337" s="489">
        <v>1.6821999679576349E-3</v>
      </c>
      <c r="AH337" s="489">
        <v>1.1024021064815113E-4</v>
      </c>
      <c r="AI337" s="489">
        <v>1.4015412685596471</v>
      </c>
      <c r="AJ337" s="489">
        <v>17.011862382407237</v>
      </c>
      <c r="AK337" s="489">
        <v>1.1283041032877581</v>
      </c>
      <c r="AL337" s="489">
        <v>1.6726408632344418E-2</v>
      </c>
      <c r="AM337" s="489">
        <v>3.022435853182787E-3</v>
      </c>
      <c r="AN337" s="489">
        <v>7.6059954785795683E-3</v>
      </c>
      <c r="AO337" s="489">
        <v>5.1769256291546595E-3</v>
      </c>
      <c r="AP337" s="489">
        <v>2.1928347605514284E-4</v>
      </c>
      <c r="AQ337" s="489">
        <v>1.5462971060668325E-3</v>
      </c>
      <c r="AR337" s="489">
        <v>3.0031391303761631E-5</v>
      </c>
      <c r="AS337" s="489">
        <v>1.1626314808544456</v>
      </c>
    </row>
    <row r="338" spans="1:45" ht="18.75">
      <c r="A338" s="484">
        <v>336</v>
      </c>
      <c r="B338" s="485" t="s">
        <v>1114</v>
      </c>
      <c r="C338" s="484" t="s">
        <v>269</v>
      </c>
      <c r="D338" s="383">
        <v>63</v>
      </c>
      <c r="E338" s="488">
        <v>3930806</v>
      </c>
      <c r="F338" s="488">
        <v>13615697.785314944</v>
      </c>
      <c r="G338" s="488">
        <v>832020.49070691667</v>
      </c>
      <c r="H338" s="488">
        <v>0</v>
      </c>
      <c r="I338" s="488">
        <v>326.46082223275204</v>
      </c>
      <c r="J338" s="488">
        <v>3288.5674820950808</v>
      </c>
      <c r="K338" s="488">
        <v>0</v>
      </c>
      <c r="L338" s="488">
        <v>0</v>
      </c>
      <c r="M338" s="488">
        <v>58184.125238050532</v>
      </c>
      <c r="N338" s="488">
        <v>0</v>
      </c>
      <c r="O338" s="488">
        <v>893819.64424929512</v>
      </c>
      <c r="P338" s="489">
        <v>3.4638437473930144</v>
      </c>
      <c r="Q338" s="489">
        <v>0.21166663801442165</v>
      </c>
      <c r="R338" s="489">
        <v>0</v>
      </c>
      <c r="S338" s="489">
        <v>8.3051878478040394E-5</v>
      </c>
      <c r="T338" s="489">
        <v>8.3661403846821262E-4</v>
      </c>
      <c r="U338" s="489">
        <v>0</v>
      </c>
      <c r="V338" s="489">
        <v>0</v>
      </c>
      <c r="W338" s="489">
        <v>1.4802085179998844E-2</v>
      </c>
      <c r="X338" s="489">
        <v>0</v>
      </c>
      <c r="Y338" s="489">
        <v>0.22738838911136677</v>
      </c>
      <c r="Z338" s="489">
        <v>17.642769647553777</v>
      </c>
      <c r="AA338" s="489">
        <v>1.1148872193776822</v>
      </c>
      <c r="AB338" s="489">
        <v>8.0509269889873253E-2</v>
      </c>
      <c r="AC338" s="489">
        <v>9.63967815082067E-2</v>
      </c>
      <c r="AD338" s="489">
        <v>1.8483568500581988E-2</v>
      </c>
      <c r="AE338" s="489">
        <v>6.5827625374934185E-3</v>
      </c>
      <c r="AF338" s="489">
        <v>8.5186027355770868E-4</v>
      </c>
      <c r="AG338" s="489">
        <v>1.5505312860552425E-2</v>
      </c>
      <c r="AH338" s="489">
        <v>1.4959651712503631E-4</v>
      </c>
      <c r="AI338" s="489">
        <v>1.3333663714650728</v>
      </c>
      <c r="AJ338" s="489">
        <v>14.91364256665919</v>
      </c>
      <c r="AK338" s="489">
        <v>0.9367310932080144</v>
      </c>
      <c r="AL338" s="489">
        <v>3.4609339522569629E-2</v>
      </c>
      <c r="AM338" s="489">
        <v>1.0750738630936705E-2</v>
      </c>
      <c r="AN338" s="489">
        <v>1.3102237880426472E-2</v>
      </c>
      <c r="AO338" s="489">
        <v>5.1997168282667244E-3</v>
      </c>
      <c r="AP338" s="489">
        <v>2.0085190728484523E-4</v>
      </c>
      <c r="AQ338" s="489">
        <v>1.5323211851334447E-2</v>
      </c>
      <c r="AR338" s="489">
        <v>2.8666714261664045E-5</v>
      </c>
      <c r="AS338" s="489">
        <v>1.015945856543095</v>
      </c>
    </row>
    <row r="339" spans="1:45" ht="18.75">
      <c r="A339" s="484">
        <v>337</v>
      </c>
      <c r="B339" s="485" t="s">
        <v>1115</v>
      </c>
      <c r="C339" s="484" t="s">
        <v>1116</v>
      </c>
      <c r="D339" s="383">
        <v>63</v>
      </c>
      <c r="E339" s="488">
        <v>256621</v>
      </c>
      <c r="F339" s="488">
        <v>161668.99595246336</v>
      </c>
      <c r="G339" s="488">
        <v>9449.2456177793028</v>
      </c>
      <c r="H339" s="488">
        <v>0</v>
      </c>
      <c r="I339" s="488">
        <v>3.8763047021437562</v>
      </c>
      <c r="J339" s="488">
        <v>39.047532585927954</v>
      </c>
      <c r="K339" s="488">
        <v>0</v>
      </c>
      <c r="L339" s="488">
        <v>0</v>
      </c>
      <c r="M339" s="488">
        <v>3798.5259009764823</v>
      </c>
      <c r="N339" s="488">
        <v>0</v>
      </c>
      <c r="O339" s="488">
        <v>13290.695356043856</v>
      </c>
      <c r="P339" s="489">
        <v>0.62999129436976464</v>
      </c>
      <c r="Q339" s="489">
        <v>3.6821794076787574E-2</v>
      </c>
      <c r="R339" s="489">
        <v>0</v>
      </c>
      <c r="S339" s="489">
        <v>1.5105173396346193E-5</v>
      </c>
      <c r="T339" s="489">
        <v>1.5216031652097044E-4</v>
      </c>
      <c r="U339" s="489">
        <v>0</v>
      </c>
      <c r="V339" s="489">
        <v>0</v>
      </c>
      <c r="W339" s="489">
        <v>1.480208517999884E-2</v>
      </c>
      <c r="X339" s="489">
        <v>0</v>
      </c>
      <c r="Y339" s="489">
        <v>5.1791144746703724E-2</v>
      </c>
      <c r="Z339" s="489">
        <v>17.455938932025312</v>
      </c>
      <c r="AA339" s="489">
        <v>1.1015796575379337</v>
      </c>
      <c r="AB339" s="489">
        <v>8.7573130062149715E-2</v>
      </c>
      <c r="AC339" s="489">
        <v>8.5911554645091481E-2</v>
      </c>
      <c r="AD339" s="489">
        <v>1.4371521181981992E-2</v>
      </c>
      <c r="AE339" s="489">
        <v>7.3195745838225178E-3</v>
      </c>
      <c r="AF339" s="489">
        <v>5.8267733802012446E-4</v>
      </c>
      <c r="AG339" s="489">
        <v>1.5490004503818921E-2</v>
      </c>
      <c r="AH339" s="489">
        <v>9.4655036393438889E-5</v>
      </c>
      <c r="AI339" s="489">
        <v>1.3129227748892121</v>
      </c>
      <c r="AJ339" s="489">
        <v>15.214017145869368</v>
      </c>
      <c r="AK339" s="489">
        <v>0.95621964198910436</v>
      </c>
      <c r="AL339" s="489">
        <v>4.7139890849805674E-2</v>
      </c>
      <c r="AM339" s="489">
        <v>7.2831927103998006E-3</v>
      </c>
      <c r="AN339" s="489">
        <v>1.2663163206145764E-2</v>
      </c>
      <c r="AO339" s="489">
        <v>6.3096298363652589E-3</v>
      </c>
      <c r="AP339" s="489">
        <v>1.5994427706340366E-4</v>
      </c>
      <c r="AQ339" s="489">
        <v>1.5355468575825799E-2</v>
      </c>
      <c r="AR339" s="489">
        <v>2.2454086363547721E-5</v>
      </c>
      <c r="AS339" s="489">
        <v>1.0451533855310733</v>
      </c>
    </row>
    <row r="340" spans="1:45" ht="18.75">
      <c r="A340" s="484">
        <v>338</v>
      </c>
      <c r="B340" s="485" t="s">
        <v>1117</v>
      </c>
      <c r="C340" s="484" t="s">
        <v>270</v>
      </c>
      <c r="D340" s="383">
        <v>63</v>
      </c>
      <c r="E340" s="488">
        <v>835763</v>
      </c>
      <c r="F340" s="488">
        <v>1109793.1495652401</v>
      </c>
      <c r="G340" s="488">
        <v>69881.337783768889</v>
      </c>
      <c r="H340" s="488">
        <v>0</v>
      </c>
      <c r="I340" s="488">
        <v>26.609285093423757</v>
      </c>
      <c r="J340" s="488">
        <v>268.0457308216989</v>
      </c>
      <c r="K340" s="488">
        <v>0</v>
      </c>
      <c r="L340" s="488">
        <v>0</v>
      </c>
      <c r="M340" s="488">
        <v>12371.03511629137</v>
      </c>
      <c r="N340" s="488">
        <v>0</v>
      </c>
      <c r="O340" s="488">
        <v>82547.027915975385</v>
      </c>
      <c r="P340" s="489">
        <v>1.327880211932378</v>
      </c>
      <c r="Q340" s="489">
        <v>8.361382088435225E-2</v>
      </c>
      <c r="R340" s="489">
        <v>0</v>
      </c>
      <c r="S340" s="489">
        <v>3.1838314322868747E-5</v>
      </c>
      <c r="T340" s="489">
        <v>3.2071978637687824E-4</v>
      </c>
      <c r="U340" s="489">
        <v>0</v>
      </c>
      <c r="V340" s="489">
        <v>0</v>
      </c>
      <c r="W340" s="489">
        <v>1.4802085179998838E-2</v>
      </c>
      <c r="X340" s="489">
        <v>0</v>
      </c>
      <c r="Y340" s="489">
        <v>9.8768464165050834E-2</v>
      </c>
      <c r="Z340" s="489">
        <v>14.899659564652753</v>
      </c>
      <c r="AA340" s="489">
        <v>0.9448717223574582</v>
      </c>
      <c r="AB340" s="489">
        <v>0.10828526602248148</v>
      </c>
      <c r="AC340" s="489">
        <v>7.7764793094238394E-2</v>
      </c>
      <c r="AD340" s="489">
        <v>1.9598986783247702E-2</v>
      </c>
      <c r="AE340" s="489">
        <v>7.8448456302448125E-3</v>
      </c>
      <c r="AF340" s="489">
        <v>8.7285974920736837E-4</v>
      </c>
      <c r="AG340" s="489">
        <v>1.5458970737248428E-2</v>
      </c>
      <c r="AH340" s="489">
        <v>1.4262451106649221E-4</v>
      </c>
      <c r="AI340" s="489">
        <v>1.174840068885193</v>
      </c>
      <c r="AJ340" s="489">
        <v>12.357612782903272</v>
      </c>
      <c r="AK340" s="489">
        <v>0.77832523897242922</v>
      </c>
      <c r="AL340" s="489">
        <v>6.8641953063269145E-2</v>
      </c>
      <c r="AM340" s="489">
        <v>1.3337000538081848E-2</v>
      </c>
      <c r="AN340" s="489">
        <v>1.5111960082461759E-2</v>
      </c>
      <c r="AO340" s="489">
        <v>6.3988498216598676E-3</v>
      </c>
      <c r="AP340" s="489">
        <v>2.3721178522792332E-4</v>
      </c>
      <c r="AQ340" s="489">
        <v>1.5281478590772288E-2</v>
      </c>
      <c r="AR340" s="489">
        <v>3.528416360026432E-5</v>
      </c>
      <c r="AS340" s="489">
        <v>0.89736897701750251</v>
      </c>
    </row>
    <row r="341" spans="1:45" ht="18.75">
      <c r="A341" s="484">
        <v>339</v>
      </c>
      <c r="B341" s="485" t="s">
        <v>1118</v>
      </c>
      <c r="C341" s="484" t="s">
        <v>1119</v>
      </c>
      <c r="D341" s="383">
        <v>63</v>
      </c>
      <c r="E341" s="488">
        <v>500536</v>
      </c>
      <c r="F341" s="488">
        <v>320653.92750851705</v>
      </c>
      <c r="G341" s="488">
        <v>18680.894860644548</v>
      </c>
      <c r="H341" s="488">
        <v>0</v>
      </c>
      <c r="I341" s="488">
        <v>7.6882541370368962</v>
      </c>
      <c r="J341" s="488">
        <v>77.446789407142447</v>
      </c>
      <c r="K341" s="488">
        <v>0</v>
      </c>
      <c r="L341" s="488">
        <v>0</v>
      </c>
      <c r="M341" s="488">
        <v>7408.9765076559006</v>
      </c>
      <c r="N341" s="488">
        <v>0</v>
      </c>
      <c r="O341" s="488">
        <v>26175.006411844628</v>
      </c>
      <c r="P341" s="489">
        <v>0.64062110918798454</v>
      </c>
      <c r="Q341" s="489">
        <v>3.7321780772301187E-2</v>
      </c>
      <c r="R341" s="489">
        <v>0</v>
      </c>
      <c r="S341" s="489">
        <v>1.5360042308718844E-5</v>
      </c>
      <c r="T341" s="489">
        <v>1.5472771070840547E-4</v>
      </c>
      <c r="U341" s="489">
        <v>0</v>
      </c>
      <c r="V341" s="489">
        <v>0</v>
      </c>
      <c r="W341" s="489">
        <v>1.480208517999884E-2</v>
      </c>
      <c r="X341" s="489">
        <v>0</v>
      </c>
      <c r="Y341" s="489">
        <v>5.2293953705317149E-2</v>
      </c>
      <c r="Z341" s="489">
        <v>8.7477187317538849</v>
      </c>
      <c r="AA341" s="489">
        <v>0.54419205577000118</v>
      </c>
      <c r="AB341" s="489">
        <v>7.6089544001150672E-2</v>
      </c>
      <c r="AC341" s="489">
        <v>4.4520133408441187E-2</v>
      </c>
      <c r="AD341" s="489">
        <v>1.1472969645617968E-2</v>
      </c>
      <c r="AE341" s="489">
        <v>3.8741449989260685E-3</v>
      </c>
      <c r="AF341" s="489">
        <v>5.0503975669863711E-4</v>
      </c>
      <c r="AG341" s="489">
        <v>1.5195053912496051E-2</v>
      </c>
      <c r="AH341" s="489">
        <v>8.1253473458890965E-5</v>
      </c>
      <c r="AI341" s="489">
        <v>0.69593019496679065</v>
      </c>
      <c r="AJ341" s="489">
        <v>7.2419647617607339</v>
      </c>
      <c r="AK341" s="489">
        <v>0.44573239208820281</v>
      </c>
      <c r="AL341" s="489">
        <v>5.211931685617055E-2</v>
      </c>
      <c r="AM341" s="489">
        <v>7.9814263313477633E-3</v>
      </c>
      <c r="AN341" s="489">
        <v>1.0079486016894155E-2</v>
      </c>
      <c r="AO341" s="489">
        <v>3.0667954765523546E-3</v>
      </c>
      <c r="AP341" s="489">
        <v>1.2315772672460295E-4</v>
      </c>
      <c r="AQ341" s="489">
        <v>1.5091216087692894E-2</v>
      </c>
      <c r="AR341" s="489">
        <v>1.7797278981283471E-5</v>
      </c>
      <c r="AS341" s="489">
        <v>0.53421158786256651</v>
      </c>
    </row>
    <row r="342" spans="1:45" ht="18.75">
      <c r="A342" s="484">
        <v>340</v>
      </c>
      <c r="B342" s="485" t="s">
        <v>1120</v>
      </c>
      <c r="C342" s="484" t="s">
        <v>1121</v>
      </c>
      <c r="D342" s="383">
        <v>63</v>
      </c>
      <c r="E342" s="488">
        <v>787961</v>
      </c>
      <c r="F342" s="488">
        <v>3696454.6033126283</v>
      </c>
      <c r="G342" s="488">
        <v>252309.21217026029</v>
      </c>
      <c r="H342" s="488">
        <v>5.3156561679415777</v>
      </c>
      <c r="I342" s="488">
        <v>88.629141757611976</v>
      </c>
      <c r="J342" s="488">
        <v>892.79599174163059</v>
      </c>
      <c r="K342" s="488">
        <v>0</v>
      </c>
      <c r="L342" s="488">
        <v>0</v>
      </c>
      <c r="M342" s="488">
        <v>11663.465840517069</v>
      </c>
      <c r="N342" s="488">
        <v>0</v>
      </c>
      <c r="O342" s="488">
        <v>264959.41880044458</v>
      </c>
      <c r="P342" s="489">
        <v>4.691164414625379</v>
      </c>
      <c r="Q342" s="489">
        <v>0.32020520326546653</v>
      </c>
      <c r="R342" s="489">
        <v>6.7460904384120247E-6</v>
      </c>
      <c r="S342" s="489">
        <v>1.1247909700811585E-4</v>
      </c>
      <c r="T342" s="489">
        <v>1.1330459143810805E-3</v>
      </c>
      <c r="U342" s="489">
        <v>0</v>
      </c>
      <c r="V342" s="489">
        <v>0</v>
      </c>
      <c r="W342" s="489">
        <v>1.4802085179998842E-2</v>
      </c>
      <c r="X342" s="489">
        <v>0</v>
      </c>
      <c r="Y342" s="489">
        <v>0.33625955954729303</v>
      </c>
      <c r="Z342" s="489">
        <v>46.593142260126477</v>
      </c>
      <c r="AA342" s="489">
        <v>3.0683690390471661</v>
      </c>
      <c r="AB342" s="489">
        <v>0.16582225286920826</v>
      </c>
      <c r="AC342" s="489">
        <v>0.26622553974113872</v>
      </c>
      <c r="AD342" s="489">
        <v>3.4595597621809991E-2</v>
      </c>
      <c r="AE342" s="489">
        <v>2.115678466943207E-2</v>
      </c>
      <c r="AF342" s="489">
        <v>1.4407718349972985E-3</v>
      </c>
      <c r="AG342" s="489">
        <v>1.6963799329917418E-2</v>
      </c>
      <c r="AH342" s="489">
        <v>2.4272451369199065E-4</v>
      </c>
      <c r="AI342" s="489">
        <v>3.5748165096273619</v>
      </c>
      <c r="AJ342" s="489">
        <v>40.101715264202596</v>
      </c>
      <c r="AK342" s="489">
        <v>2.6437324710871568</v>
      </c>
      <c r="AL342" s="489">
        <v>3.7801103381752389E-2</v>
      </c>
      <c r="AM342" s="489">
        <v>1.1229848417293149E-2</v>
      </c>
      <c r="AN342" s="489">
        <v>2.1464998558016483E-2</v>
      </c>
      <c r="AO342" s="489">
        <v>1.7418337815240652E-2</v>
      </c>
      <c r="AP342" s="489">
        <v>4.9396180242872298E-4</v>
      </c>
      <c r="AQ342" s="489">
        <v>1.6603072605539698E-2</v>
      </c>
      <c r="AR342" s="489">
        <v>7.5511768602328581E-5</v>
      </c>
      <c r="AS342" s="489">
        <v>2.7488193054360313</v>
      </c>
    </row>
    <row r="343" spans="1:45" ht="18.75">
      <c r="A343" s="484">
        <v>341</v>
      </c>
      <c r="B343" s="485" t="s">
        <v>1122</v>
      </c>
      <c r="C343" s="484" t="s">
        <v>1123</v>
      </c>
      <c r="D343" s="383">
        <v>63</v>
      </c>
      <c r="E343" s="488">
        <v>25059</v>
      </c>
      <c r="F343" s="488">
        <v>26407.045575737113</v>
      </c>
      <c r="G343" s="488">
        <v>1359.8907345034202</v>
      </c>
      <c r="H343" s="488">
        <v>0</v>
      </c>
      <c r="I343" s="488">
        <v>0.63315637195552554</v>
      </c>
      <c r="J343" s="488">
        <v>6.3780316475761962</v>
      </c>
      <c r="K343" s="488">
        <v>0</v>
      </c>
      <c r="L343" s="488">
        <v>0</v>
      </c>
      <c r="M343" s="488">
        <v>370.92545252559091</v>
      </c>
      <c r="N343" s="488">
        <v>0</v>
      </c>
      <c r="O343" s="488">
        <v>1737.8273750485428</v>
      </c>
      <c r="P343" s="489">
        <v>1.0537948671430271</v>
      </c>
      <c r="Q343" s="489">
        <v>5.4267557943390408E-2</v>
      </c>
      <c r="R343" s="489">
        <v>0</v>
      </c>
      <c r="S343" s="489">
        <v>2.5266625641706596E-5</v>
      </c>
      <c r="T343" s="489">
        <v>2.5452059729343536E-4</v>
      </c>
      <c r="U343" s="489">
        <v>0</v>
      </c>
      <c r="V343" s="489">
        <v>0</v>
      </c>
      <c r="W343" s="489">
        <v>1.480208517999884E-2</v>
      </c>
      <c r="X343" s="489">
        <v>0</v>
      </c>
      <c r="Y343" s="489">
        <v>6.9349430346324389E-2</v>
      </c>
      <c r="Z343" s="489">
        <v>11.38913045429201</v>
      </c>
      <c r="AA343" s="489">
        <v>0.6811891613859461</v>
      </c>
      <c r="AB343" s="489">
        <v>3.8909738042688422E-2</v>
      </c>
      <c r="AC343" s="489">
        <v>5.2111274822973244E-2</v>
      </c>
      <c r="AD343" s="489">
        <v>7.4675326596278487E-3</v>
      </c>
      <c r="AE343" s="489">
        <v>5.7537856658820804E-3</v>
      </c>
      <c r="AF343" s="489">
        <v>4.671047203558708E-4</v>
      </c>
      <c r="AG343" s="489">
        <v>1.5214438749552753E-2</v>
      </c>
      <c r="AH343" s="489">
        <v>7.6606444774398509E-5</v>
      </c>
      <c r="AI343" s="489">
        <v>0.8011896424918008</v>
      </c>
      <c r="AJ343" s="489">
        <v>9.3951856923834836</v>
      </c>
      <c r="AK343" s="489">
        <v>0.55194497579053536</v>
      </c>
      <c r="AL343" s="489">
        <v>1.2427898225506974E-2</v>
      </c>
      <c r="AM343" s="489">
        <v>2.5527245644491894E-3</v>
      </c>
      <c r="AN343" s="489">
        <v>5.7456630767411983E-3</v>
      </c>
      <c r="AO343" s="489">
        <v>4.7090236913302557E-3</v>
      </c>
      <c r="AP343" s="489">
        <v>1.6056606022943687E-4</v>
      </c>
      <c r="AQ343" s="489">
        <v>1.5102096641306663E-2</v>
      </c>
      <c r="AR343" s="489">
        <v>2.3194677236800915E-5</v>
      </c>
      <c r="AS343" s="489">
        <v>0.59266614272733587</v>
      </c>
    </row>
    <row r="344" spans="1:45" ht="18.75">
      <c r="A344" s="484">
        <v>342</v>
      </c>
      <c r="B344" s="485" t="s">
        <v>1124</v>
      </c>
      <c r="C344" s="484" t="s">
        <v>1125</v>
      </c>
      <c r="D344" s="383">
        <v>63</v>
      </c>
      <c r="E344" s="488">
        <v>12323579</v>
      </c>
      <c r="F344" s="488">
        <v>6444603.3628473952</v>
      </c>
      <c r="G344" s="488">
        <v>486520.60632194183</v>
      </c>
      <c r="H344" s="488">
        <v>7269.8132945643229</v>
      </c>
      <c r="I344" s="488">
        <v>154.52094677573325</v>
      </c>
      <c r="J344" s="488">
        <v>1556.5499020489844</v>
      </c>
      <c r="K344" s="488">
        <v>0</v>
      </c>
      <c r="L344" s="488">
        <v>0</v>
      </c>
      <c r="M344" s="488">
        <v>182414.66608044493</v>
      </c>
      <c r="N344" s="488">
        <v>0</v>
      </c>
      <c r="O344" s="488">
        <v>677916.15654577583</v>
      </c>
      <c r="P344" s="489">
        <v>0.52294900392551513</v>
      </c>
      <c r="Q344" s="489">
        <v>3.9478840223440108E-2</v>
      </c>
      <c r="R344" s="489">
        <v>5.8991087691037832E-4</v>
      </c>
      <c r="S344" s="489">
        <v>1.2538642124640355E-5</v>
      </c>
      <c r="T344" s="489">
        <v>1.2630664371518895E-4</v>
      </c>
      <c r="U344" s="489">
        <v>0</v>
      </c>
      <c r="V344" s="489">
        <v>0</v>
      </c>
      <c r="W344" s="489">
        <v>1.4802085179998842E-2</v>
      </c>
      <c r="X344" s="489">
        <v>0</v>
      </c>
      <c r="Y344" s="489">
        <v>5.5009681566189163E-2</v>
      </c>
      <c r="Z344" s="489">
        <v>16.436534791071026</v>
      </c>
      <c r="AA344" s="489">
        <v>1.0429574727878803</v>
      </c>
      <c r="AB344" s="489">
        <v>0.10281794529661292</v>
      </c>
      <c r="AC344" s="489">
        <v>8.6900752285985552E-2</v>
      </c>
      <c r="AD344" s="489">
        <v>2.7560720007131983E-2</v>
      </c>
      <c r="AE344" s="489">
        <v>1.3635064856799883E-2</v>
      </c>
      <c r="AF344" s="489">
        <v>1.0378936151412001E-3</v>
      </c>
      <c r="AG344" s="489">
        <v>1.5543416046591596E-2</v>
      </c>
      <c r="AH344" s="489">
        <v>1.7251263445581044E-4</v>
      </c>
      <c r="AI344" s="489">
        <v>1.2906257775305989</v>
      </c>
      <c r="AJ344" s="489">
        <v>12.19065763009638</v>
      </c>
      <c r="AK344" s="489">
        <v>0.76734071783428026</v>
      </c>
      <c r="AL344" s="489">
        <v>4.4877816692618103E-2</v>
      </c>
      <c r="AM344" s="489">
        <v>7.2667925309086966E-3</v>
      </c>
      <c r="AN344" s="489">
        <v>1.4131589395642871E-2</v>
      </c>
      <c r="AO344" s="489">
        <v>1.1030710308010788E-2</v>
      </c>
      <c r="AP344" s="489">
        <v>3.20337445120737E-4</v>
      </c>
      <c r="AQ344" s="489">
        <v>1.5300036576541953E-2</v>
      </c>
      <c r="AR344" s="489">
        <v>4.8757688128092167E-5</v>
      </c>
      <c r="AS344" s="489">
        <v>0.86031675847125066</v>
      </c>
    </row>
    <row r="345" spans="1:45" ht="18.75">
      <c r="A345" s="484">
        <v>343</v>
      </c>
      <c r="B345" s="485" t="s">
        <v>1126</v>
      </c>
      <c r="C345" s="484" t="s">
        <v>1127</v>
      </c>
      <c r="D345" s="383">
        <v>64</v>
      </c>
      <c r="E345" s="488">
        <v>16726549</v>
      </c>
      <c r="F345" s="488">
        <v>29872106.508212253</v>
      </c>
      <c r="G345" s="488">
        <v>1749417.2416552566</v>
      </c>
      <c r="H345" s="488">
        <v>0</v>
      </c>
      <c r="I345" s="488">
        <v>716.23743463322921</v>
      </c>
      <c r="J345" s="488">
        <v>48125.348924669517</v>
      </c>
      <c r="K345" s="488">
        <v>48187.974510539396</v>
      </c>
      <c r="L345" s="488">
        <v>0</v>
      </c>
      <c r="M345" s="488">
        <v>9232.3848316724161</v>
      </c>
      <c r="N345" s="488">
        <v>0</v>
      </c>
      <c r="O345" s="488">
        <v>1855679.187356771</v>
      </c>
      <c r="P345" s="489">
        <v>1.7859097240089543</v>
      </c>
      <c r="Q345" s="489">
        <v>0.10458925159369434</v>
      </c>
      <c r="R345" s="489">
        <v>0</v>
      </c>
      <c r="S345" s="489">
        <v>4.2820394968097074E-5</v>
      </c>
      <c r="T345" s="489">
        <v>2.8771833881973811E-3</v>
      </c>
      <c r="U345" s="489">
        <v>2.8809274710844056E-3</v>
      </c>
      <c r="V345" s="489">
        <v>0</v>
      </c>
      <c r="W345" s="489">
        <v>5.5195993098590846E-4</v>
      </c>
      <c r="X345" s="489">
        <v>0</v>
      </c>
      <c r="Y345" s="489">
        <v>0.11094214277893012</v>
      </c>
      <c r="Z345" s="489">
        <v>14.839598893676255</v>
      </c>
      <c r="AA345" s="489">
        <v>0.94089431048153793</v>
      </c>
      <c r="AB345" s="489">
        <v>7.9092905013584597E-2</v>
      </c>
      <c r="AC345" s="489">
        <v>8.1614524743508068E-2</v>
      </c>
      <c r="AD345" s="489">
        <v>2.750610184043123E-2</v>
      </c>
      <c r="AE345" s="489">
        <v>1.1715892821372101E-2</v>
      </c>
      <c r="AF345" s="489">
        <v>8.2837094824123373E-4</v>
      </c>
      <c r="AG345" s="489">
        <v>1.3171895713133949E-3</v>
      </c>
      <c r="AH345" s="489">
        <v>1.2389209613824771E-4</v>
      </c>
      <c r="AI345" s="489">
        <v>1.1430931875161268</v>
      </c>
      <c r="AJ345" s="489">
        <v>11.202984992974901</v>
      </c>
      <c r="AK345" s="489">
        <v>0.70565459345732895</v>
      </c>
      <c r="AL345" s="489">
        <v>3.2695326350067805E-2</v>
      </c>
      <c r="AM345" s="489">
        <v>1.7481372587206435E-2</v>
      </c>
      <c r="AN345" s="489">
        <v>1.7051475212217008E-2</v>
      </c>
      <c r="AO345" s="489">
        <v>9.312815221512236E-3</v>
      </c>
      <c r="AP345" s="489">
        <v>1.7474755894092355E-4</v>
      </c>
      <c r="AQ345" s="489">
        <v>1.0479343711040535E-3</v>
      </c>
      <c r="AR345" s="489">
        <v>2.4511432830793304E-5</v>
      </c>
      <c r="AS345" s="489">
        <v>0.78344277619120772</v>
      </c>
    </row>
    <row r="346" spans="1:45" ht="18.75">
      <c r="A346" s="484">
        <v>344</v>
      </c>
      <c r="B346" s="485" t="s">
        <v>1128</v>
      </c>
      <c r="C346" s="484" t="s">
        <v>1129</v>
      </c>
      <c r="D346" s="383">
        <v>64</v>
      </c>
      <c r="E346" s="488">
        <v>16108902</v>
      </c>
      <c r="F346" s="488">
        <v>26214363.501312252</v>
      </c>
      <c r="G346" s="488">
        <v>1531887.5798774343</v>
      </c>
      <c r="H346" s="488">
        <v>0</v>
      </c>
      <c r="I346" s="488">
        <v>628.53647296554527</v>
      </c>
      <c r="J346" s="488">
        <v>95020.193829648662</v>
      </c>
      <c r="K346" s="488">
        <v>104465.56032891851</v>
      </c>
      <c r="L346" s="488">
        <v>0</v>
      </c>
      <c r="M346" s="488">
        <v>8891.468436178764</v>
      </c>
      <c r="N346" s="488">
        <v>0</v>
      </c>
      <c r="O346" s="488">
        <v>1740893.3389451457</v>
      </c>
      <c r="P346" s="489">
        <v>1.6273215580622598</v>
      </c>
      <c r="Q346" s="489">
        <v>9.5095716634034669E-2</v>
      </c>
      <c r="R346" s="489">
        <v>0</v>
      </c>
      <c r="S346" s="489">
        <v>3.9017958701688378E-5</v>
      </c>
      <c r="T346" s="489">
        <v>5.898613935924911E-3</v>
      </c>
      <c r="U346" s="489">
        <v>6.48495846140963E-3</v>
      </c>
      <c r="V346" s="489">
        <v>0</v>
      </c>
      <c r="W346" s="489">
        <v>5.5195993098590857E-4</v>
      </c>
      <c r="X346" s="489">
        <v>0</v>
      </c>
      <c r="Y346" s="489">
        <v>0.1080702669210568</v>
      </c>
      <c r="Z346" s="489">
        <v>16.921411563901174</v>
      </c>
      <c r="AA346" s="489">
        <v>1.0676818673597366</v>
      </c>
      <c r="AB346" s="489">
        <v>9.9468225514007941E-2</v>
      </c>
      <c r="AC346" s="489">
        <v>7.8994232401788086E-2</v>
      </c>
      <c r="AD346" s="489">
        <v>2.5769193713302063E-2</v>
      </c>
      <c r="AE346" s="489">
        <v>1.6796220595894848E-2</v>
      </c>
      <c r="AF346" s="489">
        <v>5.9805459578181179E-4</v>
      </c>
      <c r="AG346" s="489">
        <v>1.2450638274441722E-3</v>
      </c>
      <c r="AH346" s="489">
        <v>9.3291871719292641E-5</v>
      </c>
      <c r="AI346" s="489">
        <v>1.2906461498796746</v>
      </c>
      <c r="AJ346" s="489">
        <v>12.274051562118443</v>
      </c>
      <c r="AK346" s="489">
        <v>0.77100665742396246</v>
      </c>
      <c r="AL346" s="489">
        <v>4.5652365570259673E-2</v>
      </c>
      <c r="AM346" s="489">
        <v>6.2670042718435959E-3</v>
      </c>
      <c r="AN346" s="489">
        <v>1.759784825817004E-2</v>
      </c>
      <c r="AO346" s="489">
        <v>1.3731836805902115E-2</v>
      </c>
      <c r="AP346" s="489">
        <v>1.3941545979419362E-4</v>
      </c>
      <c r="AQ346" s="489">
        <v>1.0159217315378836E-3</v>
      </c>
      <c r="AR346" s="489">
        <v>1.9560761389781737E-5</v>
      </c>
      <c r="AS346" s="489">
        <v>0.85543061028285994</v>
      </c>
    </row>
    <row r="347" spans="1:45" ht="18.75">
      <c r="A347" s="484">
        <v>345</v>
      </c>
      <c r="B347" s="485" t="s">
        <v>1130</v>
      </c>
      <c r="C347" s="484" t="s">
        <v>1131</v>
      </c>
      <c r="D347" s="383">
        <v>64</v>
      </c>
      <c r="E347" s="488">
        <v>3659402</v>
      </c>
      <c r="F347" s="488">
        <v>4255399.8916266663</v>
      </c>
      <c r="G347" s="488">
        <v>249541.0832225928</v>
      </c>
      <c r="H347" s="488">
        <v>0</v>
      </c>
      <c r="I347" s="488">
        <v>102.030859486903</v>
      </c>
      <c r="J347" s="488">
        <v>3166.888248036958</v>
      </c>
      <c r="K347" s="488">
        <v>2519.6151605420764</v>
      </c>
      <c r="L347" s="488">
        <v>0</v>
      </c>
      <c r="M347" s="488">
        <v>2019.8432753696954</v>
      </c>
      <c r="N347" s="488">
        <v>0</v>
      </c>
      <c r="O347" s="488">
        <v>257349.46076602844</v>
      </c>
      <c r="P347" s="489">
        <v>1.1628675645984416</v>
      </c>
      <c r="Q347" s="489">
        <v>6.8191765546008004E-2</v>
      </c>
      <c r="R347" s="489">
        <v>0</v>
      </c>
      <c r="S347" s="489">
        <v>2.7881839570209283E-5</v>
      </c>
      <c r="T347" s="489">
        <v>8.6541141094554741E-4</v>
      </c>
      <c r="U347" s="489">
        <v>6.8853194061272208E-4</v>
      </c>
      <c r="V347" s="489">
        <v>0</v>
      </c>
      <c r="W347" s="489">
        <v>5.5195993098590846E-4</v>
      </c>
      <c r="X347" s="489">
        <v>0</v>
      </c>
      <c r="Y347" s="489">
        <v>7.0325550668122391E-2</v>
      </c>
      <c r="Z347" s="489">
        <v>12.087631649836311</v>
      </c>
      <c r="AA347" s="489">
        <v>0.77401674088951511</v>
      </c>
      <c r="AB347" s="489">
        <v>7.4132324586635753E-2</v>
      </c>
      <c r="AC347" s="489">
        <v>5.5393794709886444E-2</v>
      </c>
      <c r="AD347" s="489">
        <v>1.1859400667955303E-2</v>
      </c>
      <c r="AE347" s="489">
        <v>6.5733689442299785E-3</v>
      </c>
      <c r="AF347" s="489">
        <v>1.0552790814004579E-3</v>
      </c>
      <c r="AG347" s="489">
        <v>1.4353960097461499E-3</v>
      </c>
      <c r="AH347" s="489">
        <v>1.5498893856190905E-4</v>
      </c>
      <c r="AI347" s="489">
        <v>0.92462129382793068</v>
      </c>
      <c r="AJ347" s="489">
        <v>9.6266159554051054</v>
      </c>
      <c r="AK347" s="489">
        <v>0.61294081349773955</v>
      </c>
      <c r="AL347" s="489">
        <v>3.566970833262656E-2</v>
      </c>
      <c r="AM347" s="489">
        <v>5.0316112519291608E-3</v>
      </c>
      <c r="AN347" s="489">
        <v>9.0024835127475583E-3</v>
      </c>
      <c r="AO347" s="489">
        <v>4.7951189623691333E-3</v>
      </c>
      <c r="AP347" s="489">
        <v>2.1199151754398011E-4</v>
      </c>
      <c r="AQ347" s="489">
        <v>1.1310992073214215E-3</v>
      </c>
      <c r="AR347" s="489">
        <v>2.964714115409976E-5</v>
      </c>
      <c r="AS347" s="489">
        <v>0.66881247342343064</v>
      </c>
    </row>
    <row r="348" spans="1:45" ht="18.75">
      <c r="A348" s="484">
        <v>346</v>
      </c>
      <c r="B348" s="485" t="s">
        <v>1132</v>
      </c>
      <c r="C348" s="484" t="s">
        <v>1133</v>
      </c>
      <c r="D348" s="383">
        <v>64</v>
      </c>
      <c r="E348" s="488">
        <v>7960106</v>
      </c>
      <c r="F348" s="488">
        <v>5455000.426235348</v>
      </c>
      <c r="G348" s="488">
        <v>290774.98315752414</v>
      </c>
      <c r="H348" s="488">
        <v>0</v>
      </c>
      <c r="I348" s="488">
        <v>130.79343802339042</v>
      </c>
      <c r="J348" s="488">
        <v>1317.533430852176</v>
      </c>
      <c r="K348" s="488">
        <v>0</v>
      </c>
      <c r="L348" s="488">
        <v>0</v>
      </c>
      <c r="M348" s="488">
        <v>4393.6595584005163</v>
      </c>
      <c r="N348" s="488">
        <v>0</v>
      </c>
      <c r="O348" s="488">
        <v>296616.96958480019</v>
      </c>
      <c r="P348" s="489">
        <v>0.6852924353313069</v>
      </c>
      <c r="Q348" s="489">
        <v>3.6529034055265613E-2</v>
      </c>
      <c r="R348" s="489">
        <v>0</v>
      </c>
      <c r="S348" s="489">
        <v>1.6431117628759017E-5</v>
      </c>
      <c r="T348" s="489">
        <v>1.6551707111088422E-4</v>
      </c>
      <c r="U348" s="489">
        <v>0</v>
      </c>
      <c r="V348" s="489">
        <v>0</v>
      </c>
      <c r="W348" s="489">
        <v>5.5195993098590857E-4</v>
      </c>
      <c r="X348" s="489">
        <v>0</v>
      </c>
      <c r="Y348" s="489">
        <v>3.7262942174991161E-2</v>
      </c>
      <c r="Z348" s="489">
        <v>26.144705806767309</v>
      </c>
      <c r="AA348" s="489">
        <v>1.6364586647194694</v>
      </c>
      <c r="AB348" s="489">
        <v>0.14821784952960712</v>
      </c>
      <c r="AC348" s="489">
        <v>0.12304887691374927</v>
      </c>
      <c r="AD348" s="489">
        <v>4.0297137180131164E-2</v>
      </c>
      <c r="AE348" s="489">
        <v>1.9642463079881659E-2</v>
      </c>
      <c r="AF348" s="489">
        <v>5.6196547702589165E-4</v>
      </c>
      <c r="AG348" s="489">
        <v>1.3507305566267747E-3</v>
      </c>
      <c r="AH348" s="489">
        <v>9.1269523355536923E-5</v>
      </c>
      <c r="AI348" s="489">
        <v>1.9696689569798456</v>
      </c>
      <c r="AJ348" s="489">
        <v>14.928901488275581</v>
      </c>
      <c r="AK348" s="489">
        <v>0.9282381972372219</v>
      </c>
      <c r="AL348" s="489">
        <v>4.3292477964925809E-2</v>
      </c>
      <c r="AM348" s="489">
        <v>7.0060205760177074E-3</v>
      </c>
      <c r="AN348" s="489">
        <v>1.717468386408063E-2</v>
      </c>
      <c r="AO348" s="489">
        <v>1.2092243971387565E-2</v>
      </c>
      <c r="AP348" s="489">
        <v>1.267414593979062E-4</v>
      </c>
      <c r="AQ348" s="489">
        <v>9.8574256020071476E-4</v>
      </c>
      <c r="AR348" s="489">
        <v>1.7166112017864915E-5</v>
      </c>
      <c r="AS348" s="489">
        <v>1.0089332737452497</v>
      </c>
    </row>
    <row r="349" spans="1:45" ht="18.75">
      <c r="A349" s="484">
        <v>347</v>
      </c>
      <c r="B349" s="485" t="s">
        <v>1134</v>
      </c>
      <c r="C349" s="484" t="s">
        <v>1135</v>
      </c>
      <c r="D349" s="383">
        <v>64</v>
      </c>
      <c r="E349" s="488">
        <v>1327300</v>
      </c>
      <c r="F349" s="488">
        <v>940035.67831427779</v>
      </c>
      <c r="G349" s="488">
        <v>54334.103481144557</v>
      </c>
      <c r="H349" s="488">
        <v>0</v>
      </c>
      <c r="I349" s="488">
        <v>22.539044660758336</v>
      </c>
      <c r="J349" s="488">
        <v>227.04460780906055</v>
      </c>
      <c r="K349" s="488">
        <v>0</v>
      </c>
      <c r="L349" s="488">
        <v>0</v>
      </c>
      <c r="M349" s="488">
        <v>732.61641639759637</v>
      </c>
      <c r="N349" s="488">
        <v>0</v>
      </c>
      <c r="O349" s="488">
        <v>55316.303550011973</v>
      </c>
      <c r="P349" s="489">
        <v>0.7082315063017236</v>
      </c>
      <c r="Q349" s="489">
        <v>4.0935812160886424E-2</v>
      </c>
      <c r="R349" s="489">
        <v>0</v>
      </c>
      <c r="S349" s="489">
        <v>1.6981123077494413E-5</v>
      </c>
      <c r="T349" s="489">
        <v>1.7105749100358662E-4</v>
      </c>
      <c r="U349" s="489">
        <v>0</v>
      </c>
      <c r="V349" s="489">
        <v>0</v>
      </c>
      <c r="W349" s="489">
        <v>5.5195993098590846E-4</v>
      </c>
      <c r="X349" s="489">
        <v>0</v>
      </c>
      <c r="Y349" s="489">
        <v>4.1675810705953414E-2</v>
      </c>
      <c r="Z349" s="489">
        <v>14.684220905474177</v>
      </c>
      <c r="AA349" s="489">
        <v>0.95501584136466044</v>
      </c>
      <c r="AB349" s="489">
        <v>7.1112020494116079E-2</v>
      </c>
      <c r="AC349" s="489">
        <v>6.7406761326969156E-2</v>
      </c>
      <c r="AD349" s="489">
        <v>1.3825817113531751E-2</v>
      </c>
      <c r="AE349" s="489">
        <v>7.4406395436774613E-3</v>
      </c>
      <c r="AF349" s="489">
        <v>1.4517987503571707E-3</v>
      </c>
      <c r="AG349" s="489">
        <v>1.6870733481948771E-3</v>
      </c>
      <c r="AH349" s="489">
        <v>2.1216290940246748E-4</v>
      </c>
      <c r="AI349" s="489">
        <v>1.1181521148509088</v>
      </c>
      <c r="AJ349" s="489">
        <v>11.443027133455919</v>
      </c>
      <c r="AK349" s="489">
        <v>0.74217815504336004</v>
      </c>
      <c r="AL349" s="489">
        <v>2.1895997584781998E-2</v>
      </c>
      <c r="AM349" s="489">
        <v>4.5609738008025209E-3</v>
      </c>
      <c r="AN349" s="489">
        <v>9.0956497072178615E-3</v>
      </c>
      <c r="AO349" s="489">
        <v>5.1664014122939301E-3</v>
      </c>
      <c r="AP349" s="489">
        <v>2.772248809110878E-4</v>
      </c>
      <c r="AQ349" s="489">
        <v>1.2646820965347581E-3</v>
      </c>
      <c r="AR349" s="489">
        <v>3.8363935699567679E-5</v>
      </c>
      <c r="AS349" s="489">
        <v>0.78447744846160183</v>
      </c>
    </row>
    <row r="350" spans="1:45" ht="18.75">
      <c r="A350" s="484">
        <v>348</v>
      </c>
      <c r="B350" s="485" t="s">
        <v>1136</v>
      </c>
      <c r="C350" s="484" t="s">
        <v>271</v>
      </c>
      <c r="D350" s="383">
        <v>64</v>
      </c>
      <c r="E350" s="488">
        <v>668875</v>
      </c>
      <c r="F350" s="488">
        <v>1560650.8150722461</v>
      </c>
      <c r="G350" s="488">
        <v>97336.697208993384</v>
      </c>
      <c r="H350" s="488">
        <v>0</v>
      </c>
      <c r="I350" s="488">
        <v>37.419407829116636</v>
      </c>
      <c r="J350" s="488">
        <v>376.940323020915</v>
      </c>
      <c r="K350" s="488">
        <v>0</v>
      </c>
      <c r="L350" s="488">
        <v>0</v>
      </c>
      <c r="M350" s="488">
        <v>0</v>
      </c>
      <c r="N350" s="488">
        <v>0</v>
      </c>
      <c r="O350" s="488">
        <v>97751.056939843416</v>
      </c>
      <c r="P350" s="489">
        <v>2.3332473407919956</v>
      </c>
      <c r="Q350" s="489">
        <v>0.14552300087309794</v>
      </c>
      <c r="R350" s="489">
        <v>0</v>
      </c>
      <c r="S350" s="489">
        <v>5.5943797913087846E-5</v>
      </c>
      <c r="T350" s="489">
        <v>5.635437458731676E-4</v>
      </c>
      <c r="U350" s="489">
        <v>0</v>
      </c>
      <c r="V350" s="489">
        <v>0</v>
      </c>
      <c r="W350" s="489">
        <v>0</v>
      </c>
      <c r="X350" s="489">
        <v>0</v>
      </c>
      <c r="Y350" s="489">
        <v>0.14614248841688418</v>
      </c>
      <c r="Z350" s="489">
        <v>22.682278316977481</v>
      </c>
      <c r="AA350" s="489">
        <v>1.4314087147549457</v>
      </c>
      <c r="AB350" s="489">
        <v>0.1812727472683531</v>
      </c>
      <c r="AC350" s="489">
        <v>0.11828954327348325</v>
      </c>
      <c r="AD350" s="489">
        <v>2.7885121372087786E-2</v>
      </c>
      <c r="AE350" s="489">
        <v>7.3029615230065653E-3</v>
      </c>
      <c r="AF350" s="489">
        <v>6.0511461493204302E-4</v>
      </c>
      <c r="AG350" s="489">
        <v>9.2891897676164047E-4</v>
      </c>
      <c r="AH350" s="489">
        <v>9.4988095699372505E-5</v>
      </c>
      <c r="AI350" s="489">
        <v>1.7677881098792696</v>
      </c>
      <c r="AJ350" s="489">
        <v>18.502269009446888</v>
      </c>
      <c r="AK350" s="489">
        <v>1.1610763316729242</v>
      </c>
      <c r="AL350" s="489">
        <v>0.11439273345342003</v>
      </c>
      <c r="AM350" s="489">
        <v>1.5731270517972212E-2</v>
      </c>
      <c r="AN350" s="489">
        <v>2.1340164965373661E-2</v>
      </c>
      <c r="AO350" s="489">
        <v>5.5161334479337555E-3</v>
      </c>
      <c r="AP350" s="489">
        <v>1.5909763174340628E-4</v>
      </c>
      <c r="AQ350" s="489">
        <v>7.0961268970865345E-4</v>
      </c>
      <c r="AR350" s="489">
        <v>2.2126732862948683E-5</v>
      </c>
      <c r="AS350" s="489">
        <v>1.3189474711119398</v>
      </c>
    </row>
    <row r="351" spans="1:45" ht="18.75">
      <c r="A351" s="484">
        <v>349</v>
      </c>
      <c r="B351" s="485" t="s">
        <v>1137</v>
      </c>
      <c r="C351" s="484" t="s">
        <v>1138</v>
      </c>
      <c r="D351" s="383">
        <v>64</v>
      </c>
      <c r="E351" s="488">
        <v>1298112</v>
      </c>
      <c r="F351" s="488">
        <v>493748.20138123468</v>
      </c>
      <c r="G351" s="488">
        <v>30428.889996840579</v>
      </c>
      <c r="H351" s="488">
        <v>0</v>
      </c>
      <c r="I351" s="488">
        <v>11.838500408896364</v>
      </c>
      <c r="J351" s="488">
        <v>119.25384251378665</v>
      </c>
      <c r="K351" s="488">
        <v>0</v>
      </c>
      <c r="L351" s="488">
        <v>0</v>
      </c>
      <c r="M351" s="488">
        <v>0</v>
      </c>
      <c r="N351" s="488">
        <v>0</v>
      </c>
      <c r="O351" s="488">
        <v>30559.982339763261</v>
      </c>
      <c r="P351" s="489">
        <v>0.38035870663027127</v>
      </c>
      <c r="Q351" s="489">
        <v>2.3440881832107383E-2</v>
      </c>
      <c r="R351" s="489">
        <v>0</v>
      </c>
      <c r="S351" s="489">
        <v>9.1197835078147058E-6</v>
      </c>
      <c r="T351" s="489">
        <v>9.1867144371045534E-5</v>
      </c>
      <c r="U351" s="489">
        <v>0</v>
      </c>
      <c r="V351" s="489">
        <v>0</v>
      </c>
      <c r="W351" s="489">
        <v>0</v>
      </c>
      <c r="X351" s="489">
        <v>0</v>
      </c>
      <c r="Y351" s="489">
        <v>2.3541868759986241E-2</v>
      </c>
      <c r="Z351" s="489">
        <v>12.505520505242005</v>
      </c>
      <c r="AA351" s="489">
        <v>0.80430718171957638</v>
      </c>
      <c r="AB351" s="489">
        <v>6.8690795728833146E-2</v>
      </c>
      <c r="AC351" s="489">
        <v>5.6274011734213453E-2</v>
      </c>
      <c r="AD351" s="489">
        <v>1.4763335786542478E-2</v>
      </c>
      <c r="AE351" s="489">
        <v>7.9099361923406723E-3</v>
      </c>
      <c r="AF351" s="489">
        <v>8.3780883700265089E-4</v>
      </c>
      <c r="AG351" s="489">
        <v>6.8150899205957516E-4</v>
      </c>
      <c r="AH351" s="489">
        <v>1.3882330306525786E-4</v>
      </c>
      <c r="AI351" s="489">
        <v>0.95360340229363372</v>
      </c>
      <c r="AJ351" s="489">
        <v>9.8270095730814333</v>
      </c>
      <c r="AK351" s="489">
        <v>0.63046422096757371</v>
      </c>
      <c r="AL351" s="489">
        <v>2.8606582377475258E-2</v>
      </c>
      <c r="AM351" s="489">
        <v>3.7423405490664982E-3</v>
      </c>
      <c r="AN351" s="489">
        <v>9.540493169325634E-3</v>
      </c>
      <c r="AO351" s="489">
        <v>6.2542537087523012E-3</v>
      </c>
      <c r="AP351" s="489">
        <v>2.5185095036328554E-4</v>
      </c>
      <c r="AQ351" s="489">
        <v>4.9045079697103053E-4</v>
      </c>
      <c r="AR351" s="489">
        <v>3.7818642757318611E-5</v>
      </c>
      <c r="AS351" s="489">
        <v>0.67938801116228464</v>
      </c>
    </row>
    <row r="352" spans="1:45" ht="18.75">
      <c r="A352" s="484">
        <v>350</v>
      </c>
      <c r="B352" s="485" t="s">
        <v>1139</v>
      </c>
      <c r="C352" s="484" t="s">
        <v>1140</v>
      </c>
      <c r="D352" s="383">
        <v>64</v>
      </c>
      <c r="E352" s="488">
        <v>1648546</v>
      </c>
      <c r="F352" s="488">
        <v>8691690.2774448581</v>
      </c>
      <c r="G352" s="488">
        <v>466144.20545034972</v>
      </c>
      <c r="H352" s="488">
        <v>0</v>
      </c>
      <c r="I352" s="488">
        <v>208.39889363785781</v>
      </c>
      <c r="J352" s="488">
        <v>2099.2835227053315</v>
      </c>
      <c r="K352" s="488">
        <v>0</v>
      </c>
      <c r="L352" s="488">
        <v>0</v>
      </c>
      <c r="M352" s="488">
        <v>0</v>
      </c>
      <c r="N352" s="488">
        <v>0</v>
      </c>
      <c r="O352" s="488">
        <v>468451.88786669291</v>
      </c>
      <c r="P352" s="489">
        <v>5.2723371246206403</v>
      </c>
      <c r="Q352" s="489">
        <v>0.28276081192174785</v>
      </c>
      <c r="R352" s="489">
        <v>0</v>
      </c>
      <c r="S352" s="489">
        <v>1.264137571155781E-4</v>
      </c>
      <c r="T352" s="489">
        <v>1.2734151929672157E-3</v>
      </c>
      <c r="U352" s="489">
        <v>0</v>
      </c>
      <c r="V352" s="489">
        <v>0</v>
      </c>
      <c r="W352" s="489">
        <v>0</v>
      </c>
      <c r="X352" s="489">
        <v>0</v>
      </c>
      <c r="Y352" s="489">
        <v>0.28416064087183063</v>
      </c>
      <c r="Z352" s="489">
        <v>34.317287512442384</v>
      </c>
      <c r="AA352" s="489">
        <v>2.1865676635741234</v>
      </c>
      <c r="AB352" s="489">
        <v>0.12363615387396387</v>
      </c>
      <c r="AC352" s="489">
        <v>0.13563173357377201</v>
      </c>
      <c r="AD352" s="489">
        <v>2.004432135805545E-2</v>
      </c>
      <c r="AE352" s="489">
        <v>9.0562782499563066E-3</v>
      </c>
      <c r="AF352" s="489">
        <v>8.4632920414485081E-4</v>
      </c>
      <c r="AG352" s="489">
        <v>1.5649739448649132E-3</v>
      </c>
      <c r="AH352" s="489">
        <v>1.426659938970562E-4</v>
      </c>
      <c r="AI352" s="489">
        <v>2.4774901197727752</v>
      </c>
      <c r="AJ352" s="489">
        <v>31.209347849870333</v>
      </c>
      <c r="AK352" s="489">
        <v>1.9821269936565147</v>
      </c>
      <c r="AL352" s="489">
        <v>6.1174124282466671E-2</v>
      </c>
      <c r="AM352" s="489">
        <v>8.8559112461777546E-3</v>
      </c>
      <c r="AN352" s="489">
        <v>1.7678712995981258E-2</v>
      </c>
      <c r="AO352" s="489">
        <v>7.2785371386095612E-3</v>
      </c>
      <c r="AP352" s="489">
        <v>2.7479782066715681E-4</v>
      </c>
      <c r="AQ352" s="489">
        <v>1.3599704096932052E-3</v>
      </c>
      <c r="AR352" s="489">
        <v>4.2389297524187616E-5</v>
      </c>
      <c r="AS352" s="489">
        <v>2.0787914368476335</v>
      </c>
    </row>
    <row r="353" spans="1:45" ht="18.75">
      <c r="A353" s="484">
        <v>351</v>
      </c>
      <c r="B353" s="485" t="s">
        <v>1141</v>
      </c>
      <c r="C353" s="484" t="s">
        <v>272</v>
      </c>
      <c r="D353" s="383">
        <v>64</v>
      </c>
      <c r="E353" s="488">
        <v>1367261</v>
      </c>
      <c r="F353" s="488">
        <v>5086799.0464424323</v>
      </c>
      <c r="G353" s="488">
        <v>335926.94272516208</v>
      </c>
      <c r="H353" s="488">
        <v>0</v>
      </c>
      <c r="I353" s="488">
        <v>121.96514827359347</v>
      </c>
      <c r="J353" s="488">
        <v>1228.6026170560974</v>
      </c>
      <c r="K353" s="488">
        <v>0</v>
      </c>
      <c r="L353" s="488">
        <v>0</v>
      </c>
      <c r="M353" s="488">
        <v>0</v>
      </c>
      <c r="N353" s="488">
        <v>0</v>
      </c>
      <c r="O353" s="488">
        <v>337277.51049049175</v>
      </c>
      <c r="P353" s="489">
        <v>3.7204301493587781</v>
      </c>
      <c r="Q353" s="489">
        <v>0.24569335534704939</v>
      </c>
      <c r="R353" s="489">
        <v>0</v>
      </c>
      <c r="S353" s="489">
        <v>8.920399855886585E-5</v>
      </c>
      <c r="T353" s="489">
        <v>8.985867490231181E-4</v>
      </c>
      <c r="U353" s="489">
        <v>0</v>
      </c>
      <c r="V353" s="489">
        <v>0</v>
      </c>
      <c r="W353" s="489">
        <v>0</v>
      </c>
      <c r="X353" s="489">
        <v>0</v>
      </c>
      <c r="Y353" s="489">
        <v>0.24668114609463135</v>
      </c>
      <c r="Z353" s="489">
        <v>18.58289123319652</v>
      </c>
      <c r="AA353" s="489">
        <v>1.1916710857884933</v>
      </c>
      <c r="AB353" s="489">
        <v>7.5085570067158741E-2</v>
      </c>
      <c r="AC353" s="489">
        <v>7.9173822240480224E-2</v>
      </c>
      <c r="AD353" s="489">
        <v>1.7948282973191822E-2</v>
      </c>
      <c r="AE353" s="489">
        <v>6.9186809567005451E-3</v>
      </c>
      <c r="AF353" s="489">
        <v>5.6958477582596764E-4</v>
      </c>
      <c r="AG353" s="489">
        <v>7.0974001960102625E-4</v>
      </c>
      <c r="AH353" s="489">
        <v>8.7010701790075077E-5</v>
      </c>
      <c r="AI353" s="489">
        <v>1.3721637775232414</v>
      </c>
      <c r="AJ353" s="489">
        <v>15.824666234378423</v>
      </c>
      <c r="AK353" s="489">
        <v>1.0127501754386128</v>
      </c>
      <c r="AL353" s="489">
        <v>3.4829970150624653E-2</v>
      </c>
      <c r="AM353" s="489">
        <v>1.0112590852091301E-2</v>
      </c>
      <c r="AN353" s="489">
        <v>1.3275935275023265E-2</v>
      </c>
      <c r="AO353" s="489">
        <v>5.5530154102726367E-3</v>
      </c>
      <c r="AP353" s="489">
        <v>1.2646376260538373E-4</v>
      </c>
      <c r="AQ353" s="489">
        <v>5.4446916320421285E-4</v>
      </c>
      <c r="AR353" s="489">
        <v>1.7427960079071285E-5</v>
      </c>
      <c r="AS353" s="489">
        <v>1.0772100480125135</v>
      </c>
    </row>
    <row r="354" spans="1:45" ht="18.75">
      <c r="A354" s="484">
        <v>352</v>
      </c>
      <c r="B354" s="485" t="s">
        <v>1142</v>
      </c>
      <c r="C354" s="484" t="s">
        <v>273</v>
      </c>
      <c r="D354" s="383">
        <v>64</v>
      </c>
      <c r="E354" s="488">
        <v>3230291</v>
      </c>
      <c r="F354" s="488">
        <v>10018493.976217993</v>
      </c>
      <c r="G354" s="488">
        <v>583961.93769972166</v>
      </c>
      <c r="H354" s="488">
        <v>0</v>
      </c>
      <c r="I354" s="488">
        <v>240.21139662320621</v>
      </c>
      <c r="J354" s="488">
        <v>2419.7433013892246</v>
      </c>
      <c r="K354" s="488">
        <v>0</v>
      </c>
      <c r="L354" s="488">
        <v>0</v>
      </c>
      <c r="M354" s="488">
        <v>0</v>
      </c>
      <c r="N354" s="488">
        <v>0</v>
      </c>
      <c r="O354" s="488">
        <v>586621.8923977341</v>
      </c>
      <c r="P354" s="489">
        <v>3.1014215054365049</v>
      </c>
      <c r="Q354" s="489">
        <v>0.18077688285659765</v>
      </c>
      <c r="R354" s="489">
        <v>0</v>
      </c>
      <c r="S354" s="489">
        <v>7.4362153943160605E-5</v>
      </c>
      <c r="T354" s="489">
        <v>7.4907904624977272E-4</v>
      </c>
      <c r="U354" s="489">
        <v>0</v>
      </c>
      <c r="V354" s="489">
        <v>0</v>
      </c>
      <c r="W354" s="489">
        <v>0</v>
      </c>
      <c r="X354" s="489">
        <v>0</v>
      </c>
      <c r="Y354" s="489">
        <v>0.18160032405679058</v>
      </c>
      <c r="Z354" s="489">
        <v>18.556040157709081</v>
      </c>
      <c r="AA354" s="489">
        <v>1.167957621429683</v>
      </c>
      <c r="AB354" s="489">
        <v>7.8295311198449444E-2</v>
      </c>
      <c r="AC354" s="489">
        <v>9.189910708342941E-2</v>
      </c>
      <c r="AD354" s="489">
        <v>2.4724072079314163E-2</v>
      </c>
      <c r="AE354" s="489">
        <v>6.6303993928765789E-3</v>
      </c>
      <c r="AF354" s="489">
        <v>5.3846175926468341E-4</v>
      </c>
      <c r="AG354" s="489">
        <v>7.1474112120412114E-4</v>
      </c>
      <c r="AH354" s="489">
        <v>8.3231044413275388E-5</v>
      </c>
      <c r="AI354" s="489">
        <v>1.3708429451086346</v>
      </c>
      <c r="AJ354" s="489">
        <v>15.656544662435</v>
      </c>
      <c r="AK354" s="489">
        <v>0.97911854956349431</v>
      </c>
      <c r="AL354" s="489">
        <v>3.5604276560791064E-2</v>
      </c>
      <c r="AM354" s="489">
        <v>1.8377393491455875E-2</v>
      </c>
      <c r="AN354" s="489">
        <v>1.6615417502552441E-2</v>
      </c>
      <c r="AO354" s="489">
        <v>5.2766270309694812E-3</v>
      </c>
      <c r="AP354" s="489">
        <v>1.1441826460113572E-4</v>
      </c>
      <c r="AQ354" s="489">
        <v>5.5445428794636457E-4</v>
      </c>
      <c r="AR354" s="489">
        <v>1.5815582511558056E-5</v>
      </c>
      <c r="AS354" s="489">
        <v>1.0556769522843228</v>
      </c>
    </row>
    <row r="355" spans="1:45" ht="18.75">
      <c r="A355" s="484">
        <v>353</v>
      </c>
      <c r="B355" s="485" t="s">
        <v>1143</v>
      </c>
      <c r="C355" s="484" t="s">
        <v>1144</v>
      </c>
      <c r="D355" s="383">
        <v>64</v>
      </c>
      <c r="E355" s="488">
        <v>945925</v>
      </c>
      <c r="F355" s="488">
        <v>1438952.4127969658</v>
      </c>
      <c r="G355" s="488">
        <v>86984.355385078947</v>
      </c>
      <c r="H355" s="488">
        <v>0</v>
      </c>
      <c r="I355" s="488">
        <v>34.501469938775799</v>
      </c>
      <c r="J355" s="488">
        <v>347.54679397409234</v>
      </c>
      <c r="K355" s="488">
        <v>0</v>
      </c>
      <c r="L355" s="488">
        <v>0</v>
      </c>
      <c r="M355" s="488">
        <v>0</v>
      </c>
      <c r="N355" s="488">
        <v>0</v>
      </c>
      <c r="O355" s="488">
        <v>87366.403648991822</v>
      </c>
      <c r="P355" s="489">
        <v>1.5212119489356617</v>
      </c>
      <c r="Q355" s="489">
        <v>9.1956926167591449E-2</v>
      </c>
      <c r="R355" s="489">
        <v>0</v>
      </c>
      <c r="S355" s="489">
        <v>3.6473790140630389E-5</v>
      </c>
      <c r="T355" s="489">
        <v>3.6741474638485327E-4</v>
      </c>
      <c r="U355" s="489">
        <v>0</v>
      </c>
      <c r="V355" s="489">
        <v>0</v>
      </c>
      <c r="W355" s="489">
        <v>0</v>
      </c>
      <c r="X355" s="489">
        <v>0</v>
      </c>
      <c r="Y355" s="489">
        <v>9.2360814704116945E-2</v>
      </c>
      <c r="Z355" s="489">
        <v>12.404751662471908</v>
      </c>
      <c r="AA355" s="489">
        <v>0.78956128543709148</v>
      </c>
      <c r="AB355" s="489">
        <v>5.3602354816389815E-2</v>
      </c>
      <c r="AC355" s="489">
        <v>5.801444397846945E-2</v>
      </c>
      <c r="AD355" s="489">
        <v>1.4802860715170282E-2</v>
      </c>
      <c r="AE355" s="489">
        <v>4.5864274092516852E-3</v>
      </c>
      <c r="AF355" s="489">
        <v>4.302880481015017E-4</v>
      </c>
      <c r="AG355" s="489">
        <v>5.3384572118872443E-4</v>
      </c>
      <c r="AH355" s="489">
        <v>6.7042557785589526E-5</v>
      </c>
      <c r="AI355" s="489">
        <v>0.92159854868344881</v>
      </c>
      <c r="AJ355" s="489">
        <v>10.299009042678938</v>
      </c>
      <c r="AK355" s="489">
        <v>0.65206055446392874</v>
      </c>
      <c r="AL355" s="489">
        <v>2.4404753292633623E-2</v>
      </c>
      <c r="AM355" s="489">
        <v>1.0157363505373034E-2</v>
      </c>
      <c r="AN355" s="489">
        <v>1.0133355515594553E-2</v>
      </c>
      <c r="AO355" s="489">
        <v>3.5955972778329579E-3</v>
      </c>
      <c r="AP355" s="489">
        <v>9.7252256019916432E-5</v>
      </c>
      <c r="AQ355" s="489">
        <v>4.1778147119325471E-4</v>
      </c>
      <c r="AR355" s="489">
        <v>1.3759578998763036E-5</v>
      </c>
      <c r="AS355" s="489">
        <v>0.7008804173615748</v>
      </c>
    </row>
    <row r="356" spans="1:45" ht="18.75">
      <c r="A356" s="484">
        <v>354</v>
      </c>
      <c r="B356" s="485" t="s">
        <v>1145</v>
      </c>
      <c r="C356" s="484" t="s">
        <v>1146</v>
      </c>
      <c r="D356" s="383">
        <v>64</v>
      </c>
      <c r="E356" s="488">
        <v>2717264</v>
      </c>
      <c r="F356" s="488">
        <v>8118917.3720941395</v>
      </c>
      <c r="G356" s="488">
        <v>438818.01751482493</v>
      </c>
      <c r="H356" s="488">
        <v>0</v>
      </c>
      <c r="I356" s="488">
        <v>194.66563394145712</v>
      </c>
      <c r="J356" s="488">
        <v>1960.9430291910705</v>
      </c>
      <c r="K356" s="488">
        <v>0</v>
      </c>
      <c r="L356" s="488">
        <v>0</v>
      </c>
      <c r="M356" s="488">
        <v>0</v>
      </c>
      <c r="N356" s="488">
        <v>0</v>
      </c>
      <c r="O356" s="488">
        <v>440973.62617795746</v>
      </c>
      <c r="P356" s="489">
        <v>2.9879015701434017</v>
      </c>
      <c r="Q356" s="489">
        <v>0.16149259605059535</v>
      </c>
      <c r="R356" s="489">
        <v>0</v>
      </c>
      <c r="S356" s="489">
        <v>7.1640309495675479E-5</v>
      </c>
      <c r="T356" s="489">
        <v>7.21660843109492E-4</v>
      </c>
      <c r="U356" s="489">
        <v>0</v>
      </c>
      <c r="V356" s="489">
        <v>0</v>
      </c>
      <c r="W356" s="489">
        <v>0</v>
      </c>
      <c r="X356" s="489">
        <v>0</v>
      </c>
      <c r="Y356" s="489">
        <v>0.16228589720320052</v>
      </c>
      <c r="Z356" s="489">
        <v>17.396667955316286</v>
      </c>
      <c r="AA356" s="489">
        <v>1.0795397628178789</v>
      </c>
      <c r="AB356" s="489">
        <v>7.9061257308551139E-2</v>
      </c>
      <c r="AC356" s="489">
        <v>0.10636080289289698</v>
      </c>
      <c r="AD356" s="489">
        <v>3.6982010272438498E-2</v>
      </c>
      <c r="AE356" s="489">
        <v>5.7861539865368761E-3</v>
      </c>
      <c r="AF356" s="489">
        <v>4.7870305191754977E-4</v>
      </c>
      <c r="AG356" s="489">
        <v>6.4638234733106444E-4</v>
      </c>
      <c r="AH356" s="489">
        <v>7.3646748539159875E-5</v>
      </c>
      <c r="AI356" s="489">
        <v>1.3089287194260903</v>
      </c>
      <c r="AJ356" s="489">
        <v>14.461882059322093</v>
      </c>
      <c r="AK356" s="489">
        <v>0.88797114859678083</v>
      </c>
      <c r="AL356" s="489">
        <v>3.5889487910464847E-2</v>
      </c>
      <c r="AM356" s="489">
        <v>3.1999404155114076E-2</v>
      </c>
      <c r="AN356" s="489">
        <v>2.2468091667367813E-2</v>
      </c>
      <c r="AO356" s="489">
        <v>4.4895188549614572E-3</v>
      </c>
      <c r="AP356" s="489">
        <v>1.0474104307072703E-4</v>
      </c>
      <c r="AQ356" s="489">
        <v>4.967029689536542E-4</v>
      </c>
      <c r="AR356" s="489">
        <v>1.4455988726892171E-5</v>
      </c>
      <c r="AS356" s="489">
        <v>0.98343355118544107</v>
      </c>
    </row>
    <row r="357" spans="1:45" ht="18.75">
      <c r="A357" s="484">
        <v>355</v>
      </c>
      <c r="B357" s="485" t="s">
        <v>1147</v>
      </c>
      <c r="C357" s="484" t="s">
        <v>1148</v>
      </c>
      <c r="D357" s="383">
        <v>64</v>
      </c>
      <c r="E357" s="488">
        <v>3622948</v>
      </c>
      <c r="F357" s="488">
        <v>22621955.728804413</v>
      </c>
      <c r="G357" s="488">
        <v>1425812.5937189322</v>
      </c>
      <c r="H357" s="488">
        <v>0</v>
      </c>
      <c r="I357" s="488">
        <v>542.40204095184947</v>
      </c>
      <c r="J357" s="488">
        <v>5463.8277937820658</v>
      </c>
      <c r="K357" s="488">
        <v>0</v>
      </c>
      <c r="L357" s="488">
        <v>0</v>
      </c>
      <c r="M357" s="488">
        <v>0</v>
      </c>
      <c r="N357" s="488">
        <v>0</v>
      </c>
      <c r="O357" s="488">
        <v>1431818.8235536662</v>
      </c>
      <c r="P357" s="489">
        <v>6.2440740879539023</v>
      </c>
      <c r="Q357" s="489">
        <v>0.3935503887218178</v>
      </c>
      <c r="R357" s="489">
        <v>0</v>
      </c>
      <c r="S357" s="489">
        <v>1.4971289705285572E-4</v>
      </c>
      <c r="T357" s="489">
        <v>1.5081165376323552E-3</v>
      </c>
      <c r="U357" s="489">
        <v>0</v>
      </c>
      <c r="V357" s="489">
        <v>0</v>
      </c>
      <c r="W357" s="489">
        <v>0</v>
      </c>
      <c r="X357" s="489">
        <v>0</v>
      </c>
      <c r="Y357" s="489">
        <v>0.39520821815650303</v>
      </c>
      <c r="Z357" s="489">
        <v>19.163207969933339</v>
      </c>
      <c r="AA357" s="489">
        <v>1.222602764716719</v>
      </c>
      <c r="AB357" s="489">
        <v>6.7565661749569753E-2</v>
      </c>
      <c r="AC357" s="489">
        <v>0.10319363483906076</v>
      </c>
      <c r="AD357" s="489">
        <v>3.2694370411745527E-2</v>
      </c>
      <c r="AE357" s="489">
        <v>4.9522723372173918E-3</v>
      </c>
      <c r="AF357" s="489">
        <v>3.6030615941866128E-4</v>
      </c>
      <c r="AG357" s="489">
        <v>6.1331089644248952E-4</v>
      </c>
      <c r="AH357" s="489">
        <v>5.6852105342684625E-5</v>
      </c>
      <c r="AI357" s="489">
        <v>1.4320391732155158</v>
      </c>
      <c r="AJ357" s="489">
        <v>16.729173299149799</v>
      </c>
      <c r="AK357" s="489">
        <v>1.0640369485561618</v>
      </c>
      <c r="AL357" s="489">
        <v>2.8646652167027033E-2</v>
      </c>
      <c r="AM357" s="489">
        <v>3.3098223557166448E-2</v>
      </c>
      <c r="AN357" s="489">
        <v>2.1014623244785792E-2</v>
      </c>
      <c r="AO357" s="489">
        <v>3.8177990939089771E-3</v>
      </c>
      <c r="AP357" s="489">
        <v>9.0374381744211883E-5</v>
      </c>
      <c r="AQ357" s="489">
        <v>4.9210899343428991E-4</v>
      </c>
      <c r="AR357" s="489">
        <v>1.2847560072443231E-5</v>
      </c>
      <c r="AS357" s="489">
        <v>1.1512095775543003</v>
      </c>
    </row>
    <row r="358" spans="1:45" ht="18.75">
      <c r="A358" s="484">
        <v>356</v>
      </c>
      <c r="B358" s="485" t="s">
        <v>1149</v>
      </c>
      <c r="C358" s="484" t="s">
        <v>1150</v>
      </c>
      <c r="D358" s="383">
        <v>64</v>
      </c>
      <c r="E358" s="488">
        <v>6305324</v>
      </c>
      <c r="F358" s="488">
        <v>28931645.72160155</v>
      </c>
      <c r="G358" s="488">
        <v>1798860.8345519202</v>
      </c>
      <c r="H358" s="488">
        <v>0</v>
      </c>
      <c r="I358" s="488">
        <v>693.68819723713113</v>
      </c>
      <c r="J358" s="488">
        <v>6987.7923866796045</v>
      </c>
      <c r="K358" s="488">
        <v>0</v>
      </c>
      <c r="L358" s="488">
        <v>0</v>
      </c>
      <c r="M358" s="488">
        <v>0</v>
      </c>
      <c r="N358" s="488">
        <v>0</v>
      </c>
      <c r="O358" s="488">
        <v>1806542.3151358371</v>
      </c>
      <c r="P358" s="489">
        <v>4.5884471157392621</v>
      </c>
      <c r="Q358" s="489">
        <v>0.28529237110605576</v>
      </c>
      <c r="R358" s="489">
        <v>0</v>
      </c>
      <c r="S358" s="489">
        <v>1.1001626518115978E-4</v>
      </c>
      <c r="T358" s="489">
        <v>1.1082368466203488E-3</v>
      </c>
      <c r="U358" s="489">
        <v>0</v>
      </c>
      <c r="V358" s="489">
        <v>0</v>
      </c>
      <c r="W358" s="489">
        <v>0</v>
      </c>
      <c r="X358" s="489">
        <v>0</v>
      </c>
      <c r="Y358" s="489">
        <v>0.28651062421785733</v>
      </c>
      <c r="Z358" s="489">
        <v>18.032820256214801</v>
      </c>
      <c r="AA358" s="489">
        <v>1.1472617243243017</v>
      </c>
      <c r="AB358" s="489">
        <v>8.0669800519224635E-2</v>
      </c>
      <c r="AC358" s="489">
        <v>0.10599633714148828</v>
      </c>
      <c r="AD358" s="489">
        <v>3.384116150827074E-2</v>
      </c>
      <c r="AE358" s="489">
        <v>6.1415899752163879E-3</v>
      </c>
      <c r="AF358" s="489">
        <v>4.5177598147851095E-4</v>
      </c>
      <c r="AG358" s="489">
        <v>6.2407194285720152E-4</v>
      </c>
      <c r="AH358" s="489">
        <v>7.1190631151862789E-5</v>
      </c>
      <c r="AI358" s="489">
        <v>1.3750576520239897</v>
      </c>
      <c r="AJ358" s="489">
        <v>15.605593683605203</v>
      </c>
      <c r="AK358" s="489">
        <v>0.98843292413670025</v>
      </c>
      <c r="AL358" s="489">
        <v>4.1324025581036296E-2</v>
      </c>
      <c r="AM358" s="489">
        <v>3.5376908169180384E-2</v>
      </c>
      <c r="AN358" s="489">
        <v>2.191359311561307E-2</v>
      </c>
      <c r="AO358" s="489">
        <v>5.0110689212106239E-3</v>
      </c>
      <c r="AP358" s="489">
        <v>1.18095235839937E-4</v>
      </c>
      <c r="AQ358" s="489">
        <v>4.9387785620502115E-4</v>
      </c>
      <c r="AR358" s="489">
        <v>1.6852095945234109E-5</v>
      </c>
      <c r="AS358" s="489">
        <v>1.0926873451117309</v>
      </c>
    </row>
    <row r="359" spans="1:45" ht="18.75">
      <c r="A359" s="484">
        <v>357</v>
      </c>
      <c r="B359" s="485" t="s">
        <v>1151</v>
      </c>
      <c r="C359" s="484" t="s">
        <v>1152</v>
      </c>
      <c r="D359" s="383">
        <v>65</v>
      </c>
      <c r="E359" s="488">
        <v>1129315</v>
      </c>
      <c r="F359" s="488">
        <v>1103691.626093538</v>
      </c>
      <c r="G359" s="488">
        <v>69826.57403908667</v>
      </c>
      <c r="H359" s="488">
        <v>0</v>
      </c>
      <c r="I359" s="488">
        <v>26.46299010356341</v>
      </c>
      <c r="J359" s="488">
        <v>266.57204419934158</v>
      </c>
      <c r="K359" s="488">
        <v>0</v>
      </c>
      <c r="L359" s="488">
        <v>0</v>
      </c>
      <c r="M359" s="488">
        <v>0</v>
      </c>
      <c r="N359" s="488">
        <v>0</v>
      </c>
      <c r="O359" s="488">
        <v>70119.609073389584</v>
      </c>
      <c r="P359" s="489">
        <v>0.97731069373340296</v>
      </c>
      <c r="Q359" s="489">
        <v>6.1830909922463324E-2</v>
      </c>
      <c r="R359" s="489">
        <v>0</v>
      </c>
      <c r="S359" s="489">
        <v>2.3432780139786869E-5</v>
      </c>
      <c r="T359" s="489">
        <v>2.3604755466751222E-4</v>
      </c>
      <c r="U359" s="489">
        <v>0</v>
      </c>
      <c r="V359" s="489">
        <v>0</v>
      </c>
      <c r="W359" s="489">
        <v>0</v>
      </c>
      <c r="X359" s="489">
        <v>0</v>
      </c>
      <c r="Y359" s="489">
        <v>6.2090390257270631E-2</v>
      </c>
      <c r="Z359" s="489">
        <v>20.006938830719051</v>
      </c>
      <c r="AA359" s="489">
        <v>1.2750418192961686</v>
      </c>
      <c r="AB359" s="489">
        <v>8.1311580049865315E-2</v>
      </c>
      <c r="AC359" s="489">
        <v>9.7906541072996039E-2</v>
      </c>
      <c r="AD359" s="489">
        <v>1.6640139631807712E-2</v>
      </c>
      <c r="AE359" s="489">
        <v>1.2688211846614797E-2</v>
      </c>
      <c r="AF359" s="489">
        <v>8.199554714648365E-4</v>
      </c>
      <c r="AG359" s="489">
        <v>8.289786769060326E-4</v>
      </c>
      <c r="AH359" s="489">
        <v>1.3666132043583471E-4</v>
      </c>
      <c r="AI359" s="489">
        <v>1.4853738873662592</v>
      </c>
      <c r="AJ359" s="489">
        <v>13.552450037413509</v>
      </c>
      <c r="AK359" s="489">
        <v>0.85191887864815008</v>
      </c>
      <c r="AL359" s="489">
        <v>2.3271101060552909E-2</v>
      </c>
      <c r="AM359" s="489">
        <v>4.3566468479040851E-3</v>
      </c>
      <c r="AN359" s="489">
        <v>9.3942874078800712E-3</v>
      </c>
      <c r="AO359" s="489">
        <v>9.8323625842599797E-3</v>
      </c>
      <c r="AP359" s="489">
        <v>2.5164895222290853E-4</v>
      </c>
      <c r="AQ359" s="489">
        <v>5.4153035929390997E-4</v>
      </c>
      <c r="AR359" s="489">
        <v>3.6709242849722506E-5</v>
      </c>
      <c r="AS359" s="489">
        <v>0.89960316510311356</v>
      </c>
    </row>
    <row r="360" spans="1:45" ht="18.75">
      <c r="A360" s="484">
        <v>358</v>
      </c>
      <c r="B360" s="485" t="s">
        <v>1153</v>
      </c>
      <c r="C360" s="484" t="s">
        <v>1154</v>
      </c>
      <c r="D360" s="383">
        <v>65</v>
      </c>
      <c r="E360" s="488">
        <v>3302478</v>
      </c>
      <c r="F360" s="488">
        <v>11933706.091202026</v>
      </c>
      <c r="G360" s="488">
        <v>700768.51084061922</v>
      </c>
      <c r="H360" s="488">
        <v>0</v>
      </c>
      <c r="I360" s="488">
        <v>286.13204877532456</v>
      </c>
      <c r="J360" s="488">
        <v>2882.3199817738323</v>
      </c>
      <c r="K360" s="488">
        <v>0</v>
      </c>
      <c r="L360" s="488">
        <v>0</v>
      </c>
      <c r="M360" s="488">
        <v>0</v>
      </c>
      <c r="N360" s="488">
        <v>0</v>
      </c>
      <c r="O360" s="488">
        <v>703936.96287116839</v>
      </c>
      <c r="P360" s="489">
        <v>3.6135611171980635</v>
      </c>
      <c r="Q360" s="489">
        <v>0.21219475522338657</v>
      </c>
      <c r="R360" s="489">
        <v>0</v>
      </c>
      <c r="S360" s="489">
        <v>8.6641621465858239E-5</v>
      </c>
      <c r="T360" s="489">
        <v>8.7277492288331143E-4</v>
      </c>
      <c r="U360" s="489">
        <v>0</v>
      </c>
      <c r="V360" s="489">
        <v>0</v>
      </c>
      <c r="W360" s="489">
        <v>0</v>
      </c>
      <c r="X360" s="489">
        <v>0</v>
      </c>
      <c r="Y360" s="489">
        <v>0.21315417176773574</v>
      </c>
      <c r="Z360" s="489">
        <v>16.094765290704494</v>
      </c>
      <c r="AA360" s="489">
        <v>1.005476662510334</v>
      </c>
      <c r="AB360" s="489">
        <v>5.3979902726571001E-2</v>
      </c>
      <c r="AC360" s="489">
        <v>7.0025293004509437E-2</v>
      </c>
      <c r="AD360" s="489">
        <v>1.2495698052308697E-2</v>
      </c>
      <c r="AE360" s="489">
        <v>8.5048011948174254E-3</v>
      </c>
      <c r="AF360" s="489">
        <v>4.7815688636505978E-4</v>
      </c>
      <c r="AG360" s="489">
        <v>5.1843355524080592E-4</v>
      </c>
      <c r="AH360" s="489">
        <v>7.9387579129107318E-5</v>
      </c>
      <c r="AI360" s="489">
        <v>1.1515583355092751</v>
      </c>
      <c r="AJ360" s="489">
        <v>13.214089212287766</v>
      </c>
      <c r="AK360" s="489">
        <v>0.81731353936554341</v>
      </c>
      <c r="AL360" s="489">
        <v>1.85136967192749E-2</v>
      </c>
      <c r="AM360" s="489">
        <v>8.6805281830626569E-3</v>
      </c>
      <c r="AN360" s="489">
        <v>8.8050138544091532E-3</v>
      </c>
      <c r="AO360" s="489">
        <v>7.0102011507674478E-3</v>
      </c>
      <c r="AP360" s="489">
        <v>1.5692335811451556E-4</v>
      </c>
      <c r="AQ360" s="489">
        <v>3.7611246312149607E-4</v>
      </c>
      <c r="AR360" s="489">
        <v>2.3137555613121269E-5</v>
      </c>
      <c r="AS360" s="489">
        <v>0.86087915264990666</v>
      </c>
    </row>
    <row r="361" spans="1:45" ht="18.75">
      <c r="A361" s="484">
        <v>359</v>
      </c>
      <c r="B361" s="485" t="s">
        <v>1155</v>
      </c>
      <c r="C361" s="484" t="s">
        <v>1156</v>
      </c>
      <c r="D361" s="383">
        <v>66</v>
      </c>
      <c r="E361" s="488">
        <v>8519195</v>
      </c>
      <c r="F361" s="488">
        <v>5616434.5778597845</v>
      </c>
      <c r="G361" s="488">
        <v>384858.08591162466</v>
      </c>
      <c r="H361" s="488">
        <v>0</v>
      </c>
      <c r="I361" s="488">
        <v>134.66411191074724</v>
      </c>
      <c r="J361" s="488">
        <v>1356.5242420395625</v>
      </c>
      <c r="K361" s="488">
        <v>0</v>
      </c>
      <c r="L361" s="488">
        <v>0</v>
      </c>
      <c r="M361" s="488">
        <v>0</v>
      </c>
      <c r="N361" s="488">
        <v>0</v>
      </c>
      <c r="O361" s="488">
        <v>386349.27426557493</v>
      </c>
      <c r="P361" s="489">
        <v>0.65926822638286653</v>
      </c>
      <c r="Q361" s="489">
        <v>4.5175405177557817E-2</v>
      </c>
      <c r="R361" s="489">
        <v>0</v>
      </c>
      <c r="S361" s="489">
        <v>1.5807140452912185E-5</v>
      </c>
      <c r="T361" s="489">
        <v>1.5923150509403324E-4</v>
      </c>
      <c r="U361" s="489">
        <v>0</v>
      </c>
      <c r="V361" s="489">
        <v>0</v>
      </c>
      <c r="W361" s="489">
        <v>0</v>
      </c>
      <c r="X361" s="489">
        <v>0</v>
      </c>
      <c r="Y361" s="489">
        <v>4.5350443823104755E-2</v>
      </c>
      <c r="Z361" s="489">
        <v>9.8964817833511827</v>
      </c>
      <c r="AA361" s="489">
        <v>0.65950202009174741</v>
      </c>
      <c r="AB361" s="489">
        <v>4.7609825381499112E-2</v>
      </c>
      <c r="AC361" s="489">
        <v>4.7227590608670912E-2</v>
      </c>
      <c r="AD361" s="489">
        <v>8.0574781395119956E-3</v>
      </c>
      <c r="AE361" s="489">
        <v>3.8647286167433917E-2</v>
      </c>
      <c r="AF361" s="489">
        <v>5.0999701766692379E-3</v>
      </c>
      <c r="AG361" s="489">
        <v>1.5583385201460912E-3</v>
      </c>
      <c r="AH361" s="489">
        <v>8.5412025224317642E-4</v>
      </c>
      <c r="AI361" s="489">
        <v>0.80855662933792194</v>
      </c>
      <c r="AJ361" s="489">
        <v>7.1390206673028533</v>
      </c>
      <c r="AK361" s="489">
        <v>0.47466407690423978</v>
      </c>
      <c r="AL361" s="489">
        <v>1.2630319366752444E-2</v>
      </c>
      <c r="AM361" s="489">
        <v>1.884750536408685E-3</v>
      </c>
      <c r="AN361" s="489">
        <v>4.8136605732800432E-3</v>
      </c>
      <c r="AO361" s="489">
        <v>3.3750364811194221E-2</v>
      </c>
      <c r="AP361" s="489">
        <v>1.819762197285465E-3</v>
      </c>
      <c r="AQ361" s="489">
        <v>9.3399291295998205E-4</v>
      </c>
      <c r="AR361" s="489">
        <v>2.8833736406936878E-4</v>
      </c>
      <c r="AS361" s="489">
        <v>0.53078526466619014</v>
      </c>
    </row>
    <row r="362" spans="1:45" ht="18.75">
      <c r="A362" s="484">
        <v>360</v>
      </c>
      <c r="B362" s="485" t="s">
        <v>1157</v>
      </c>
      <c r="C362" s="484" t="s">
        <v>1158</v>
      </c>
      <c r="D362" s="383">
        <v>66</v>
      </c>
      <c r="E362" s="488">
        <v>1564493</v>
      </c>
      <c r="F362" s="488">
        <v>8380888.5432219459</v>
      </c>
      <c r="G362" s="488">
        <v>569374.64232230908</v>
      </c>
      <c r="H362" s="488">
        <v>0</v>
      </c>
      <c r="I362" s="488">
        <v>200.94686353953918</v>
      </c>
      <c r="J362" s="488">
        <v>2024.2163103846678</v>
      </c>
      <c r="K362" s="488">
        <v>0</v>
      </c>
      <c r="L362" s="488">
        <v>0</v>
      </c>
      <c r="M362" s="488">
        <v>0</v>
      </c>
      <c r="N362" s="488">
        <v>0</v>
      </c>
      <c r="O362" s="488">
        <v>571599.80549623328</v>
      </c>
      <c r="P362" s="489">
        <v>5.3569357889245559</v>
      </c>
      <c r="Q362" s="489">
        <v>0.36393556399568999</v>
      </c>
      <c r="R362" s="489">
        <v>0</v>
      </c>
      <c r="S362" s="489">
        <v>1.2844216211867944E-4</v>
      </c>
      <c r="T362" s="489">
        <v>1.2938481095055509E-3</v>
      </c>
      <c r="U362" s="489">
        <v>0</v>
      </c>
      <c r="V362" s="489">
        <v>0</v>
      </c>
      <c r="W362" s="489">
        <v>0</v>
      </c>
      <c r="X362" s="489">
        <v>0</v>
      </c>
      <c r="Y362" s="489">
        <v>0.36535785426731421</v>
      </c>
      <c r="Z362" s="489">
        <v>16.376115981098845</v>
      </c>
      <c r="AA362" s="489">
        <v>1.0943522953916438</v>
      </c>
      <c r="AB362" s="489">
        <v>5.5332994017064055E-2</v>
      </c>
      <c r="AC362" s="489">
        <v>6.224250318614135E-2</v>
      </c>
      <c r="AD362" s="489">
        <v>8.768993481321305E-3</v>
      </c>
      <c r="AE362" s="489">
        <v>4.0489523183259426E-3</v>
      </c>
      <c r="AF362" s="489">
        <v>4.4649421434259974E-4</v>
      </c>
      <c r="AG362" s="489">
        <v>5.8559114043853103E-4</v>
      </c>
      <c r="AH362" s="489">
        <v>6.142280911093382E-5</v>
      </c>
      <c r="AI362" s="489">
        <v>1.2258392465583887</v>
      </c>
      <c r="AJ362" s="489">
        <v>14.731769549298075</v>
      </c>
      <c r="AK362" s="489">
        <v>0.98543074385825791</v>
      </c>
      <c r="AL362" s="489">
        <v>2.294778641799199E-2</v>
      </c>
      <c r="AM362" s="489">
        <v>3.1834935876689698E-3</v>
      </c>
      <c r="AN362" s="489">
        <v>7.3443471949417565E-3</v>
      </c>
      <c r="AO362" s="489">
        <v>3.3451357788217579E-3</v>
      </c>
      <c r="AP362" s="489">
        <v>1.5054686073943886E-4</v>
      </c>
      <c r="AQ362" s="489">
        <v>4.8015926207042588E-4</v>
      </c>
      <c r="AR362" s="489">
        <v>1.3188594734938706E-5</v>
      </c>
      <c r="AS362" s="489">
        <v>1.0228954015552272</v>
      </c>
    </row>
    <row r="363" spans="1:45" ht="18.75">
      <c r="A363" s="484">
        <v>361</v>
      </c>
      <c r="B363" s="485" t="s">
        <v>1159</v>
      </c>
      <c r="C363" s="484" t="s">
        <v>1160</v>
      </c>
      <c r="D363" s="383">
        <v>66</v>
      </c>
      <c r="E363" s="488">
        <v>7213238</v>
      </c>
      <c r="F363" s="488">
        <v>415071.30427667021</v>
      </c>
      <c r="G363" s="488">
        <v>24187.285260829391</v>
      </c>
      <c r="H363" s="488">
        <v>588.57363879466436</v>
      </c>
      <c r="I363" s="488">
        <v>9.9520804159981715</v>
      </c>
      <c r="J363" s="488">
        <v>100.25119648786894</v>
      </c>
      <c r="K363" s="488">
        <v>0</v>
      </c>
      <c r="L363" s="488">
        <v>0</v>
      </c>
      <c r="M363" s="488">
        <v>0</v>
      </c>
      <c r="N363" s="488">
        <v>0</v>
      </c>
      <c r="O363" s="488">
        <v>24886.062176527921</v>
      </c>
      <c r="P363" s="489">
        <v>5.7542993074215801E-2</v>
      </c>
      <c r="Q363" s="489">
        <v>3.353179981144306E-3</v>
      </c>
      <c r="R363" s="489">
        <v>8.1596314830408254E-5</v>
      </c>
      <c r="S363" s="489">
        <v>1.379696665491721E-6</v>
      </c>
      <c r="T363" s="489">
        <v>1.3898223861165948E-5</v>
      </c>
      <c r="U363" s="489">
        <v>0</v>
      </c>
      <c r="V363" s="489">
        <v>0</v>
      </c>
      <c r="W363" s="489">
        <v>0</v>
      </c>
      <c r="X363" s="489">
        <v>0</v>
      </c>
      <c r="Y363" s="489">
        <v>3.4500542165013717E-3</v>
      </c>
      <c r="Z363" s="489">
        <v>17.985130261552534</v>
      </c>
      <c r="AA363" s="489">
        <v>1.1497784503640831</v>
      </c>
      <c r="AB363" s="489">
        <v>8.5428180074593962E-2</v>
      </c>
      <c r="AC363" s="489">
        <v>8.4927843521923327E-2</v>
      </c>
      <c r="AD363" s="489">
        <v>1.5612576299056805E-2</v>
      </c>
      <c r="AE363" s="489">
        <v>1.1462657704730705E-2</v>
      </c>
      <c r="AF363" s="489">
        <v>6.5257662540673853E-4</v>
      </c>
      <c r="AG363" s="489">
        <v>7.2520522589794947E-4</v>
      </c>
      <c r="AH363" s="489">
        <v>1.1011269095406793E-4</v>
      </c>
      <c r="AI363" s="489">
        <v>1.3486976025066468</v>
      </c>
      <c r="AJ363" s="489">
        <v>14.310154394237536</v>
      </c>
      <c r="AK363" s="489">
        <v>0.91182116790501255</v>
      </c>
      <c r="AL363" s="489">
        <v>3.8879683883527513E-2</v>
      </c>
      <c r="AM363" s="489">
        <v>4.7901437026923403E-3</v>
      </c>
      <c r="AN363" s="489">
        <v>1.1089817522628796E-2</v>
      </c>
      <c r="AO363" s="489">
        <v>9.3486407614279607E-3</v>
      </c>
      <c r="AP363" s="489">
        <v>1.6837993061458815E-4</v>
      </c>
      <c r="AQ363" s="489">
        <v>5.237464392413931E-4</v>
      </c>
      <c r="AR363" s="489">
        <v>2.4763870984638169E-5</v>
      </c>
      <c r="AS363" s="489">
        <v>0.97664634401612993</v>
      </c>
    </row>
    <row r="364" spans="1:45" ht="18.75">
      <c r="A364" s="484">
        <v>362</v>
      </c>
      <c r="B364" s="485" t="s">
        <v>1161</v>
      </c>
      <c r="C364" s="484" t="s">
        <v>1162</v>
      </c>
      <c r="D364" s="383">
        <v>66</v>
      </c>
      <c r="E364" s="488">
        <v>5979472</v>
      </c>
      <c r="F364" s="488">
        <v>4434455.2341251709</v>
      </c>
      <c r="G364" s="488">
        <v>296239.39927395526</v>
      </c>
      <c r="H364" s="488">
        <v>56764.913483845783</v>
      </c>
      <c r="I364" s="488">
        <v>106.32403309129032</v>
      </c>
      <c r="J364" s="488">
        <v>1071.0435494153448</v>
      </c>
      <c r="K364" s="488">
        <v>0</v>
      </c>
      <c r="L364" s="488">
        <v>0</v>
      </c>
      <c r="M364" s="488">
        <v>0</v>
      </c>
      <c r="N364" s="488">
        <v>0</v>
      </c>
      <c r="O364" s="488">
        <v>354181.68034030771</v>
      </c>
      <c r="P364" s="489">
        <v>0.74161317824135153</v>
      </c>
      <c r="Q364" s="489">
        <v>4.9542735424458091E-2</v>
      </c>
      <c r="R364" s="489">
        <v>9.4932986530994346E-3</v>
      </c>
      <c r="S364" s="489">
        <v>1.7781508650143409E-5</v>
      </c>
      <c r="T364" s="489">
        <v>1.7912008776282335E-4</v>
      </c>
      <c r="U364" s="489">
        <v>0</v>
      </c>
      <c r="V364" s="489">
        <v>0</v>
      </c>
      <c r="W364" s="489">
        <v>0</v>
      </c>
      <c r="X364" s="489">
        <v>0</v>
      </c>
      <c r="Y364" s="489">
        <v>5.9232935673970498E-2</v>
      </c>
      <c r="Z364" s="489">
        <v>26.151487511118102</v>
      </c>
      <c r="AA364" s="489">
        <v>1.7895015267595586</v>
      </c>
      <c r="AB364" s="489">
        <v>0.19479429177145996</v>
      </c>
      <c r="AC364" s="489">
        <v>0.11220903917294112</v>
      </c>
      <c r="AD364" s="489">
        <v>2.0922892439078331E-2</v>
      </c>
      <c r="AE364" s="489">
        <v>1.5524325181555648E-2</v>
      </c>
      <c r="AF364" s="489">
        <v>4.994765590302019E-3</v>
      </c>
      <c r="AG364" s="489">
        <v>3.1374999244475716E-3</v>
      </c>
      <c r="AH364" s="489">
        <v>5.9826873908916237E-4</v>
      </c>
      <c r="AI364" s="489">
        <v>2.1416826095784334</v>
      </c>
      <c r="AJ364" s="489">
        <v>18.339468622087793</v>
      </c>
      <c r="AK364" s="489">
        <v>1.2613560195107043</v>
      </c>
      <c r="AL364" s="489">
        <v>7.8517023551034709E-2</v>
      </c>
      <c r="AM364" s="489">
        <v>3.5815708510972101E-3</v>
      </c>
      <c r="AN364" s="489">
        <v>1.0666394469712662E-2</v>
      </c>
      <c r="AO364" s="489">
        <v>1.1587178121346997E-2</v>
      </c>
      <c r="AP364" s="489">
        <v>1.9804153574579783E-3</v>
      </c>
      <c r="AQ364" s="489">
        <v>2.3963857275273027E-3</v>
      </c>
      <c r="AR364" s="489">
        <v>1.4238968537446433E-4</v>
      </c>
      <c r="AS364" s="489">
        <v>1.3702273772742555</v>
      </c>
    </row>
    <row r="365" spans="1:45" ht="18.75">
      <c r="A365" s="484">
        <v>363</v>
      </c>
      <c r="B365" s="485" t="s">
        <v>1163</v>
      </c>
      <c r="C365" s="484" t="s">
        <v>1164</v>
      </c>
      <c r="D365" s="383">
        <v>66</v>
      </c>
      <c r="E365" s="488">
        <v>5602174</v>
      </c>
      <c r="F365" s="488">
        <v>4614356.8500347622</v>
      </c>
      <c r="G365" s="488">
        <v>310618.90942137648</v>
      </c>
      <c r="H365" s="488">
        <v>785.68821208942484</v>
      </c>
      <c r="I365" s="488">
        <v>110.63749762148787</v>
      </c>
      <c r="J365" s="488">
        <v>1114.49476384335</v>
      </c>
      <c r="K365" s="488">
        <v>0</v>
      </c>
      <c r="L365" s="488">
        <v>0</v>
      </c>
      <c r="M365" s="488">
        <v>0</v>
      </c>
      <c r="N365" s="488">
        <v>0</v>
      </c>
      <c r="O365" s="488">
        <v>312629.72989493073</v>
      </c>
      <c r="P365" s="489">
        <v>0.82367253320492406</v>
      </c>
      <c r="Q365" s="489">
        <v>5.5446137414042564E-2</v>
      </c>
      <c r="R365" s="489">
        <v>1.4024702054763469E-4</v>
      </c>
      <c r="S365" s="489">
        <v>1.9749029148592648E-5</v>
      </c>
      <c r="T365" s="489">
        <v>1.9893969088488684E-4</v>
      </c>
      <c r="U365" s="489">
        <v>0</v>
      </c>
      <c r="V365" s="489">
        <v>0</v>
      </c>
      <c r="W365" s="489">
        <v>0</v>
      </c>
      <c r="X365" s="489">
        <v>0</v>
      </c>
      <c r="Y365" s="489">
        <v>5.5805073154623679E-2</v>
      </c>
      <c r="Z365" s="489">
        <v>27.399953078296878</v>
      </c>
      <c r="AA365" s="489">
        <v>1.9215476886302894</v>
      </c>
      <c r="AB365" s="489">
        <v>0.17110394194127387</v>
      </c>
      <c r="AC365" s="489">
        <v>0.11799494759359939</v>
      </c>
      <c r="AD365" s="489">
        <v>1.8815791910297766E-2</v>
      </c>
      <c r="AE365" s="489">
        <v>0.28774617292686899</v>
      </c>
      <c r="AF365" s="489">
        <v>3.4083655622043241E-2</v>
      </c>
      <c r="AG365" s="489">
        <v>1.0084073696189567E-2</v>
      </c>
      <c r="AH365" s="489">
        <v>5.7762618742779612E-3</v>
      </c>
      <c r="AI365" s="489">
        <v>2.5671525341948409</v>
      </c>
      <c r="AJ365" s="489">
        <v>17.378675230982907</v>
      </c>
      <c r="AK365" s="489">
        <v>1.2294716860244412</v>
      </c>
      <c r="AL365" s="489">
        <v>4.1345157521917905E-2</v>
      </c>
      <c r="AM365" s="489">
        <v>3.7648418111082176E-3</v>
      </c>
      <c r="AN365" s="489">
        <v>1.1124878286839722E-2</v>
      </c>
      <c r="AO365" s="489">
        <v>0.2538540169621587</v>
      </c>
      <c r="AP365" s="489">
        <v>1.333760565622364E-2</v>
      </c>
      <c r="AQ365" s="489">
        <v>6.3067042065726529E-3</v>
      </c>
      <c r="AR365" s="489">
        <v>2.1187388506684933E-3</v>
      </c>
      <c r="AS365" s="489">
        <v>1.5613236293199295</v>
      </c>
    </row>
    <row r="366" spans="1:45" ht="18.75">
      <c r="A366" s="484">
        <v>364</v>
      </c>
      <c r="B366" s="485" t="s">
        <v>1165</v>
      </c>
      <c r="C366" s="484" t="s">
        <v>1166</v>
      </c>
      <c r="D366" s="383">
        <v>66</v>
      </c>
      <c r="E366" s="488">
        <v>3106268</v>
      </c>
      <c r="F366" s="488">
        <v>1584598.7682603654</v>
      </c>
      <c r="G366" s="488">
        <v>92710.702685613593</v>
      </c>
      <c r="H366" s="488">
        <v>0</v>
      </c>
      <c r="I366" s="488">
        <v>37.993603042013987</v>
      </c>
      <c r="J366" s="488">
        <v>382.72441586425975</v>
      </c>
      <c r="K366" s="488">
        <v>0</v>
      </c>
      <c r="L366" s="488">
        <v>0</v>
      </c>
      <c r="M366" s="488">
        <v>0</v>
      </c>
      <c r="N366" s="488">
        <v>0</v>
      </c>
      <c r="O366" s="488">
        <v>93131.420704519856</v>
      </c>
      <c r="P366" s="489">
        <v>0.51012944416269468</v>
      </c>
      <c r="Q366" s="489">
        <v>2.9846330930110857E-2</v>
      </c>
      <c r="R366" s="489">
        <v>0</v>
      </c>
      <c r="S366" s="489">
        <v>1.2231270142181547E-5</v>
      </c>
      <c r="T366" s="489">
        <v>1.2321036557832736E-4</v>
      </c>
      <c r="U366" s="489">
        <v>0</v>
      </c>
      <c r="V366" s="489">
        <v>0</v>
      </c>
      <c r="W366" s="489">
        <v>0</v>
      </c>
      <c r="X366" s="489">
        <v>0</v>
      </c>
      <c r="Y366" s="489">
        <v>2.9981772565831361E-2</v>
      </c>
      <c r="Z366" s="489">
        <v>6.5593239142428015</v>
      </c>
      <c r="AA366" s="489">
        <v>0.42006273555932644</v>
      </c>
      <c r="AB366" s="489">
        <v>2.3193894811780046E-2</v>
      </c>
      <c r="AC366" s="489">
        <v>3.1102652608694742E-2</v>
      </c>
      <c r="AD366" s="489">
        <v>4.3402371902085957E-3</v>
      </c>
      <c r="AE366" s="489">
        <v>3.2417499438352881E-3</v>
      </c>
      <c r="AF366" s="489">
        <v>2.9688262831650505E-4</v>
      </c>
      <c r="AG366" s="489">
        <v>2.7122531594806485E-4</v>
      </c>
      <c r="AH366" s="489">
        <v>5.0137519244565155E-5</v>
      </c>
      <c r="AI366" s="489">
        <v>0.48255951557735427</v>
      </c>
      <c r="AJ366" s="489">
        <v>5.5376277650954897</v>
      </c>
      <c r="AK366" s="489">
        <v>0.35354283005665338</v>
      </c>
      <c r="AL366" s="489">
        <v>7.8055632432544467E-3</v>
      </c>
      <c r="AM366" s="489">
        <v>1.4770443269027731E-3</v>
      </c>
      <c r="AN366" s="489">
        <v>3.2449436419435518E-3</v>
      </c>
      <c r="AO366" s="489">
        <v>2.6778331284044435E-3</v>
      </c>
      <c r="AP366" s="489">
        <v>6.6561655416301203E-5</v>
      </c>
      <c r="AQ366" s="489">
        <v>1.974594132828476E-4</v>
      </c>
      <c r="AR366" s="489">
        <v>9.586066141629223E-6</v>
      </c>
      <c r="AS366" s="489">
        <v>0.36902182153199931</v>
      </c>
    </row>
    <row r="367" spans="1:45" ht="18.75">
      <c r="A367" s="484">
        <v>365</v>
      </c>
      <c r="B367" s="485" t="s">
        <v>1167</v>
      </c>
      <c r="C367" s="484" t="s">
        <v>1168</v>
      </c>
      <c r="D367" s="383">
        <v>66</v>
      </c>
      <c r="E367" s="488">
        <v>3721990</v>
      </c>
      <c r="F367" s="488">
        <v>2977716.755985192</v>
      </c>
      <c r="G367" s="488">
        <v>184028.82915213087</v>
      </c>
      <c r="H367" s="488">
        <v>0</v>
      </c>
      <c r="I367" s="488">
        <v>71.396110273806514</v>
      </c>
      <c r="J367" s="488">
        <v>719.2009288854855</v>
      </c>
      <c r="K367" s="488">
        <v>0</v>
      </c>
      <c r="L367" s="488">
        <v>0</v>
      </c>
      <c r="M367" s="488">
        <v>0</v>
      </c>
      <c r="N367" s="488">
        <v>0</v>
      </c>
      <c r="O367" s="488">
        <v>184819.42619129017</v>
      </c>
      <c r="P367" s="489">
        <v>0.80003351862449712</v>
      </c>
      <c r="Q367" s="489">
        <v>4.9443665660609211E-2</v>
      </c>
      <c r="R367" s="489">
        <v>0</v>
      </c>
      <c r="S367" s="489">
        <v>1.9182241293986958E-5</v>
      </c>
      <c r="T367" s="489">
        <v>1.9323021525729126E-4</v>
      </c>
      <c r="U367" s="489">
        <v>0</v>
      </c>
      <c r="V367" s="489">
        <v>0</v>
      </c>
      <c r="W367" s="489">
        <v>0</v>
      </c>
      <c r="X367" s="489">
        <v>0</v>
      </c>
      <c r="Y367" s="489">
        <v>4.9656078117160489E-2</v>
      </c>
      <c r="Z367" s="489">
        <v>16.643725763861077</v>
      </c>
      <c r="AA367" s="489">
        <v>1.0566224965115472</v>
      </c>
      <c r="AB367" s="489">
        <v>4.7567613709937451E-2</v>
      </c>
      <c r="AC367" s="489">
        <v>6.9218098744323442E-2</v>
      </c>
      <c r="AD367" s="489">
        <v>9.2114621640393933E-3</v>
      </c>
      <c r="AE367" s="489">
        <v>5.3623201971893901E-3</v>
      </c>
      <c r="AF367" s="489">
        <v>3.2284096570292178E-4</v>
      </c>
      <c r="AG367" s="489">
        <v>6.4576444181445628E-4</v>
      </c>
      <c r="AH367" s="489">
        <v>5.4463497789207122E-5</v>
      </c>
      <c r="AI367" s="489">
        <v>1.1890050602323425</v>
      </c>
      <c r="AJ367" s="489">
        <v>13.964476217497101</v>
      </c>
      <c r="AK367" s="489">
        <v>0.88336839072753826</v>
      </c>
      <c r="AL367" s="489">
        <v>1.3001036012126011E-2</v>
      </c>
      <c r="AM367" s="489">
        <v>2.7716380364154903E-3</v>
      </c>
      <c r="AN367" s="489">
        <v>7.0668868272803706E-3</v>
      </c>
      <c r="AO367" s="489">
        <v>4.3077819990551035E-3</v>
      </c>
      <c r="AP367" s="489">
        <v>9.3373524775527654E-5</v>
      </c>
      <c r="AQ367" s="489">
        <v>5.272422859625602E-4</v>
      </c>
      <c r="AR367" s="489">
        <v>1.3513442217372142E-5</v>
      </c>
      <c r="AS367" s="489">
        <v>0.91114986285537058</v>
      </c>
    </row>
    <row r="368" spans="1:45" ht="18.75">
      <c r="A368" s="484">
        <v>366</v>
      </c>
      <c r="B368" s="485" t="s">
        <v>1169</v>
      </c>
      <c r="C368" s="484" t="s">
        <v>1170</v>
      </c>
      <c r="D368" s="383">
        <v>66</v>
      </c>
      <c r="E368" s="488">
        <v>5619109</v>
      </c>
      <c r="F368" s="488">
        <v>663513.9737234019</v>
      </c>
      <c r="G368" s="488">
        <v>39346.421094114492</v>
      </c>
      <c r="H368" s="488">
        <v>0</v>
      </c>
      <c r="I368" s="488">
        <v>15.908939875140742</v>
      </c>
      <c r="J368" s="488">
        <v>160.25697046947178</v>
      </c>
      <c r="K368" s="488">
        <v>0</v>
      </c>
      <c r="L368" s="488">
        <v>0</v>
      </c>
      <c r="M368" s="488">
        <v>0</v>
      </c>
      <c r="N368" s="488">
        <v>0</v>
      </c>
      <c r="O368" s="488">
        <v>39522.587004459099</v>
      </c>
      <c r="P368" s="489">
        <v>0.11808170543112831</v>
      </c>
      <c r="Q368" s="489">
        <v>7.0022526870567011E-3</v>
      </c>
      <c r="R368" s="489">
        <v>0</v>
      </c>
      <c r="S368" s="489">
        <v>2.8312210841862548E-6</v>
      </c>
      <c r="T368" s="489">
        <v>2.8519996759178687E-5</v>
      </c>
      <c r="U368" s="489">
        <v>0</v>
      </c>
      <c r="V368" s="489">
        <v>0</v>
      </c>
      <c r="W368" s="489">
        <v>0</v>
      </c>
      <c r="X368" s="489">
        <v>0</v>
      </c>
      <c r="Y368" s="489">
        <v>7.0336039049000657E-3</v>
      </c>
      <c r="Z368" s="489">
        <v>1.2717264214691462</v>
      </c>
      <c r="AA368" s="489">
        <v>8.1190058973227716E-2</v>
      </c>
      <c r="AB368" s="489">
        <v>4.2964202100104574E-3</v>
      </c>
      <c r="AC368" s="489">
        <v>4.9937833202654356E-3</v>
      </c>
      <c r="AD368" s="489">
        <v>8.4898385572863768E-4</v>
      </c>
      <c r="AE368" s="489">
        <v>4.8832539154369976E-4</v>
      </c>
      <c r="AF368" s="489">
        <v>4.361281570292767E-5</v>
      </c>
      <c r="AG368" s="489">
        <v>5.2532042158843261E-5</v>
      </c>
      <c r="AH368" s="489">
        <v>7.0897186563073366E-6</v>
      </c>
      <c r="AI368" s="489">
        <v>9.1920806327294019E-2</v>
      </c>
      <c r="AJ368" s="489">
        <v>1.0782837683396309</v>
      </c>
      <c r="AK368" s="489">
        <v>6.8635349454729377E-2</v>
      </c>
      <c r="AL368" s="489">
        <v>1.6924027708174049E-3</v>
      </c>
      <c r="AM368" s="489">
        <v>3.1095353657102079E-4</v>
      </c>
      <c r="AN368" s="489">
        <v>6.6912673813497798E-4</v>
      </c>
      <c r="AO368" s="489">
        <v>3.8013814053280601E-4</v>
      </c>
      <c r="AP368" s="489">
        <v>1.1870115891705807E-5</v>
      </c>
      <c r="AQ368" s="489">
        <v>4.0845810400885537E-5</v>
      </c>
      <c r="AR368" s="489">
        <v>1.5244855353600236E-6</v>
      </c>
      <c r="AS368" s="489">
        <v>7.1742211052613525E-2</v>
      </c>
    </row>
    <row r="369" spans="1:45" ht="18.75">
      <c r="A369" s="484">
        <v>367</v>
      </c>
      <c r="B369" s="485" t="s">
        <v>1171</v>
      </c>
      <c r="C369" s="484" t="s">
        <v>1172</v>
      </c>
      <c r="D369" s="383">
        <v>66</v>
      </c>
      <c r="E369" s="488">
        <v>6769955</v>
      </c>
      <c r="F369" s="488">
        <v>1477003.5871420319</v>
      </c>
      <c r="G369" s="488">
        <v>100470.07043613232</v>
      </c>
      <c r="H369" s="488">
        <v>0</v>
      </c>
      <c r="I369" s="488">
        <v>35.413815222835346</v>
      </c>
      <c r="J369" s="488">
        <v>356.73720467354821</v>
      </c>
      <c r="K369" s="488">
        <v>0</v>
      </c>
      <c r="L369" s="488">
        <v>0</v>
      </c>
      <c r="M369" s="488">
        <v>0</v>
      </c>
      <c r="N369" s="488">
        <v>0</v>
      </c>
      <c r="O369" s="488">
        <v>100862.22145602871</v>
      </c>
      <c r="P369" s="489">
        <v>0.21817036998651129</v>
      </c>
      <c r="Q369" s="489">
        <v>1.4840581722645471E-2</v>
      </c>
      <c r="R369" s="489">
        <v>0</v>
      </c>
      <c r="S369" s="489">
        <v>5.2310266793258369E-6</v>
      </c>
      <c r="T369" s="489">
        <v>5.2694176648670227E-5</v>
      </c>
      <c r="U369" s="489">
        <v>0</v>
      </c>
      <c r="V369" s="489">
        <v>0</v>
      </c>
      <c r="W369" s="489">
        <v>0</v>
      </c>
      <c r="X369" s="489">
        <v>0</v>
      </c>
      <c r="Y369" s="489">
        <v>1.4898506925973469E-2</v>
      </c>
      <c r="Z369" s="489">
        <v>9.7758438297074921</v>
      </c>
      <c r="AA369" s="489">
        <v>0.62743679326518997</v>
      </c>
      <c r="AB369" s="489">
        <v>4.7792977721853584E-2</v>
      </c>
      <c r="AC369" s="489">
        <v>5.2026125702244776E-2</v>
      </c>
      <c r="AD369" s="489">
        <v>9.6185007499350796E-3</v>
      </c>
      <c r="AE369" s="489">
        <v>6.7571797728216932E-3</v>
      </c>
      <c r="AF369" s="489">
        <v>5.1960749003516159E-4</v>
      </c>
      <c r="AG369" s="489">
        <v>4.0754372247562139E-4</v>
      </c>
      <c r="AH369" s="489">
        <v>9.021785897968032E-5</v>
      </c>
      <c r="AI369" s="489">
        <v>0.74464894628353551</v>
      </c>
      <c r="AJ369" s="489">
        <v>7.6140252782654541</v>
      </c>
      <c r="AK369" s="489">
        <v>0.48612386416834952</v>
      </c>
      <c r="AL369" s="489">
        <v>1.822726842426026E-2</v>
      </c>
      <c r="AM369" s="489">
        <v>4.1355030583858409E-3</v>
      </c>
      <c r="AN369" s="489">
        <v>6.7168683884923286E-3</v>
      </c>
      <c r="AO369" s="489">
        <v>5.4794983610081949E-3</v>
      </c>
      <c r="AP369" s="489">
        <v>1.4623087202754613E-4</v>
      </c>
      <c r="AQ369" s="489">
        <v>2.8406072149243333E-4</v>
      </c>
      <c r="AR369" s="489">
        <v>2.1763078958314335E-5</v>
      </c>
      <c r="AS369" s="489">
        <v>0.52113505707297436</v>
      </c>
    </row>
    <row r="370" spans="1:45" ht="18.75">
      <c r="A370" s="484">
        <v>368</v>
      </c>
      <c r="B370" s="485" t="s">
        <v>1173</v>
      </c>
      <c r="C370" s="484" t="s">
        <v>1174</v>
      </c>
      <c r="D370" s="383">
        <v>66</v>
      </c>
      <c r="E370" s="488">
        <v>2515484</v>
      </c>
      <c r="F370" s="488">
        <v>149452.78594669522</v>
      </c>
      <c r="G370" s="488">
        <v>9328.667323379761</v>
      </c>
      <c r="H370" s="488">
        <v>0</v>
      </c>
      <c r="I370" s="488">
        <v>3.5833991143484409</v>
      </c>
      <c r="J370" s="488">
        <v>36.096980097700509</v>
      </c>
      <c r="K370" s="488">
        <v>0</v>
      </c>
      <c r="L370" s="488">
        <v>0</v>
      </c>
      <c r="M370" s="488">
        <v>0</v>
      </c>
      <c r="N370" s="488">
        <v>0</v>
      </c>
      <c r="O370" s="488">
        <v>9368.3477025918091</v>
      </c>
      <c r="P370" s="489">
        <v>5.9413133196909711E-2</v>
      </c>
      <c r="Q370" s="489">
        <v>3.7084979762859794E-3</v>
      </c>
      <c r="R370" s="489">
        <v>0</v>
      </c>
      <c r="S370" s="489">
        <v>1.4245366356329203E-6</v>
      </c>
      <c r="T370" s="489">
        <v>1.4349914409195411E-5</v>
      </c>
      <c r="U370" s="489">
        <v>0</v>
      </c>
      <c r="V370" s="489">
        <v>0</v>
      </c>
      <c r="W370" s="489">
        <v>0</v>
      </c>
      <c r="X370" s="489">
        <v>0</v>
      </c>
      <c r="Y370" s="489">
        <v>3.7242724273308077E-3</v>
      </c>
      <c r="Z370" s="489">
        <v>7.1013122791547065</v>
      </c>
      <c r="AA370" s="489">
        <v>0.46471125338843111</v>
      </c>
      <c r="AB370" s="489">
        <v>2.9518454344167368E-2</v>
      </c>
      <c r="AC370" s="489">
        <v>3.7894004935511642E-2</v>
      </c>
      <c r="AD370" s="489">
        <v>5.4488924687929327E-3</v>
      </c>
      <c r="AE370" s="489">
        <v>6.4151234285581196E-3</v>
      </c>
      <c r="AF370" s="489">
        <v>5.3713243687909416E-4</v>
      </c>
      <c r="AG370" s="489">
        <v>3.4723666164309769E-4</v>
      </c>
      <c r="AH370" s="489">
        <v>8.9522587605428996E-5</v>
      </c>
      <c r="AI370" s="489">
        <v>0.54496162025158879</v>
      </c>
      <c r="AJ370" s="489">
        <v>5.6149289852587829</v>
      </c>
      <c r="AK370" s="489">
        <v>0.3672605824185296</v>
      </c>
      <c r="AL370" s="489">
        <v>8.7834190424865739E-3</v>
      </c>
      <c r="AM370" s="489">
        <v>1.6660518127897231E-3</v>
      </c>
      <c r="AN370" s="489">
        <v>3.9551224325718301E-3</v>
      </c>
      <c r="AO370" s="489">
        <v>5.4997219465034407E-3</v>
      </c>
      <c r="AP370" s="489">
        <v>1.6325626048265243E-4</v>
      </c>
      <c r="AQ370" s="489">
        <v>2.351406766800423E-4</v>
      </c>
      <c r="AR370" s="489">
        <v>2.4594941976748182E-5</v>
      </c>
      <c r="AS370" s="489">
        <v>0.38758788953202039</v>
      </c>
    </row>
    <row r="371" spans="1:45" ht="18.75">
      <c r="A371" s="484">
        <v>369</v>
      </c>
      <c r="B371" s="485" t="s">
        <v>1175</v>
      </c>
      <c r="C371" s="484" t="s">
        <v>1176</v>
      </c>
      <c r="D371" s="383">
        <v>66</v>
      </c>
      <c r="E371" s="488">
        <v>24177227</v>
      </c>
      <c r="F371" s="488">
        <v>6741756.8982343525</v>
      </c>
      <c r="G371" s="488">
        <v>389836.28452654951</v>
      </c>
      <c r="H371" s="488">
        <v>2719.8983729634115</v>
      </c>
      <c r="I371" s="488">
        <v>161.64573678072463</v>
      </c>
      <c r="J371" s="488">
        <v>1628.3206969851865</v>
      </c>
      <c r="K371" s="488">
        <v>0</v>
      </c>
      <c r="L371" s="488">
        <v>0</v>
      </c>
      <c r="M371" s="488">
        <v>0</v>
      </c>
      <c r="N371" s="488">
        <v>0</v>
      </c>
      <c r="O371" s="488">
        <v>394346.14933327882</v>
      </c>
      <c r="P371" s="489">
        <v>0.27884740041669598</v>
      </c>
      <c r="Q371" s="489">
        <v>1.6124110698325724E-2</v>
      </c>
      <c r="R371" s="489">
        <v>1.1249835942572783E-4</v>
      </c>
      <c r="S371" s="489">
        <v>6.6858675223889257E-6</v>
      </c>
      <c r="T371" s="489">
        <v>6.7349357185800775E-5</v>
      </c>
      <c r="U371" s="489">
        <v>0</v>
      </c>
      <c r="V371" s="489">
        <v>0</v>
      </c>
      <c r="W371" s="489">
        <v>0</v>
      </c>
      <c r="X371" s="489">
        <v>0</v>
      </c>
      <c r="Y371" s="489">
        <v>1.6310644282459642E-2</v>
      </c>
      <c r="Z371" s="489">
        <v>7.305572266846287</v>
      </c>
      <c r="AA371" s="489">
        <v>0.47037957875181879</v>
      </c>
      <c r="AB371" s="489">
        <v>3.0785265550700196E-2</v>
      </c>
      <c r="AC371" s="489">
        <v>4.2701541551610593E-2</v>
      </c>
      <c r="AD371" s="489">
        <v>5.192988375406167E-3</v>
      </c>
      <c r="AE371" s="489">
        <v>5.715295735519643E-3</v>
      </c>
      <c r="AF371" s="489">
        <v>5.3619925285267522E-4</v>
      </c>
      <c r="AG371" s="489">
        <v>3.6787529087502614E-4</v>
      </c>
      <c r="AH371" s="489">
        <v>9.0099676515117559E-5</v>
      </c>
      <c r="AI371" s="489">
        <v>0.55576884418529826</v>
      </c>
      <c r="AJ371" s="489">
        <v>5.6810035215369856</v>
      </c>
      <c r="AK371" s="489">
        <v>0.36421906403485399</v>
      </c>
      <c r="AL371" s="489">
        <v>7.6524164783547607E-3</v>
      </c>
      <c r="AM371" s="489">
        <v>1.4774089082712234E-3</v>
      </c>
      <c r="AN371" s="489">
        <v>3.5658523826607338E-3</v>
      </c>
      <c r="AO371" s="489">
        <v>4.7165244580771003E-3</v>
      </c>
      <c r="AP371" s="489">
        <v>1.5076926952740756E-4</v>
      </c>
      <c r="AQ371" s="489">
        <v>2.4692710894328465E-4</v>
      </c>
      <c r="AR371" s="489">
        <v>2.3308255530254038E-5</v>
      </c>
      <c r="AS371" s="489">
        <v>0.38205227089621874</v>
      </c>
    </row>
    <row r="372" spans="1:45" ht="18.75">
      <c r="A372" s="484">
        <v>370</v>
      </c>
      <c r="B372" s="485" t="s">
        <v>1177</v>
      </c>
      <c r="C372" s="484" t="s">
        <v>1178</v>
      </c>
      <c r="D372" s="383">
        <v>67</v>
      </c>
      <c r="E372" s="488">
        <v>5075910</v>
      </c>
      <c r="F372" s="488">
        <v>56292225.51525832</v>
      </c>
      <c r="G372" s="488">
        <v>3510977.5181068154</v>
      </c>
      <c r="H372" s="488">
        <v>0</v>
      </c>
      <c r="I372" s="488">
        <v>1349.707265597747</v>
      </c>
      <c r="J372" s="488">
        <v>13596.128912607139</v>
      </c>
      <c r="K372" s="488">
        <v>0</v>
      </c>
      <c r="L372" s="488">
        <v>0</v>
      </c>
      <c r="M372" s="488">
        <v>0</v>
      </c>
      <c r="N372" s="488">
        <v>0</v>
      </c>
      <c r="O372" s="488">
        <v>3525923.3542850204</v>
      </c>
      <c r="P372" s="489">
        <v>11.090075575661963</v>
      </c>
      <c r="Q372" s="489">
        <v>0.69169420224291112</v>
      </c>
      <c r="R372" s="489">
        <v>0</v>
      </c>
      <c r="S372" s="489">
        <v>2.6590449113513573E-4</v>
      </c>
      <c r="T372" s="489">
        <v>2.6785598863272079E-3</v>
      </c>
      <c r="U372" s="489">
        <v>0</v>
      </c>
      <c r="V372" s="489">
        <v>0</v>
      </c>
      <c r="W372" s="489">
        <v>0</v>
      </c>
      <c r="X372" s="489">
        <v>0</v>
      </c>
      <c r="Y372" s="489">
        <v>0.69463866662037355</v>
      </c>
      <c r="Z372" s="489">
        <v>47.836305905658676</v>
      </c>
      <c r="AA372" s="489">
        <v>3.0096086810740315</v>
      </c>
      <c r="AB372" s="489">
        <v>0.3521155327768381</v>
      </c>
      <c r="AC372" s="489">
        <v>0.28089163937082923</v>
      </c>
      <c r="AD372" s="489">
        <v>0.10170602204968272</v>
      </c>
      <c r="AE372" s="489">
        <v>1.2477763290740454E-2</v>
      </c>
      <c r="AF372" s="489">
        <v>5.0084653079153258E-4</v>
      </c>
      <c r="AG372" s="489">
        <v>1.6380470123100522E-3</v>
      </c>
      <c r="AH372" s="489">
        <v>8.2532184515264059E-5</v>
      </c>
      <c r="AI372" s="489">
        <v>3.7590210642897377</v>
      </c>
      <c r="AJ372" s="489">
        <v>42.786997171585618</v>
      </c>
      <c r="AK372" s="489">
        <v>2.6784378619203792</v>
      </c>
      <c r="AL372" s="489">
        <v>0.25907717503856709</v>
      </c>
      <c r="AM372" s="489">
        <v>9.4737333963337958E-2</v>
      </c>
      <c r="AN372" s="489">
        <v>7.0445145804238468E-2</v>
      </c>
      <c r="AO372" s="489">
        <v>1.0370957035736572E-2</v>
      </c>
      <c r="AP372" s="489">
        <v>1.3842721814100588E-4</v>
      </c>
      <c r="AQ372" s="489">
        <v>1.4274044408942013E-3</v>
      </c>
      <c r="AR372" s="489">
        <v>1.9183880850922343E-5</v>
      </c>
      <c r="AS372" s="489">
        <v>3.1146534893021456</v>
      </c>
    </row>
    <row r="373" spans="1:45" ht="18.75">
      <c r="A373" s="484">
        <v>371</v>
      </c>
      <c r="B373" s="485" t="s">
        <v>1179</v>
      </c>
      <c r="C373" s="484" t="s">
        <v>1180</v>
      </c>
      <c r="D373" s="383">
        <v>67</v>
      </c>
      <c r="E373" s="488">
        <v>24108890</v>
      </c>
      <c r="F373" s="488">
        <v>104436735.3301646</v>
      </c>
      <c r="G373" s="488">
        <v>6062269.5168256694</v>
      </c>
      <c r="H373" s="488">
        <v>0</v>
      </c>
      <c r="I373" s="488">
        <v>2504.058405582568</v>
      </c>
      <c r="J373" s="488">
        <v>25224.359203490174</v>
      </c>
      <c r="K373" s="488">
        <v>0</v>
      </c>
      <c r="L373" s="488">
        <v>0</v>
      </c>
      <c r="M373" s="488">
        <v>0</v>
      </c>
      <c r="N373" s="488">
        <v>0</v>
      </c>
      <c r="O373" s="488">
        <v>6089997.9344347427</v>
      </c>
      <c r="P373" s="489">
        <v>4.3318765538423625</v>
      </c>
      <c r="Q373" s="489">
        <v>0.25145369682410385</v>
      </c>
      <c r="R373" s="489">
        <v>0</v>
      </c>
      <c r="S373" s="489">
        <v>1.0386452489445048E-4</v>
      </c>
      <c r="T373" s="489">
        <v>1.046267961880044E-3</v>
      </c>
      <c r="U373" s="489">
        <v>0</v>
      </c>
      <c r="V373" s="489">
        <v>0</v>
      </c>
      <c r="W373" s="489">
        <v>0</v>
      </c>
      <c r="X373" s="489">
        <v>0</v>
      </c>
      <c r="Y373" s="489">
        <v>0.25260382931087838</v>
      </c>
      <c r="Z373" s="489">
        <v>34.756403985833416</v>
      </c>
      <c r="AA373" s="489">
        <v>2.1714043094593256</v>
      </c>
      <c r="AB373" s="489">
        <v>0.22443665597003815</v>
      </c>
      <c r="AC373" s="489">
        <v>0.37410763966366056</v>
      </c>
      <c r="AD373" s="489">
        <v>0.2038347020518696</v>
      </c>
      <c r="AE373" s="489">
        <v>1.0301937233602369E-2</v>
      </c>
      <c r="AF373" s="489">
        <v>5.7609733568492899E-4</v>
      </c>
      <c r="AG373" s="489">
        <v>1.190126176360084E-3</v>
      </c>
      <c r="AH373" s="489">
        <v>9.5797255225966166E-5</v>
      </c>
      <c r="AI373" s="489">
        <v>2.9859472651457675</v>
      </c>
      <c r="AJ373" s="489">
        <v>27.647924738211032</v>
      </c>
      <c r="AK373" s="489">
        <v>1.7050126855240917</v>
      </c>
      <c r="AL373" s="489">
        <v>0.11780133475877705</v>
      </c>
      <c r="AM373" s="489">
        <v>0.17487639614515271</v>
      </c>
      <c r="AN373" s="489">
        <v>0.10072043823757512</v>
      </c>
      <c r="AO373" s="489">
        <v>7.29556058604682E-3</v>
      </c>
      <c r="AP373" s="489">
        <v>1.5018408941772169E-4</v>
      </c>
      <c r="AQ373" s="489">
        <v>9.3446443922501473E-4</v>
      </c>
      <c r="AR373" s="489">
        <v>2.1235349077798987E-5</v>
      </c>
      <c r="AS373" s="489">
        <v>2.1068122991293641</v>
      </c>
    </row>
    <row r="374" spans="1:45" ht="18.75">
      <c r="A374" s="484">
        <v>372</v>
      </c>
      <c r="B374" s="485" t="s">
        <v>1181</v>
      </c>
      <c r="C374" s="484" t="s">
        <v>1182</v>
      </c>
      <c r="D374" s="383">
        <v>67</v>
      </c>
      <c r="E374" s="488">
        <v>3445363</v>
      </c>
      <c r="F374" s="488">
        <v>14636762.447690023</v>
      </c>
      <c r="G374" s="488">
        <v>833603.21526016144</v>
      </c>
      <c r="H374" s="488">
        <v>0</v>
      </c>
      <c r="I374" s="488">
        <v>350.9426823979573</v>
      </c>
      <c r="J374" s="488">
        <v>3535.1828299639678</v>
      </c>
      <c r="K374" s="488">
        <v>0</v>
      </c>
      <c r="L374" s="488">
        <v>0</v>
      </c>
      <c r="M374" s="488">
        <v>0</v>
      </c>
      <c r="N374" s="488">
        <v>0</v>
      </c>
      <c r="O374" s="488">
        <v>837489.34077252331</v>
      </c>
      <c r="P374" s="489">
        <v>4.2482497338277634</v>
      </c>
      <c r="Q374" s="489">
        <v>0.24194931426968985</v>
      </c>
      <c r="R374" s="489">
        <v>0</v>
      </c>
      <c r="S374" s="489">
        <v>1.0185942160461969E-4</v>
      </c>
      <c r="T374" s="489">
        <v>1.0260697726085662E-3</v>
      </c>
      <c r="U374" s="489">
        <v>0</v>
      </c>
      <c r="V374" s="489">
        <v>0</v>
      </c>
      <c r="W374" s="489">
        <v>0</v>
      </c>
      <c r="X374" s="489">
        <v>0</v>
      </c>
      <c r="Y374" s="489">
        <v>0.24307724346390303</v>
      </c>
      <c r="Z374" s="489">
        <v>30.672371396828023</v>
      </c>
      <c r="AA374" s="489">
        <v>1.9033403429657854</v>
      </c>
      <c r="AB374" s="489">
        <v>0.2119453240767801</v>
      </c>
      <c r="AC374" s="489">
        <v>0.39411717306278171</v>
      </c>
      <c r="AD374" s="489">
        <v>0.20866884048289647</v>
      </c>
      <c r="AE374" s="489">
        <v>9.2154234387362352E-3</v>
      </c>
      <c r="AF374" s="489">
        <v>5.3624873441237067E-4</v>
      </c>
      <c r="AG374" s="489">
        <v>9.8694664793827296E-4</v>
      </c>
      <c r="AH374" s="489">
        <v>8.9312292550563745E-5</v>
      </c>
      <c r="AI374" s="489">
        <v>2.7288996117018822</v>
      </c>
      <c r="AJ374" s="489">
        <v>23.837095755414616</v>
      </c>
      <c r="AK374" s="489">
        <v>1.4541052544629047</v>
      </c>
      <c r="AL374" s="489">
        <v>0.11249340742426074</v>
      </c>
      <c r="AM374" s="489">
        <v>0.20308564914248411</v>
      </c>
      <c r="AN374" s="489">
        <v>0.10678692345111311</v>
      </c>
      <c r="AO374" s="489">
        <v>6.4139380897445756E-3</v>
      </c>
      <c r="AP374" s="489">
        <v>1.3774361604006351E-4</v>
      </c>
      <c r="AQ374" s="489">
        <v>7.4546145754638435E-4</v>
      </c>
      <c r="AR374" s="489">
        <v>1.9592928339073933E-5</v>
      </c>
      <c r="AS374" s="489">
        <v>1.8837879705724314</v>
      </c>
    </row>
    <row r="375" spans="1:45" ht="18.75">
      <c r="A375" s="484">
        <v>373</v>
      </c>
      <c r="B375" s="485" t="s">
        <v>1183</v>
      </c>
      <c r="C375" s="484" t="s">
        <v>1184</v>
      </c>
      <c r="D375" s="383">
        <v>67</v>
      </c>
      <c r="E375" s="488">
        <v>1776290</v>
      </c>
      <c r="F375" s="488">
        <v>13268560.71095462</v>
      </c>
      <c r="G375" s="488">
        <v>801932.84505810949</v>
      </c>
      <c r="H375" s="488">
        <v>57212.388262377659</v>
      </c>
      <c r="I375" s="488">
        <v>318.13758705890945</v>
      </c>
      <c r="J375" s="488">
        <v>3204.7242804780303</v>
      </c>
      <c r="K375" s="488">
        <v>125688.69214205608</v>
      </c>
      <c r="L375" s="488">
        <v>0</v>
      </c>
      <c r="M375" s="488">
        <v>0</v>
      </c>
      <c r="N375" s="488">
        <v>0</v>
      </c>
      <c r="O375" s="488">
        <v>988356.78733008029</v>
      </c>
      <c r="P375" s="489">
        <v>7.4698167027650992</v>
      </c>
      <c r="Q375" s="489">
        <v>0.45146504515485053</v>
      </c>
      <c r="R375" s="489">
        <v>3.2208923240224091E-2</v>
      </c>
      <c r="S375" s="489">
        <v>1.7910227894032474E-4</v>
      </c>
      <c r="T375" s="489">
        <v>1.804167270253185E-3</v>
      </c>
      <c r="U375" s="489">
        <v>7.0759105856620305E-2</v>
      </c>
      <c r="V375" s="489">
        <v>0</v>
      </c>
      <c r="W375" s="489">
        <v>0</v>
      </c>
      <c r="X375" s="489">
        <v>0</v>
      </c>
      <c r="Y375" s="489">
        <v>0.55641634380088845</v>
      </c>
      <c r="Z375" s="489">
        <v>34.346684430974989</v>
      </c>
      <c r="AA375" s="489">
        <v>2.1606371335654377</v>
      </c>
      <c r="AB375" s="489">
        <v>0.26180579897829698</v>
      </c>
      <c r="AC375" s="489">
        <v>0.14924651163487632</v>
      </c>
      <c r="AD375" s="489">
        <v>3.6869600589279204E-2</v>
      </c>
      <c r="AE375" s="489">
        <v>8.7082160812360115E-2</v>
      </c>
      <c r="AF375" s="489">
        <v>6.1796644748721597E-4</v>
      </c>
      <c r="AG375" s="489">
        <v>1.1226968107567441E-3</v>
      </c>
      <c r="AH375" s="489">
        <v>1.0260557811466981E-4</v>
      </c>
      <c r="AI375" s="489">
        <v>2.6974844744166084</v>
      </c>
      <c r="AJ375" s="489">
        <v>30.775469768054524</v>
      </c>
      <c r="AK375" s="489">
        <v>1.9277066174034165</v>
      </c>
      <c r="AL375" s="489">
        <v>0.19564463246485811</v>
      </c>
      <c r="AM375" s="489">
        <v>1.998372110766582E-2</v>
      </c>
      <c r="AN375" s="489">
        <v>3.2243873086753777E-2</v>
      </c>
      <c r="AO375" s="489">
        <v>8.5290570664885199E-2</v>
      </c>
      <c r="AP375" s="489">
        <v>2.1123799554571097E-4</v>
      </c>
      <c r="AQ375" s="489">
        <v>9.4724531405037066E-4</v>
      </c>
      <c r="AR375" s="489">
        <v>3.1308567239551899E-5</v>
      </c>
      <c r="AS375" s="489">
        <v>2.2620592066044147</v>
      </c>
    </row>
    <row r="376" spans="1:45" ht="18.75">
      <c r="A376" s="484">
        <v>374</v>
      </c>
      <c r="B376" s="485" t="s">
        <v>1185</v>
      </c>
      <c r="C376" s="484" t="s">
        <v>1186</v>
      </c>
      <c r="D376" s="383">
        <v>67</v>
      </c>
      <c r="E376" s="488">
        <v>526757</v>
      </c>
      <c r="F376" s="488">
        <v>6208490.9770575454</v>
      </c>
      <c r="G376" s="488">
        <v>350948.90222184861</v>
      </c>
      <c r="H376" s="488">
        <v>0</v>
      </c>
      <c r="I376" s="488">
        <v>148.85972802516531</v>
      </c>
      <c r="J376" s="488">
        <v>1499.52223249643</v>
      </c>
      <c r="K376" s="488">
        <v>0</v>
      </c>
      <c r="L376" s="488">
        <v>0</v>
      </c>
      <c r="M376" s="488">
        <v>0</v>
      </c>
      <c r="N376" s="488">
        <v>0</v>
      </c>
      <c r="O376" s="488">
        <v>352597.28418237017</v>
      </c>
      <c r="P376" s="489">
        <v>11.786252440988056</v>
      </c>
      <c r="Q376" s="489">
        <v>0.66624440153970166</v>
      </c>
      <c r="R376" s="489">
        <v>0</v>
      </c>
      <c r="S376" s="489">
        <v>2.8259658253267697E-4</v>
      </c>
      <c r="T376" s="489">
        <v>2.8467058482306452E-3</v>
      </c>
      <c r="U376" s="489">
        <v>0</v>
      </c>
      <c r="V376" s="489">
        <v>0</v>
      </c>
      <c r="W376" s="489">
        <v>0</v>
      </c>
      <c r="X376" s="489">
        <v>0</v>
      </c>
      <c r="Y376" s="489">
        <v>0.66937370397046492</v>
      </c>
      <c r="Z376" s="489">
        <v>28.416616903994846</v>
      </c>
      <c r="AA376" s="489">
        <v>1.7469186838207655</v>
      </c>
      <c r="AB376" s="489">
        <v>7.4085048694406422E-2</v>
      </c>
      <c r="AC376" s="489">
        <v>0.11387032839236862</v>
      </c>
      <c r="AD376" s="489">
        <v>1.5502767113916696E-2</v>
      </c>
      <c r="AE376" s="489">
        <v>7.0174726714527409E-3</v>
      </c>
      <c r="AF376" s="489">
        <v>2.5499925920399762E-4</v>
      </c>
      <c r="AG376" s="489">
        <v>7.9556444818129927E-4</v>
      </c>
      <c r="AH376" s="489">
        <v>4.2247200406190738E-5</v>
      </c>
      <c r="AI376" s="489">
        <v>1.9584871116007017</v>
      </c>
      <c r="AJ376" s="489">
        <v>25.733132630558821</v>
      </c>
      <c r="AK376" s="489">
        <v>1.5720112873131415</v>
      </c>
      <c r="AL376" s="489">
        <v>1.9814320857602308E-2</v>
      </c>
      <c r="AM376" s="489">
        <v>5.1098437111564724E-3</v>
      </c>
      <c r="AN376" s="489">
        <v>1.2378917638901471E-2</v>
      </c>
      <c r="AO376" s="489">
        <v>5.6678988629598887E-3</v>
      </c>
      <c r="AP376" s="489">
        <v>7.0798475918099115E-5</v>
      </c>
      <c r="AQ376" s="489">
        <v>6.8025450608748966E-4</v>
      </c>
      <c r="AR376" s="489">
        <v>9.8056802518403156E-6</v>
      </c>
      <c r="AS376" s="489">
        <v>1.6157431270460194</v>
      </c>
    </row>
    <row r="377" spans="1:45" ht="18.75">
      <c r="A377" s="484">
        <v>375</v>
      </c>
      <c r="B377" s="485" t="s">
        <v>1187</v>
      </c>
      <c r="C377" s="484" t="s">
        <v>1188</v>
      </c>
      <c r="D377" s="383">
        <v>67</v>
      </c>
      <c r="E377" s="488">
        <v>1872251</v>
      </c>
      <c r="F377" s="488">
        <v>10439902.977698982</v>
      </c>
      <c r="G377" s="488">
        <v>596009.16626126098</v>
      </c>
      <c r="H377" s="488">
        <v>0</v>
      </c>
      <c r="I377" s="488">
        <v>250.31543471871578</v>
      </c>
      <c r="J377" s="488">
        <v>2521.5252269859589</v>
      </c>
      <c r="K377" s="488">
        <v>0</v>
      </c>
      <c r="L377" s="488">
        <v>0</v>
      </c>
      <c r="M377" s="488">
        <v>0</v>
      </c>
      <c r="N377" s="488">
        <v>0</v>
      </c>
      <c r="O377" s="488">
        <v>598781.00692296564</v>
      </c>
      <c r="P377" s="489">
        <v>5.5761235954468615</v>
      </c>
      <c r="Q377" s="489">
        <v>0.31833828170542355</v>
      </c>
      <c r="R377" s="489">
        <v>0</v>
      </c>
      <c r="S377" s="489">
        <v>1.3369758366731584E-4</v>
      </c>
      <c r="T377" s="489">
        <v>1.3467880252092048E-3</v>
      </c>
      <c r="U377" s="489">
        <v>0</v>
      </c>
      <c r="V377" s="489">
        <v>0</v>
      </c>
      <c r="W377" s="489">
        <v>0</v>
      </c>
      <c r="X377" s="489">
        <v>0</v>
      </c>
      <c r="Y377" s="489">
        <v>0.31981876731430009</v>
      </c>
      <c r="Z377" s="489">
        <v>20.854293636181545</v>
      </c>
      <c r="AA377" s="489">
        <v>1.2991672601827171</v>
      </c>
      <c r="AB377" s="489">
        <v>7.8659015505654975E-2</v>
      </c>
      <c r="AC377" s="489">
        <v>8.5949951518584103E-2</v>
      </c>
      <c r="AD377" s="489">
        <v>1.6248067923726815E-2</v>
      </c>
      <c r="AE377" s="489">
        <v>7.9712574867731797E-3</v>
      </c>
      <c r="AF377" s="489">
        <v>3.747348538851922E-4</v>
      </c>
      <c r="AG377" s="489">
        <v>9.38313508416225E-4</v>
      </c>
      <c r="AH377" s="489">
        <v>6.2164765279993018E-5</v>
      </c>
      <c r="AI377" s="489">
        <v>1.4893707657450375</v>
      </c>
      <c r="AJ377" s="489">
        <v>18.218109341115937</v>
      </c>
      <c r="AK377" s="489">
        <v>1.127045962083471</v>
      </c>
      <c r="AL377" s="489">
        <v>3.4541690605521633E-2</v>
      </c>
      <c r="AM377" s="489">
        <v>7.2222517374550179E-3</v>
      </c>
      <c r="AN377" s="489">
        <v>1.2914709008191723E-2</v>
      </c>
      <c r="AO377" s="489">
        <v>6.3575092159756756E-3</v>
      </c>
      <c r="AP377" s="489">
        <v>1.1889778626012023E-4</v>
      </c>
      <c r="AQ377" s="489">
        <v>8.1347214176111802E-4</v>
      </c>
      <c r="AR377" s="489">
        <v>1.7301718945254305E-5</v>
      </c>
      <c r="AS377" s="489">
        <v>1.189031794297581</v>
      </c>
    </row>
    <row r="378" spans="1:45" ht="18.75">
      <c r="A378" s="484">
        <v>376</v>
      </c>
      <c r="B378" s="485" t="s">
        <v>1189</v>
      </c>
      <c r="C378" s="484" t="s">
        <v>1190</v>
      </c>
      <c r="D378" s="383">
        <v>67</v>
      </c>
      <c r="E378" s="488">
        <v>398252</v>
      </c>
      <c r="F378" s="488">
        <v>32820193.368607108</v>
      </c>
      <c r="G378" s="488">
        <v>2071123.1206369908</v>
      </c>
      <c r="H378" s="488">
        <v>0</v>
      </c>
      <c r="I378" s="488">
        <v>786.92311491441899</v>
      </c>
      <c r="J378" s="488">
        <v>7926.9841597455379</v>
      </c>
      <c r="K378" s="488">
        <v>0</v>
      </c>
      <c r="L378" s="488">
        <v>0</v>
      </c>
      <c r="M378" s="488">
        <v>0</v>
      </c>
      <c r="N378" s="488">
        <v>0</v>
      </c>
      <c r="O378" s="488">
        <v>2079837.0279116507</v>
      </c>
      <c r="P378" s="489">
        <v>82.410617821397281</v>
      </c>
      <c r="Q378" s="489">
        <v>5.2005341357657731</v>
      </c>
      <c r="R378" s="489">
        <v>0</v>
      </c>
      <c r="S378" s="489">
        <v>1.975942656695808E-3</v>
      </c>
      <c r="T378" s="489">
        <v>1.9904442814463047E-2</v>
      </c>
      <c r="U378" s="489">
        <v>0</v>
      </c>
      <c r="V378" s="489">
        <v>0</v>
      </c>
      <c r="W378" s="489">
        <v>0</v>
      </c>
      <c r="X378" s="489">
        <v>0</v>
      </c>
      <c r="Y378" s="489">
        <v>5.2224145212369324</v>
      </c>
      <c r="Z378" s="489">
        <v>155.58489753753446</v>
      </c>
      <c r="AA378" s="489">
        <v>10.037362603120044</v>
      </c>
      <c r="AB378" s="489">
        <v>0.24021394816841152</v>
      </c>
      <c r="AC378" s="489">
        <v>0.39496763765060072</v>
      </c>
      <c r="AD378" s="489">
        <v>6.3710411204675563E-2</v>
      </c>
      <c r="AE378" s="489">
        <v>1.2355023897200822E-2</v>
      </c>
      <c r="AF378" s="489">
        <v>7.2043998424457095E-4</v>
      </c>
      <c r="AG378" s="489">
        <v>3.8194121559931432E-3</v>
      </c>
      <c r="AH378" s="489">
        <v>1.2185457939191182E-4</v>
      </c>
      <c r="AI378" s="489">
        <v>10.753271330760558</v>
      </c>
      <c r="AJ378" s="489">
        <v>149.1517094971567</v>
      </c>
      <c r="AK378" s="489">
        <v>9.6168406686584706</v>
      </c>
      <c r="AL378" s="489">
        <v>7.0126596987706527E-2</v>
      </c>
      <c r="AM378" s="489">
        <v>2.3563498461387909E-2</v>
      </c>
      <c r="AN378" s="489">
        <v>5.8740658460609101E-2</v>
      </c>
      <c r="AO378" s="489">
        <v>9.5183704679088245E-3</v>
      </c>
      <c r="AP378" s="489">
        <v>2.1790263659747313E-4</v>
      </c>
      <c r="AQ378" s="489">
        <v>3.5123459806311861E-3</v>
      </c>
      <c r="AR378" s="489">
        <v>3.322768223245951E-5</v>
      </c>
      <c r="AS378" s="489">
        <v>9.7825532693355512</v>
      </c>
    </row>
    <row r="379" spans="1:45" ht="18.75">
      <c r="A379" s="484">
        <v>377</v>
      </c>
      <c r="B379" s="485" t="s">
        <v>1191</v>
      </c>
      <c r="C379" s="484" t="s">
        <v>1192</v>
      </c>
      <c r="D379" s="383">
        <v>67</v>
      </c>
      <c r="E379" s="488">
        <v>691000</v>
      </c>
      <c r="F379" s="488">
        <v>4018603.2798139355</v>
      </c>
      <c r="G379" s="488">
        <v>239715.97506729612</v>
      </c>
      <c r="H379" s="488">
        <v>0</v>
      </c>
      <c r="I379" s="488">
        <v>96.353235187861173</v>
      </c>
      <c r="J379" s="488">
        <v>970.60380435956188</v>
      </c>
      <c r="K379" s="488">
        <v>0</v>
      </c>
      <c r="L379" s="488">
        <v>0</v>
      </c>
      <c r="M379" s="488">
        <v>0</v>
      </c>
      <c r="N379" s="488">
        <v>0</v>
      </c>
      <c r="O379" s="488">
        <v>240782.93210684354</v>
      </c>
      <c r="P379" s="489">
        <v>5.81563426890584</v>
      </c>
      <c r="Q379" s="489">
        <v>0.34691168605976286</v>
      </c>
      <c r="R379" s="489">
        <v>0</v>
      </c>
      <c r="S379" s="489">
        <v>1.3944028247157912E-4</v>
      </c>
      <c r="T379" s="489">
        <v>1.404636475194735E-3</v>
      </c>
      <c r="U379" s="489">
        <v>0</v>
      </c>
      <c r="V379" s="489">
        <v>0</v>
      </c>
      <c r="W379" s="489">
        <v>0</v>
      </c>
      <c r="X379" s="489">
        <v>0</v>
      </c>
      <c r="Y379" s="489">
        <v>0.34845576281742913</v>
      </c>
      <c r="Z379" s="489">
        <v>24.894980299619561</v>
      </c>
      <c r="AA379" s="489">
        <v>1.5654080470701286</v>
      </c>
      <c r="AB379" s="489">
        <v>9.4711738691457673E-2</v>
      </c>
      <c r="AC379" s="489">
        <v>0.10499024200940375</v>
      </c>
      <c r="AD379" s="489">
        <v>1.9523732459886384E-2</v>
      </c>
      <c r="AE379" s="489">
        <v>2.2304404053214637E-2</v>
      </c>
      <c r="AF379" s="489">
        <v>4.9781959386256572E-4</v>
      </c>
      <c r="AG379" s="489">
        <v>1.0856734789330162E-3</v>
      </c>
      <c r="AH379" s="489">
        <v>8.3504133278690336E-5</v>
      </c>
      <c r="AI379" s="489">
        <v>1.8086051614901653</v>
      </c>
      <c r="AJ379" s="489">
        <v>20.798370334131082</v>
      </c>
      <c r="AK379" s="489">
        <v>1.30152442655871</v>
      </c>
      <c r="AL379" s="489">
        <v>3.6703620394304269E-2</v>
      </c>
      <c r="AM379" s="489">
        <v>7.5216423789255518E-3</v>
      </c>
      <c r="AN379" s="489">
        <v>1.4468298028988458E-2</v>
      </c>
      <c r="AO379" s="489">
        <v>1.7550081675196543E-2</v>
      </c>
      <c r="AP379" s="489">
        <v>1.4886641957919519E-4</v>
      </c>
      <c r="AQ379" s="489">
        <v>9.0381600696373362E-4</v>
      </c>
      <c r="AR379" s="489">
        <v>2.2001096657400276E-5</v>
      </c>
      <c r="AS379" s="489">
        <v>1.3788427525593254</v>
      </c>
    </row>
    <row r="380" spans="1:45" ht="18.75">
      <c r="A380" s="484">
        <v>378</v>
      </c>
      <c r="B380" s="485" t="s">
        <v>1193</v>
      </c>
      <c r="C380" s="484" t="s">
        <v>1194</v>
      </c>
      <c r="D380" s="383">
        <v>67</v>
      </c>
      <c r="E380" s="488">
        <v>217119</v>
      </c>
      <c r="F380" s="488">
        <v>4495477.0248812307</v>
      </c>
      <c r="G380" s="488">
        <v>236513.62342897296</v>
      </c>
      <c r="H380" s="488">
        <v>0</v>
      </c>
      <c r="I380" s="488">
        <v>107.7871401827112</v>
      </c>
      <c r="J380" s="488">
        <v>1085.7819991036172</v>
      </c>
      <c r="K380" s="488">
        <v>0</v>
      </c>
      <c r="L380" s="488">
        <v>0</v>
      </c>
      <c r="M380" s="488">
        <v>0</v>
      </c>
      <c r="N380" s="488">
        <v>0</v>
      </c>
      <c r="O380" s="488">
        <v>237707.19256825928</v>
      </c>
      <c r="P380" s="489">
        <v>20.70512955974019</v>
      </c>
      <c r="Q380" s="489">
        <v>1.0893271589726046</v>
      </c>
      <c r="R380" s="489">
        <v>0</v>
      </c>
      <c r="S380" s="489">
        <v>4.9644268895265354E-4</v>
      </c>
      <c r="T380" s="489">
        <v>5.0008612747093392E-3</v>
      </c>
      <c r="U380" s="489">
        <v>0</v>
      </c>
      <c r="V380" s="489">
        <v>0</v>
      </c>
      <c r="W380" s="489">
        <v>0</v>
      </c>
      <c r="X380" s="489">
        <v>0</v>
      </c>
      <c r="Y380" s="489">
        <v>1.0948244629362667</v>
      </c>
      <c r="Z380" s="489">
        <v>66.994610704615084</v>
      </c>
      <c r="AA380" s="489">
        <v>4.1285514126343017</v>
      </c>
      <c r="AB380" s="489">
        <v>0.17507175057224722</v>
      </c>
      <c r="AC380" s="489">
        <v>0.2080217890373369</v>
      </c>
      <c r="AD380" s="489">
        <v>3.6086224623702576E-2</v>
      </c>
      <c r="AE380" s="489">
        <v>1.17671519628199E-2</v>
      </c>
      <c r="AF380" s="489">
        <v>1.0367128437564876E-3</v>
      </c>
      <c r="AG380" s="489">
        <v>2.3770302305132283E-3</v>
      </c>
      <c r="AH380" s="489">
        <v>1.7742833474604353E-4</v>
      </c>
      <c r="AI380" s="489">
        <v>4.5630895002394221</v>
      </c>
      <c r="AJ380" s="489">
        <v>62.008288345889206</v>
      </c>
      <c r="AK380" s="489">
        <v>3.803140364456143</v>
      </c>
      <c r="AL380" s="489">
        <v>7.8703206104743767E-2</v>
      </c>
      <c r="AM380" s="489">
        <v>1.3115808273870313E-2</v>
      </c>
      <c r="AN380" s="489">
        <v>3.1092237547986512E-2</v>
      </c>
      <c r="AO380" s="489">
        <v>8.9657634605691938E-3</v>
      </c>
      <c r="AP380" s="489">
        <v>2.6000148558884262E-4</v>
      </c>
      <c r="AQ380" s="489">
        <v>2.0677386899660343E-3</v>
      </c>
      <c r="AR380" s="489">
        <v>3.8906366763203172E-5</v>
      </c>
      <c r="AS380" s="489">
        <v>3.9373840263856317</v>
      </c>
    </row>
    <row r="381" spans="1:45" ht="18.75">
      <c r="A381" s="484">
        <v>379</v>
      </c>
      <c r="B381" s="485" t="s">
        <v>1195</v>
      </c>
      <c r="C381" s="484" t="s">
        <v>1196</v>
      </c>
      <c r="D381" s="383">
        <v>67</v>
      </c>
      <c r="E381" s="488">
        <v>900231</v>
      </c>
      <c r="F381" s="488">
        <v>2092089.2181088361</v>
      </c>
      <c r="G381" s="488">
        <v>112548.20052160586</v>
      </c>
      <c r="H381" s="488">
        <v>0</v>
      </c>
      <c r="I381" s="488">
        <v>50.161598553157646</v>
      </c>
      <c r="J381" s="488">
        <v>505.29739134888564</v>
      </c>
      <c r="K381" s="488">
        <v>0</v>
      </c>
      <c r="L381" s="488">
        <v>0</v>
      </c>
      <c r="M381" s="488">
        <v>0</v>
      </c>
      <c r="N381" s="488">
        <v>0</v>
      </c>
      <c r="O381" s="488">
        <v>113103.6595115079</v>
      </c>
      <c r="P381" s="489">
        <v>2.3239470959218647</v>
      </c>
      <c r="Q381" s="489">
        <v>0.12502146729184604</v>
      </c>
      <c r="R381" s="489">
        <v>0</v>
      </c>
      <c r="S381" s="489">
        <v>5.5720807829498921E-5</v>
      </c>
      <c r="T381" s="489">
        <v>5.6129747959011143E-4</v>
      </c>
      <c r="U381" s="489">
        <v>0</v>
      </c>
      <c r="V381" s="489">
        <v>0</v>
      </c>
      <c r="W381" s="489">
        <v>0</v>
      </c>
      <c r="X381" s="489">
        <v>0</v>
      </c>
      <c r="Y381" s="489">
        <v>0.12563848557926566</v>
      </c>
      <c r="Z381" s="489">
        <v>18.752135929388512</v>
      </c>
      <c r="AA381" s="489">
        <v>1.1816648493537418</v>
      </c>
      <c r="AB381" s="489">
        <v>0.1011332511208983</v>
      </c>
      <c r="AC381" s="489">
        <v>9.0696297551934146E-2</v>
      </c>
      <c r="AD381" s="489">
        <v>7.9086298070233513E-2</v>
      </c>
      <c r="AE381" s="489">
        <v>1.2435494566256321E-2</v>
      </c>
      <c r="AF381" s="489">
        <v>3.9215117320500945E-4</v>
      </c>
      <c r="AG381" s="489">
        <v>5.5511785967043482E-4</v>
      </c>
      <c r="AH381" s="489">
        <v>6.3130133162307516E-5</v>
      </c>
      <c r="AI381" s="489">
        <v>1.4660265898291023</v>
      </c>
      <c r="AJ381" s="489">
        <v>15.493473627285123</v>
      </c>
      <c r="AK381" s="489">
        <v>0.96915067890756479</v>
      </c>
      <c r="AL381" s="489">
        <v>5.1816724236703617E-2</v>
      </c>
      <c r="AM381" s="489">
        <v>8.5967403481609465E-3</v>
      </c>
      <c r="AN381" s="489">
        <v>5.3653199402273803E-2</v>
      </c>
      <c r="AO381" s="489">
        <v>1.0384233285239686E-2</v>
      </c>
      <c r="AP381" s="489">
        <v>1.0477057637815653E-4</v>
      </c>
      <c r="AQ381" s="489">
        <v>4.143557868810082E-4</v>
      </c>
      <c r="AR381" s="489">
        <v>1.4425424785936362E-5</v>
      </c>
      <c r="AS381" s="489">
        <v>1.0941351279679881</v>
      </c>
    </row>
    <row r="382" spans="1:45" ht="18.75">
      <c r="A382" s="484">
        <v>380</v>
      </c>
      <c r="B382" s="485" t="s">
        <v>1197</v>
      </c>
      <c r="C382" s="484" t="s">
        <v>1198</v>
      </c>
      <c r="D382" s="383">
        <v>67</v>
      </c>
      <c r="E382" s="488">
        <v>1184096</v>
      </c>
      <c r="F382" s="488">
        <v>2793097.5264838138</v>
      </c>
      <c r="G382" s="488">
        <v>172344.48845893078</v>
      </c>
      <c r="H382" s="488">
        <v>0</v>
      </c>
      <c r="I382" s="488">
        <v>66.969532480048343</v>
      </c>
      <c r="J382" s="488">
        <v>674.61028033550826</v>
      </c>
      <c r="K382" s="488">
        <v>0</v>
      </c>
      <c r="L382" s="488">
        <v>0</v>
      </c>
      <c r="M382" s="488">
        <v>0</v>
      </c>
      <c r="N382" s="488">
        <v>0</v>
      </c>
      <c r="O382" s="488">
        <v>173086.06827174634</v>
      </c>
      <c r="P382" s="489">
        <v>2.3588438154371043</v>
      </c>
      <c r="Q382" s="489">
        <v>0.14554942205609239</v>
      </c>
      <c r="R382" s="489">
        <v>0</v>
      </c>
      <c r="S382" s="489">
        <v>5.6557519390360528E-5</v>
      </c>
      <c r="T382" s="489">
        <v>5.6972600222913365E-4</v>
      </c>
      <c r="U382" s="489">
        <v>0</v>
      </c>
      <c r="V382" s="489">
        <v>0</v>
      </c>
      <c r="W382" s="489">
        <v>0</v>
      </c>
      <c r="X382" s="489">
        <v>0</v>
      </c>
      <c r="Y382" s="489">
        <v>0.1461757055777119</v>
      </c>
      <c r="Z382" s="489">
        <v>21.223872778284825</v>
      </c>
      <c r="AA382" s="489">
        <v>1.3875487163738696</v>
      </c>
      <c r="AB382" s="489">
        <v>9.5241270809745274E-2</v>
      </c>
      <c r="AC382" s="489">
        <v>0.1004566869771004</v>
      </c>
      <c r="AD382" s="489">
        <v>0.1111669476132509</v>
      </c>
      <c r="AE382" s="489">
        <v>9.6027433161021258E-3</v>
      </c>
      <c r="AF382" s="489">
        <v>5.5789924498869539E-4</v>
      </c>
      <c r="AG382" s="489">
        <v>8.3414460083418903E-4</v>
      </c>
      <c r="AH382" s="489">
        <v>9.5490335373080919E-5</v>
      </c>
      <c r="AI382" s="489">
        <v>1.705503899271265</v>
      </c>
      <c r="AJ382" s="489">
        <v>18.446394492419461</v>
      </c>
      <c r="AK382" s="489">
        <v>1.2052225473895983</v>
      </c>
      <c r="AL382" s="489">
        <v>3.9757530301140202E-2</v>
      </c>
      <c r="AM382" s="489">
        <v>1.0715672308349805E-2</v>
      </c>
      <c r="AN382" s="489">
        <v>7.3668793560960982E-2</v>
      </c>
      <c r="AO382" s="489">
        <v>8.1297128770675686E-3</v>
      </c>
      <c r="AP382" s="489">
        <v>1.6514482144076363E-4</v>
      </c>
      <c r="AQ382" s="489">
        <v>6.8867294563987379E-4</v>
      </c>
      <c r="AR382" s="489">
        <v>2.4827121106272303E-5</v>
      </c>
      <c r="AS382" s="489">
        <v>1.3383729013253036</v>
      </c>
    </row>
    <row r="383" spans="1:45" ht="18.75">
      <c r="A383" s="484">
        <v>381</v>
      </c>
      <c r="B383" s="485" t="s">
        <v>1199</v>
      </c>
      <c r="C383" s="484" t="s">
        <v>1200</v>
      </c>
      <c r="D383" s="383">
        <v>67</v>
      </c>
      <c r="E383" s="488">
        <v>2922404</v>
      </c>
      <c r="F383" s="488">
        <v>9219030.2595481109</v>
      </c>
      <c r="G383" s="488">
        <v>566334.22930291644</v>
      </c>
      <c r="H383" s="488">
        <v>0</v>
      </c>
      <c r="I383" s="488">
        <v>221.04281735503295</v>
      </c>
      <c r="J383" s="488">
        <v>2226.6507090587002</v>
      </c>
      <c r="K383" s="488">
        <v>0</v>
      </c>
      <c r="L383" s="488">
        <v>0</v>
      </c>
      <c r="M383" s="488">
        <v>0</v>
      </c>
      <c r="N383" s="488">
        <v>0</v>
      </c>
      <c r="O383" s="488">
        <v>568781.9228293302</v>
      </c>
      <c r="P383" s="489">
        <v>3.1546049962798128</v>
      </c>
      <c r="Q383" s="489">
        <v>0.19379053317163417</v>
      </c>
      <c r="R383" s="489">
        <v>0</v>
      </c>
      <c r="S383" s="489">
        <v>7.5637323708506053E-5</v>
      </c>
      <c r="T383" s="489">
        <v>7.6192432978421185E-4</v>
      </c>
      <c r="U383" s="489">
        <v>0</v>
      </c>
      <c r="V383" s="489">
        <v>0</v>
      </c>
      <c r="W383" s="489">
        <v>0</v>
      </c>
      <c r="X383" s="489">
        <v>0</v>
      </c>
      <c r="Y383" s="489">
        <v>0.19462809482512691</v>
      </c>
      <c r="Z383" s="489">
        <v>25.155601232086596</v>
      </c>
      <c r="AA383" s="489">
        <v>1.6183719952603146</v>
      </c>
      <c r="AB383" s="489">
        <v>0.13717260552505911</v>
      </c>
      <c r="AC383" s="489">
        <v>0.10708479993671051</v>
      </c>
      <c r="AD383" s="489">
        <v>2.8085849748423607E-2</v>
      </c>
      <c r="AE383" s="489">
        <v>7.7891704999798108E-3</v>
      </c>
      <c r="AF383" s="489">
        <v>7.2692489060060628E-4</v>
      </c>
      <c r="AG383" s="489">
        <v>1.0769929639424293E-3</v>
      </c>
      <c r="AH383" s="489">
        <v>1.3555987589601451E-4</v>
      </c>
      <c r="AI383" s="489">
        <v>1.900443898700926</v>
      </c>
      <c r="AJ383" s="489">
        <v>22.417487607009136</v>
      </c>
      <c r="AK383" s="489">
        <v>1.4387433423649227</v>
      </c>
      <c r="AL383" s="489">
        <v>8.5329637122477126E-2</v>
      </c>
      <c r="AM383" s="489">
        <v>1.1166455433596218E-2</v>
      </c>
      <c r="AN383" s="489">
        <v>2.1361538533882788E-2</v>
      </c>
      <c r="AO383" s="489">
        <v>6.3142618728217002E-3</v>
      </c>
      <c r="AP383" s="489">
        <v>1.5934269247973009E-4</v>
      </c>
      <c r="AQ383" s="489">
        <v>9.0512121001836158E-4</v>
      </c>
      <c r="AR383" s="489">
        <v>2.4807491293256967E-5</v>
      </c>
      <c r="AS383" s="489">
        <v>1.5640045067214909</v>
      </c>
    </row>
    <row r="384" spans="1:45" ht="18.75">
      <c r="A384" s="484">
        <v>382</v>
      </c>
      <c r="B384" s="485" t="s">
        <v>1201</v>
      </c>
      <c r="C384" s="484" t="s">
        <v>1202</v>
      </c>
      <c r="D384" s="383">
        <v>67</v>
      </c>
      <c r="E384" s="488">
        <v>3858940</v>
      </c>
      <c r="F384" s="488">
        <v>18833890.947425757</v>
      </c>
      <c r="G384" s="488">
        <v>1200290.289852106</v>
      </c>
      <c r="H384" s="488">
        <v>0</v>
      </c>
      <c r="I384" s="488">
        <v>451.57638054878265</v>
      </c>
      <c r="J384" s="488">
        <v>4548.9054110638526</v>
      </c>
      <c r="K384" s="488">
        <v>0</v>
      </c>
      <c r="L384" s="488">
        <v>0</v>
      </c>
      <c r="M384" s="488">
        <v>0</v>
      </c>
      <c r="N384" s="488">
        <v>0</v>
      </c>
      <c r="O384" s="488">
        <v>1205290.7716437187</v>
      </c>
      <c r="P384" s="489">
        <v>4.8805866241573481</v>
      </c>
      <c r="Q384" s="489">
        <v>0.31104144916793369</v>
      </c>
      <c r="R384" s="489">
        <v>0</v>
      </c>
      <c r="S384" s="489">
        <v>1.1702083487921104E-4</v>
      </c>
      <c r="T384" s="489">
        <v>1.1787966154083382E-3</v>
      </c>
      <c r="U384" s="489">
        <v>0</v>
      </c>
      <c r="V384" s="489">
        <v>0</v>
      </c>
      <c r="W384" s="489">
        <v>0</v>
      </c>
      <c r="X384" s="489">
        <v>0</v>
      </c>
      <c r="Y384" s="489">
        <v>0.31233726661822125</v>
      </c>
      <c r="Z384" s="489">
        <v>34.117442090582642</v>
      </c>
      <c r="AA384" s="489">
        <v>2.2209291883171276</v>
      </c>
      <c r="AB384" s="489">
        <v>0.15745176934986119</v>
      </c>
      <c r="AC384" s="489">
        <v>0.15274475788723846</v>
      </c>
      <c r="AD384" s="489">
        <v>2.6240139219756504E-2</v>
      </c>
      <c r="AE384" s="489">
        <v>1.7709699312306138E-2</v>
      </c>
      <c r="AF384" s="489">
        <v>1.8439300490310747E-3</v>
      </c>
      <c r="AG384" s="489">
        <v>1.5795526325129523E-3</v>
      </c>
      <c r="AH384" s="489">
        <v>3.2311879155612805E-4</v>
      </c>
      <c r="AI384" s="489">
        <v>2.5788221555593909</v>
      </c>
      <c r="AJ384" s="489">
        <v>30.358290318069603</v>
      </c>
      <c r="AK384" s="489">
        <v>1.9741509984728143</v>
      </c>
      <c r="AL384" s="489">
        <v>8.5426969718671253E-2</v>
      </c>
      <c r="AM384" s="489">
        <v>1.2829063514849293E-2</v>
      </c>
      <c r="AN384" s="489">
        <v>2.304849389039346E-2</v>
      </c>
      <c r="AO384" s="489">
        <v>1.467908474963726E-2</v>
      </c>
      <c r="AP384" s="489">
        <v>6.2339211869758817E-4</v>
      </c>
      <c r="AQ384" s="489">
        <v>1.2731898301007512E-3</v>
      </c>
      <c r="AR384" s="489">
        <v>1.0787408674170722E-4</v>
      </c>
      <c r="AS384" s="489">
        <v>2.1121390663819044</v>
      </c>
    </row>
    <row r="385" spans="1:45" ht="18.75">
      <c r="A385" s="484">
        <v>383</v>
      </c>
      <c r="B385" s="485" t="s">
        <v>1203</v>
      </c>
      <c r="C385" s="484" t="s">
        <v>1204</v>
      </c>
      <c r="D385" s="383">
        <v>67</v>
      </c>
      <c r="E385" s="488">
        <v>556373</v>
      </c>
      <c r="F385" s="488">
        <v>1715746.938746874</v>
      </c>
      <c r="G385" s="488">
        <v>96754.991221903532</v>
      </c>
      <c r="H385" s="488">
        <v>3151.4026307268664</v>
      </c>
      <c r="I385" s="488">
        <v>41.138116106744619</v>
      </c>
      <c r="J385" s="488">
        <v>414.40032521525575</v>
      </c>
      <c r="K385" s="488">
        <v>0</v>
      </c>
      <c r="L385" s="488">
        <v>0</v>
      </c>
      <c r="M385" s="488">
        <v>0</v>
      </c>
      <c r="N385" s="488">
        <v>0</v>
      </c>
      <c r="O385" s="488">
        <v>100361.9322939524</v>
      </c>
      <c r="P385" s="489">
        <v>3.0838069761596518</v>
      </c>
      <c r="Q385" s="489">
        <v>0.17390310317341698</v>
      </c>
      <c r="R385" s="489">
        <v>5.66419044548687E-3</v>
      </c>
      <c r="S385" s="489">
        <v>7.3939813949894435E-5</v>
      </c>
      <c r="T385" s="489">
        <v>7.4482465039686641E-4</v>
      </c>
      <c r="U385" s="489">
        <v>0</v>
      </c>
      <c r="V385" s="489">
        <v>0</v>
      </c>
      <c r="W385" s="489">
        <v>0</v>
      </c>
      <c r="X385" s="489">
        <v>0</v>
      </c>
      <c r="Y385" s="489">
        <v>0.18038605808325062</v>
      </c>
      <c r="Z385" s="489">
        <v>31.974486396552468</v>
      </c>
      <c r="AA385" s="489">
        <v>2.0412646428743768</v>
      </c>
      <c r="AB385" s="489">
        <v>0.20138200022958885</v>
      </c>
      <c r="AC385" s="489">
        <v>0.14657510548811134</v>
      </c>
      <c r="AD385" s="489">
        <v>2.9814877739006904E-2</v>
      </c>
      <c r="AE385" s="489">
        <v>1.1603928836560255E-2</v>
      </c>
      <c r="AF385" s="489">
        <v>6.3883829873043804E-4</v>
      </c>
      <c r="AG385" s="489">
        <v>1.2868505785052469E-3</v>
      </c>
      <c r="AH385" s="489">
        <v>1.06309222349005E-4</v>
      </c>
      <c r="AI385" s="489">
        <v>2.43267255326723</v>
      </c>
      <c r="AJ385" s="489">
        <v>28.814499918280756</v>
      </c>
      <c r="AK385" s="489">
        <v>1.8345094273007585</v>
      </c>
      <c r="AL385" s="489">
        <v>0.13338660706458447</v>
      </c>
      <c r="AM385" s="489">
        <v>1.5536431292444213E-2</v>
      </c>
      <c r="AN385" s="489">
        <v>2.5917385171764167E-2</v>
      </c>
      <c r="AO385" s="489">
        <v>1.003622452910401E-2</v>
      </c>
      <c r="AP385" s="489">
        <v>1.5348721881267637E-4</v>
      </c>
      <c r="AQ385" s="489">
        <v>1.1063222323542535E-3</v>
      </c>
      <c r="AR385" s="489">
        <v>2.233141732689316E-5</v>
      </c>
      <c r="AS385" s="489">
        <v>2.0206682162271496</v>
      </c>
    </row>
    <row r="386" spans="1:45" ht="18.75">
      <c r="A386" s="484">
        <v>384</v>
      </c>
      <c r="B386" s="485" t="s">
        <v>1205</v>
      </c>
      <c r="C386" s="484" t="s">
        <v>1206</v>
      </c>
      <c r="D386" s="383">
        <v>67</v>
      </c>
      <c r="E386" s="488">
        <v>378606</v>
      </c>
      <c r="F386" s="488">
        <v>309488.91760700371</v>
      </c>
      <c r="G386" s="488">
        <v>18864.484713381462</v>
      </c>
      <c r="H386" s="488">
        <v>243.96089751342365</v>
      </c>
      <c r="I386" s="488">
        <v>7.4205529607801743</v>
      </c>
      <c r="J386" s="488">
        <v>74.750130809227116</v>
      </c>
      <c r="K386" s="488">
        <v>0</v>
      </c>
      <c r="L386" s="488">
        <v>0</v>
      </c>
      <c r="M386" s="488">
        <v>0</v>
      </c>
      <c r="N386" s="488">
        <v>0</v>
      </c>
      <c r="O386" s="488">
        <v>19190.616294664895</v>
      </c>
      <c r="P386" s="489">
        <v>0.81744324603150431</v>
      </c>
      <c r="Q386" s="489">
        <v>4.9826164174317004E-2</v>
      </c>
      <c r="R386" s="489">
        <v>6.4436616829480686E-4</v>
      </c>
      <c r="S386" s="489">
        <v>1.9599670794388294E-5</v>
      </c>
      <c r="T386" s="489">
        <v>1.9743514579596499E-4</v>
      </c>
      <c r="U386" s="489">
        <v>0</v>
      </c>
      <c r="V386" s="489">
        <v>0</v>
      </c>
      <c r="W386" s="489">
        <v>0</v>
      </c>
      <c r="X386" s="489">
        <v>0</v>
      </c>
      <c r="Y386" s="489">
        <v>5.0687565159202169E-2</v>
      </c>
      <c r="Z386" s="489">
        <v>16.843667162258129</v>
      </c>
      <c r="AA386" s="489">
        <v>1.0790338021662871</v>
      </c>
      <c r="AB386" s="489">
        <v>0.1119885561934138</v>
      </c>
      <c r="AC386" s="489">
        <v>9.2585442821287042E-2</v>
      </c>
      <c r="AD386" s="489">
        <v>2.2508103509959271E-2</v>
      </c>
      <c r="AE386" s="489">
        <v>1.0334947920358252E-2</v>
      </c>
      <c r="AF386" s="489">
        <v>6.4000333451880317E-4</v>
      </c>
      <c r="AG386" s="489">
        <v>5.884544551693024E-4</v>
      </c>
      <c r="AH386" s="489">
        <v>1.0665779011421514E-4</v>
      </c>
      <c r="AI386" s="489">
        <v>1.3177859681911077</v>
      </c>
      <c r="AJ386" s="489">
        <v>13.957726112265632</v>
      </c>
      <c r="AK386" s="489">
        <v>0.8925520454158935</v>
      </c>
      <c r="AL386" s="489">
        <v>6.6177281158584858E-2</v>
      </c>
      <c r="AM386" s="489">
        <v>1.0253502421526301E-2</v>
      </c>
      <c r="AN386" s="489">
        <v>1.8064330920244918E-2</v>
      </c>
      <c r="AO386" s="489">
        <v>8.9001244759195873E-3</v>
      </c>
      <c r="AP386" s="489">
        <v>1.7136283087395028E-4</v>
      </c>
      <c r="AQ386" s="489">
        <v>4.1437300306771139E-4</v>
      </c>
      <c r="AR386" s="489">
        <v>2.4689073856910612E-5</v>
      </c>
      <c r="AS386" s="489">
        <v>0.99655770929996801</v>
      </c>
    </row>
    <row r="387" spans="1:45" ht="18.75">
      <c r="A387" s="484">
        <v>385</v>
      </c>
      <c r="B387" s="485" t="s">
        <v>1207</v>
      </c>
      <c r="C387" s="484" t="s">
        <v>1208</v>
      </c>
      <c r="D387" s="383">
        <v>67</v>
      </c>
      <c r="E387" s="488">
        <v>2434479</v>
      </c>
      <c r="F387" s="488">
        <v>7862189.5537056392</v>
      </c>
      <c r="G387" s="488">
        <v>467611.86410363205</v>
      </c>
      <c r="H387" s="488">
        <v>0</v>
      </c>
      <c r="I387" s="488">
        <v>188.51012314776685</v>
      </c>
      <c r="J387" s="488">
        <v>1898.9361626599839</v>
      </c>
      <c r="K387" s="488">
        <v>0</v>
      </c>
      <c r="L387" s="488">
        <v>0</v>
      </c>
      <c r="M387" s="488">
        <v>0</v>
      </c>
      <c r="N387" s="488">
        <v>0</v>
      </c>
      <c r="O387" s="488">
        <v>469699.31038943975</v>
      </c>
      <c r="P387" s="489">
        <v>3.2295162758461418</v>
      </c>
      <c r="Q387" s="489">
        <v>0.19207882430024331</v>
      </c>
      <c r="R387" s="489">
        <v>0</v>
      </c>
      <c r="S387" s="489">
        <v>7.7433456253993911E-5</v>
      </c>
      <c r="T387" s="489">
        <v>7.8001747505728489E-4</v>
      </c>
      <c r="U387" s="489">
        <v>0</v>
      </c>
      <c r="V387" s="489">
        <v>0</v>
      </c>
      <c r="W387" s="489">
        <v>0</v>
      </c>
      <c r="X387" s="489">
        <v>0</v>
      </c>
      <c r="Y387" s="489">
        <v>0.19293627523155457</v>
      </c>
      <c r="Z387" s="489">
        <v>36.638527049675602</v>
      </c>
      <c r="AA387" s="489">
        <v>2.3512592857875987</v>
      </c>
      <c r="AB387" s="489">
        <v>0.20338605950033478</v>
      </c>
      <c r="AC387" s="489">
        <v>0.19874470725142673</v>
      </c>
      <c r="AD387" s="489">
        <v>4.9493589422560789E-2</v>
      </c>
      <c r="AE387" s="489">
        <v>9.5479166904859306E-3</v>
      </c>
      <c r="AF387" s="489">
        <v>4.0380013772050704E-4</v>
      </c>
      <c r="AG387" s="489">
        <v>1.38032891255466E-3</v>
      </c>
      <c r="AH387" s="489">
        <v>6.8285616502131044E-5</v>
      </c>
      <c r="AI387" s="489">
        <v>2.8142839733191836</v>
      </c>
      <c r="AJ387" s="489">
        <v>32.121369253124506</v>
      </c>
      <c r="AK387" s="489">
        <v>2.0548228567745581</v>
      </c>
      <c r="AL387" s="489">
        <v>0.11965129411319593</v>
      </c>
      <c r="AM387" s="489">
        <v>3.909426869403685E-2</v>
      </c>
      <c r="AN387" s="489">
        <v>3.5642103276920328E-2</v>
      </c>
      <c r="AO387" s="489">
        <v>7.6956696800977694E-3</v>
      </c>
      <c r="AP387" s="489">
        <v>9.9552826517884717E-5</v>
      </c>
      <c r="AQ387" s="489">
        <v>1.1937292352343289E-3</v>
      </c>
      <c r="AR387" s="489">
        <v>1.3327529300509924E-5</v>
      </c>
      <c r="AS387" s="489">
        <v>2.258212802129862</v>
      </c>
    </row>
    <row r="388" spans="1:45" ht="18.75">
      <c r="A388" s="484">
        <v>386</v>
      </c>
      <c r="B388" s="485" t="s">
        <v>1209</v>
      </c>
      <c r="C388" s="484" t="s">
        <v>1210</v>
      </c>
      <c r="D388" s="383">
        <v>67</v>
      </c>
      <c r="E388" s="488">
        <v>2363777</v>
      </c>
      <c r="F388" s="488">
        <v>5923378.999714775</v>
      </c>
      <c r="G388" s="488">
        <v>355324.01029044704</v>
      </c>
      <c r="H388" s="488">
        <v>0</v>
      </c>
      <c r="I388" s="488">
        <v>142.02365601333531</v>
      </c>
      <c r="J388" s="488">
        <v>1430.6598067706975</v>
      </c>
      <c r="K388" s="488">
        <v>0</v>
      </c>
      <c r="L388" s="488">
        <v>0</v>
      </c>
      <c r="M388" s="488">
        <v>0</v>
      </c>
      <c r="N388" s="488">
        <v>0</v>
      </c>
      <c r="O388" s="488">
        <v>356896.69375323108</v>
      </c>
      <c r="P388" s="489">
        <v>2.5058958606140829</v>
      </c>
      <c r="Q388" s="489">
        <v>0.15032044490256358</v>
      </c>
      <c r="R388" s="489">
        <v>0</v>
      </c>
      <c r="S388" s="489">
        <v>6.0083356430549626E-5</v>
      </c>
      <c r="T388" s="489">
        <v>6.0524313705171741E-4</v>
      </c>
      <c r="U388" s="489">
        <v>0</v>
      </c>
      <c r="V388" s="489">
        <v>0</v>
      </c>
      <c r="W388" s="489">
        <v>0</v>
      </c>
      <c r="X388" s="489">
        <v>0</v>
      </c>
      <c r="Y388" s="489">
        <v>0.15098577139604585</v>
      </c>
      <c r="Z388" s="489">
        <v>15.658804780661807</v>
      </c>
      <c r="AA388" s="489">
        <v>1.0081059621756703</v>
      </c>
      <c r="AB388" s="489">
        <v>6.6781156445331738E-2</v>
      </c>
      <c r="AC388" s="489">
        <v>6.7354890838147344E-2</v>
      </c>
      <c r="AD388" s="489">
        <v>1.283923084606812E-2</v>
      </c>
      <c r="AE388" s="489">
        <v>5.8784546339042728E-3</v>
      </c>
      <c r="AF388" s="489">
        <v>2.5175512973231212E-4</v>
      </c>
      <c r="AG388" s="489">
        <v>6.0910726173499111E-4</v>
      </c>
      <c r="AH388" s="489">
        <v>3.9183708336517378E-5</v>
      </c>
      <c r="AI388" s="489">
        <v>1.1618597410389264</v>
      </c>
      <c r="AJ388" s="489">
        <v>13.901690431120588</v>
      </c>
      <c r="AK388" s="489">
        <v>0.89221427880834314</v>
      </c>
      <c r="AL388" s="489">
        <v>3.5028339536090927E-2</v>
      </c>
      <c r="AM388" s="489">
        <v>6.7156555482059824E-3</v>
      </c>
      <c r="AN388" s="489">
        <v>1.1288810863757753E-2</v>
      </c>
      <c r="AO388" s="489">
        <v>5.1092991554543502E-3</v>
      </c>
      <c r="AP388" s="489">
        <v>6.9658066060042002E-5</v>
      </c>
      <c r="AQ388" s="489">
        <v>5.2311173653889144E-4</v>
      </c>
      <c r="AR388" s="489">
        <v>9.2695886780359751E-6</v>
      </c>
      <c r="AS388" s="489">
        <v>0.95095842330312852</v>
      </c>
    </row>
    <row r="389" spans="1:45" ht="18.75">
      <c r="A389" s="484">
        <v>387</v>
      </c>
      <c r="B389" s="485" t="s">
        <v>1211</v>
      </c>
      <c r="C389" s="484" t="s">
        <v>1212</v>
      </c>
      <c r="D389" s="383">
        <v>67</v>
      </c>
      <c r="E389" s="488">
        <v>210184</v>
      </c>
      <c r="F389" s="488">
        <v>387949.02948554838</v>
      </c>
      <c r="G389" s="488">
        <v>28131.968220221894</v>
      </c>
      <c r="H389" s="488">
        <v>0</v>
      </c>
      <c r="I389" s="488">
        <v>9.30177513831479</v>
      </c>
      <c r="J389" s="488">
        <v>93.700417209062607</v>
      </c>
      <c r="K389" s="488">
        <v>0</v>
      </c>
      <c r="L389" s="488">
        <v>0</v>
      </c>
      <c r="M389" s="488">
        <v>0</v>
      </c>
      <c r="N389" s="488">
        <v>0</v>
      </c>
      <c r="O389" s="488">
        <v>28234.970412569273</v>
      </c>
      <c r="P389" s="489">
        <v>1.8457590943437578</v>
      </c>
      <c r="Q389" s="489">
        <v>0.13384448017081174</v>
      </c>
      <c r="R389" s="489">
        <v>0</v>
      </c>
      <c r="S389" s="489">
        <v>4.4255391173042623E-5</v>
      </c>
      <c r="T389" s="489">
        <v>4.458018555601883E-4</v>
      </c>
      <c r="U389" s="489">
        <v>0</v>
      </c>
      <c r="V389" s="489">
        <v>0</v>
      </c>
      <c r="W389" s="489">
        <v>0</v>
      </c>
      <c r="X389" s="489">
        <v>0</v>
      </c>
      <c r="Y389" s="489">
        <v>0.13433453741754497</v>
      </c>
      <c r="Z389" s="489">
        <v>23.158118275614179</v>
      </c>
      <c r="AA389" s="489">
        <v>1.4829137525545262</v>
      </c>
      <c r="AB389" s="489">
        <v>0.26827668437690405</v>
      </c>
      <c r="AC389" s="489">
        <v>0.135131352938965</v>
      </c>
      <c r="AD389" s="489">
        <v>3.7062523614480827E-2</v>
      </c>
      <c r="AE389" s="489">
        <v>1.114797055337096E-2</v>
      </c>
      <c r="AF389" s="489">
        <v>1.2102641972535576E-3</v>
      </c>
      <c r="AG389" s="489">
        <v>1.2925023488217073E-3</v>
      </c>
      <c r="AH389" s="489">
        <v>2.0525196500359417E-4</v>
      </c>
      <c r="AI389" s="489">
        <v>1.9372403025493263</v>
      </c>
      <c r="AJ389" s="489">
        <v>19.180317234089308</v>
      </c>
      <c r="AK389" s="489">
        <v>1.220933590427157</v>
      </c>
      <c r="AL389" s="489">
        <v>0.20579189235314313</v>
      </c>
      <c r="AM389" s="489">
        <v>2.895160362680007E-2</v>
      </c>
      <c r="AN389" s="489">
        <v>3.2962095173758199E-2</v>
      </c>
      <c r="AO389" s="489">
        <v>9.5633439572855028E-3</v>
      </c>
      <c r="AP389" s="489">
        <v>1.9940428564116968E-4</v>
      </c>
      <c r="AQ389" s="489">
        <v>9.8000113746000051E-4</v>
      </c>
      <c r="AR389" s="489">
        <v>2.586425171203691E-5</v>
      </c>
      <c r="AS389" s="489">
        <v>1.499407795212957</v>
      </c>
    </row>
    <row r="390" spans="1:45" ht="18.75">
      <c r="A390" s="484">
        <v>388</v>
      </c>
      <c r="B390" s="485" t="s">
        <v>1213</v>
      </c>
      <c r="C390" s="484" t="s">
        <v>1214</v>
      </c>
      <c r="D390" s="383">
        <v>67</v>
      </c>
      <c r="E390" s="488">
        <v>1885167</v>
      </c>
      <c r="F390" s="488">
        <v>2151581.1305671115</v>
      </c>
      <c r="G390" s="488">
        <v>141276.21632398307</v>
      </c>
      <c r="H390" s="488">
        <v>0</v>
      </c>
      <c r="I390" s="488">
        <v>51.588024063150584</v>
      </c>
      <c r="J390" s="488">
        <v>519.66633312790646</v>
      </c>
      <c r="K390" s="488">
        <v>0</v>
      </c>
      <c r="L390" s="488">
        <v>0</v>
      </c>
      <c r="M390" s="488">
        <v>0</v>
      </c>
      <c r="N390" s="488">
        <v>0</v>
      </c>
      <c r="O390" s="488">
        <v>141847.47068117413</v>
      </c>
      <c r="P390" s="489">
        <v>1.1413212360321985</v>
      </c>
      <c r="Q390" s="489">
        <v>7.4940955535495304E-2</v>
      </c>
      <c r="R390" s="489">
        <v>0</v>
      </c>
      <c r="S390" s="489">
        <v>2.7365227623415108E-5</v>
      </c>
      <c r="T390" s="489">
        <v>2.7566063543861443E-4</v>
      </c>
      <c r="U390" s="489">
        <v>0</v>
      </c>
      <c r="V390" s="489">
        <v>0</v>
      </c>
      <c r="W390" s="489">
        <v>0</v>
      </c>
      <c r="X390" s="489">
        <v>0</v>
      </c>
      <c r="Y390" s="489">
        <v>7.5243981398557341E-2</v>
      </c>
      <c r="Z390" s="489">
        <v>15.070513518033783</v>
      </c>
      <c r="AA390" s="489">
        <v>0.94311946678890568</v>
      </c>
      <c r="AB390" s="489">
        <v>0.15137967788430418</v>
      </c>
      <c r="AC390" s="489">
        <v>8.3749887466249895E-2</v>
      </c>
      <c r="AD390" s="489">
        <v>2.0933976449297977E-2</v>
      </c>
      <c r="AE390" s="489">
        <v>7.8750596005512409E-3</v>
      </c>
      <c r="AF390" s="489">
        <v>4.1662766148548518E-4</v>
      </c>
      <c r="AG390" s="489">
        <v>5.5405493527440036E-4</v>
      </c>
      <c r="AH390" s="489">
        <v>7.0002076944702208E-5</v>
      </c>
      <c r="AI390" s="489">
        <v>1.2080987528630136</v>
      </c>
      <c r="AJ390" s="489">
        <v>12.565788486461084</v>
      </c>
      <c r="AK390" s="489">
        <v>0.78000055171020866</v>
      </c>
      <c r="AL390" s="489">
        <v>0.10807352025950064</v>
      </c>
      <c r="AM390" s="489">
        <v>1.2295363894988037E-2</v>
      </c>
      <c r="AN390" s="489">
        <v>1.7903404091312091E-2</v>
      </c>
      <c r="AO390" s="489">
        <v>6.6892576482272172E-3</v>
      </c>
      <c r="AP390" s="489">
        <v>1.0537724396251156E-4</v>
      </c>
      <c r="AQ390" s="489">
        <v>4.2387491981401795E-4</v>
      </c>
      <c r="AR390" s="489">
        <v>1.4940758755554847E-5</v>
      </c>
      <c r="AS390" s="489">
        <v>0.92550629052676836</v>
      </c>
    </row>
    <row r="391" spans="1:45" ht="18.75">
      <c r="A391" s="484">
        <v>389</v>
      </c>
      <c r="B391" s="485" t="s">
        <v>1215</v>
      </c>
      <c r="C391" s="484" t="s">
        <v>30</v>
      </c>
      <c r="D391" s="383">
        <v>68</v>
      </c>
      <c r="E391" s="488">
        <v>1463403</v>
      </c>
      <c r="F391" s="488">
        <v>0</v>
      </c>
      <c r="G391" s="488">
        <v>0</v>
      </c>
      <c r="H391" s="488">
        <v>0</v>
      </c>
      <c r="I391" s="488">
        <v>0</v>
      </c>
      <c r="J391" s="488">
        <v>0</v>
      </c>
      <c r="K391" s="488">
        <v>0</v>
      </c>
      <c r="L391" s="488">
        <v>0</v>
      </c>
      <c r="M391" s="488">
        <v>0</v>
      </c>
      <c r="N391" s="488">
        <v>0</v>
      </c>
      <c r="O391" s="488">
        <v>0</v>
      </c>
      <c r="P391" s="489">
        <v>0</v>
      </c>
      <c r="Q391" s="489">
        <v>0</v>
      </c>
      <c r="R391" s="489">
        <v>0</v>
      </c>
      <c r="S391" s="489">
        <v>0</v>
      </c>
      <c r="T391" s="489">
        <v>0</v>
      </c>
      <c r="U391" s="489">
        <v>0</v>
      </c>
      <c r="V391" s="489">
        <v>0</v>
      </c>
      <c r="W391" s="489">
        <v>0</v>
      </c>
      <c r="X391" s="489">
        <v>0</v>
      </c>
      <c r="Y391" s="489">
        <v>0</v>
      </c>
      <c r="Z391" s="489">
        <v>65.832018797506009</v>
      </c>
      <c r="AA391" s="489">
        <v>3.7073686190169424</v>
      </c>
      <c r="AB391" s="489">
        <v>0.2204089866680991</v>
      </c>
      <c r="AC391" s="489">
        <v>0.21305786237018845</v>
      </c>
      <c r="AD391" s="489">
        <v>4.4097047212709101E-2</v>
      </c>
      <c r="AE391" s="489">
        <v>3.2128730927624347E-2</v>
      </c>
      <c r="AF391" s="489">
        <v>3.4240175114541639E-3</v>
      </c>
      <c r="AG391" s="489">
        <v>2.6731955464111422E-3</v>
      </c>
      <c r="AH391" s="489">
        <v>4.7418317759094383E-4</v>
      </c>
      <c r="AI391" s="489">
        <v>4.2236326424310215</v>
      </c>
      <c r="AJ391" s="489">
        <v>48.856525375059547</v>
      </c>
      <c r="AK391" s="489">
        <v>2.6389478353198115</v>
      </c>
      <c r="AL391" s="489">
        <v>7.2786907814497176E-2</v>
      </c>
      <c r="AM391" s="489">
        <v>1.2249865871583802E-2</v>
      </c>
      <c r="AN391" s="489">
        <v>2.7674837339108391E-2</v>
      </c>
      <c r="AO391" s="489">
        <v>2.3422837049126826E-2</v>
      </c>
      <c r="AP391" s="489">
        <v>1.0332141367664911E-3</v>
      </c>
      <c r="AQ391" s="489">
        <v>1.847378200986842E-3</v>
      </c>
      <c r="AR391" s="489">
        <v>9.6378710833315188E-5</v>
      </c>
      <c r="AS391" s="489">
        <v>2.7780592544427143</v>
      </c>
    </row>
    <row r="392" spans="1:45" ht="18.75">
      <c r="A392" s="484">
        <v>390</v>
      </c>
      <c r="B392" s="485" t="s">
        <v>1216</v>
      </c>
      <c r="C392" s="484" t="s">
        <v>31</v>
      </c>
      <c r="D392" s="383">
        <v>69</v>
      </c>
      <c r="E392" s="488">
        <v>4692988</v>
      </c>
      <c r="F392" s="488">
        <v>49478773.477248594</v>
      </c>
      <c r="G392" s="488">
        <v>3362335.4078431008</v>
      </c>
      <c r="H392" s="488">
        <v>9098.1751325896421</v>
      </c>
      <c r="I392" s="488">
        <v>1186.3425090025257</v>
      </c>
      <c r="J392" s="488">
        <v>11950.491857032988</v>
      </c>
      <c r="K392" s="488">
        <v>0</v>
      </c>
      <c r="L392" s="488">
        <v>0</v>
      </c>
      <c r="M392" s="488">
        <v>0</v>
      </c>
      <c r="N392" s="488">
        <v>0</v>
      </c>
      <c r="O392" s="488">
        <v>3384570.4173417254</v>
      </c>
      <c r="P392" s="489">
        <v>10.543128061961504</v>
      </c>
      <c r="Q392" s="489">
        <v>0.71645940876965819</v>
      </c>
      <c r="R392" s="489">
        <v>1.9386742801365871E-3</v>
      </c>
      <c r="S392" s="489">
        <v>2.5279044161257726E-4</v>
      </c>
      <c r="T392" s="489">
        <v>2.5464569389550937E-3</v>
      </c>
      <c r="U392" s="489">
        <v>0</v>
      </c>
      <c r="V392" s="489">
        <v>0</v>
      </c>
      <c r="W392" s="489">
        <v>0</v>
      </c>
      <c r="X392" s="489">
        <v>0</v>
      </c>
      <c r="Y392" s="489">
        <v>0.72119733043036238</v>
      </c>
      <c r="Z392" s="489">
        <v>30.21771120342062</v>
      </c>
      <c r="AA392" s="489">
        <v>2.0080302055837733</v>
      </c>
      <c r="AB392" s="489">
        <v>0.24606450280333214</v>
      </c>
      <c r="AC392" s="489">
        <v>0.14657401990358063</v>
      </c>
      <c r="AD392" s="489">
        <v>2.5567885276478498E-2</v>
      </c>
      <c r="AE392" s="489">
        <v>7.7535247577134358E-3</v>
      </c>
      <c r="AF392" s="489">
        <v>1.2678462487299594E-3</v>
      </c>
      <c r="AG392" s="489">
        <v>9.8281994644673675E-4</v>
      </c>
      <c r="AH392" s="489">
        <v>2.5181243454883151E-4</v>
      </c>
      <c r="AI392" s="489">
        <v>2.4364926169546015</v>
      </c>
      <c r="AJ392" s="489">
        <v>26.492633546113655</v>
      </c>
      <c r="AK392" s="489">
        <v>1.761669249013913</v>
      </c>
      <c r="AL392" s="489">
        <v>0.16927327540133127</v>
      </c>
      <c r="AM392" s="489">
        <v>2.0215389220454773E-2</v>
      </c>
      <c r="AN392" s="489">
        <v>2.2158343317985045E-2</v>
      </c>
      <c r="AO392" s="489">
        <v>6.1859221495287799E-3</v>
      </c>
      <c r="AP392" s="489">
        <v>1.7730142097191056E-4</v>
      </c>
      <c r="AQ392" s="489">
        <v>7.1531850042531658E-4</v>
      </c>
      <c r="AR392" s="489">
        <v>2.3503057704973004E-5</v>
      </c>
      <c r="AS392" s="489">
        <v>1.9804183020823147</v>
      </c>
    </row>
    <row r="393" spans="1:45" ht="18.75">
      <c r="A393" s="490">
        <v>391</v>
      </c>
      <c r="B393" s="491" t="s">
        <v>1217</v>
      </c>
      <c r="C393" s="490" t="s">
        <v>186</v>
      </c>
      <c r="D393" s="492">
        <v>70</v>
      </c>
      <c r="E393" s="493">
        <v>1017818388</v>
      </c>
      <c r="F393" s="493">
        <f>SUM(F3:F392)</f>
        <v>15972766290.880919</v>
      </c>
      <c r="G393" s="493">
        <f t="shared" ref="G393:O393" si="0">SUM(G3:G392)</f>
        <v>1039981979.9029009</v>
      </c>
      <c r="H393" s="493">
        <f t="shared" si="0"/>
        <v>79578565.101272091</v>
      </c>
      <c r="I393" s="493">
        <f t="shared" si="0"/>
        <v>30889123.159822471</v>
      </c>
      <c r="J393" s="493">
        <f t="shared" si="0"/>
        <v>20831798.886840548</v>
      </c>
      <c r="K393" s="493">
        <f t="shared" si="0"/>
        <v>30403943.875178549</v>
      </c>
      <c r="L393" s="493">
        <f t="shared" si="0"/>
        <v>3308104.6771154893</v>
      </c>
      <c r="M393" s="493">
        <f t="shared" si="0"/>
        <v>2152712.7107988936</v>
      </c>
      <c r="N393" s="493">
        <f t="shared" si="0"/>
        <v>571031.0821965083</v>
      </c>
      <c r="O393" s="493">
        <f t="shared" si="0"/>
        <v>1207717259.3961251</v>
      </c>
      <c r="P393" s="494"/>
      <c r="Q393" s="494"/>
      <c r="R393" s="494"/>
      <c r="S393" s="494"/>
      <c r="T393" s="494"/>
      <c r="U393" s="494"/>
      <c r="V393" s="494"/>
      <c r="W393" s="494"/>
      <c r="X393" s="494"/>
      <c r="Y393" s="494"/>
      <c r="Z393" s="494"/>
      <c r="AA393" s="494"/>
      <c r="AB393" s="494"/>
      <c r="AC393" s="494"/>
      <c r="AD393" s="494"/>
      <c r="AE393" s="494"/>
      <c r="AF393" s="494"/>
      <c r="AG393" s="494"/>
      <c r="AH393" s="494"/>
      <c r="AI393" s="494"/>
      <c r="AJ393" s="494"/>
      <c r="AK393" s="494"/>
      <c r="AL393" s="494"/>
      <c r="AM393" s="494"/>
      <c r="AN393" s="494"/>
      <c r="AO393" s="494"/>
      <c r="AP393" s="494"/>
      <c r="AQ393" s="494"/>
      <c r="AR393" s="494"/>
      <c r="AS393" s="494"/>
    </row>
    <row r="394" spans="1:45" ht="18.75">
      <c r="A394" s="484">
        <v>392</v>
      </c>
      <c r="B394" s="485" t="s">
        <v>1218</v>
      </c>
      <c r="C394" s="484" t="s">
        <v>1219</v>
      </c>
      <c r="D394" s="383">
        <v>71</v>
      </c>
      <c r="E394" s="488">
        <v>15055500</v>
      </c>
      <c r="F394" s="488">
        <v>14469999.203743739</v>
      </c>
      <c r="G394" s="488">
        <v>983124.2932339356</v>
      </c>
      <c r="H394" s="488">
        <v>0</v>
      </c>
      <c r="I394" s="488">
        <v>0</v>
      </c>
      <c r="J394" s="488">
        <v>0</v>
      </c>
      <c r="K394" s="488">
        <v>0</v>
      </c>
      <c r="L394" s="488">
        <v>0</v>
      </c>
      <c r="M394" s="488">
        <v>0</v>
      </c>
      <c r="N394" s="488">
        <v>0</v>
      </c>
      <c r="O394" s="488">
        <v>983124.2932339356</v>
      </c>
      <c r="P394" s="489"/>
      <c r="Q394" s="489"/>
      <c r="R394" s="489"/>
      <c r="S394" s="489"/>
      <c r="T394" s="489"/>
      <c r="U394" s="489"/>
      <c r="V394" s="489"/>
      <c r="W394" s="489"/>
      <c r="X394" s="489"/>
      <c r="Y394" s="489"/>
      <c r="Z394" s="489"/>
      <c r="AA394" s="489"/>
      <c r="AB394" s="489"/>
      <c r="AC394" s="489"/>
      <c r="AD394" s="489"/>
      <c r="AE394" s="489"/>
      <c r="AF394" s="489"/>
      <c r="AG394" s="489"/>
      <c r="AH394" s="489"/>
      <c r="AI394" s="489"/>
      <c r="AJ394" s="489"/>
      <c r="AK394" s="489"/>
      <c r="AL394" s="489"/>
      <c r="AM394" s="489"/>
      <c r="AN394" s="489"/>
      <c r="AO394" s="489"/>
      <c r="AP394" s="489"/>
      <c r="AQ394" s="489"/>
      <c r="AR394" s="489"/>
      <c r="AS394" s="489"/>
    </row>
    <row r="395" spans="1:45" ht="18.75">
      <c r="A395" s="484">
        <v>393</v>
      </c>
      <c r="B395" s="485" t="s">
        <v>1220</v>
      </c>
      <c r="C395" s="484" t="s">
        <v>274</v>
      </c>
      <c r="D395" s="383">
        <v>72</v>
      </c>
      <c r="E395" s="488">
        <v>297840337</v>
      </c>
      <c r="F395" s="488">
        <v>1834563990.5898626</v>
      </c>
      <c r="G395" s="488">
        <v>116101507.77806078</v>
      </c>
      <c r="H395" s="488">
        <v>133729.30157165258</v>
      </c>
      <c r="I395" s="488">
        <v>147344.34732060067</v>
      </c>
      <c r="J395" s="488">
        <v>72558.224661708286</v>
      </c>
      <c r="K395" s="488">
        <v>8856667.2923365459</v>
      </c>
      <c r="L395" s="488">
        <v>0</v>
      </c>
      <c r="M395" s="488">
        <v>0</v>
      </c>
      <c r="N395" s="488">
        <v>0</v>
      </c>
      <c r="O395" s="488">
        <v>125311806.94395128</v>
      </c>
      <c r="P395" s="489"/>
      <c r="Q395" s="489"/>
      <c r="R395" s="489"/>
      <c r="S395" s="489"/>
      <c r="T395" s="489"/>
      <c r="U395" s="489"/>
      <c r="V395" s="489"/>
      <c r="W395" s="489"/>
      <c r="X395" s="489"/>
      <c r="Y395" s="489"/>
      <c r="Z395" s="489"/>
      <c r="AA395" s="489"/>
      <c r="AB395" s="489"/>
      <c r="AC395" s="489"/>
      <c r="AD395" s="489"/>
      <c r="AE395" s="489"/>
      <c r="AF395" s="489"/>
      <c r="AG395" s="489"/>
      <c r="AH395" s="489"/>
      <c r="AI395" s="489"/>
      <c r="AJ395" s="489"/>
      <c r="AK395" s="489"/>
      <c r="AL395" s="489"/>
      <c r="AM395" s="489"/>
      <c r="AN395" s="489"/>
      <c r="AO395" s="489"/>
      <c r="AP395" s="489"/>
      <c r="AQ395" s="489"/>
      <c r="AR395" s="489"/>
      <c r="AS395" s="489"/>
    </row>
    <row r="396" spans="1:45" ht="18.75">
      <c r="A396" s="495">
        <v>394</v>
      </c>
      <c r="B396" s="496" t="s">
        <v>1221</v>
      </c>
      <c r="C396" s="495" t="s">
        <v>1222</v>
      </c>
      <c r="D396" s="497"/>
      <c r="E396" s="498">
        <v>1566057102</v>
      </c>
      <c r="F396" s="498">
        <f>F393+SUM(F394:F395)</f>
        <v>17821800280.674526</v>
      </c>
      <c r="G396" s="498">
        <f t="shared" ref="G396:O396" si="1">G393+SUM(G394:G395)</f>
        <v>1157066611.9741957</v>
      </c>
      <c r="H396" s="498">
        <f t="shared" si="1"/>
        <v>79712294.402843744</v>
      </c>
      <c r="I396" s="498">
        <f t="shared" si="1"/>
        <v>31036467.507143073</v>
      </c>
      <c r="J396" s="498">
        <f t="shared" si="1"/>
        <v>20904357.111502256</v>
      </c>
      <c r="K396" s="498">
        <f t="shared" si="1"/>
        <v>39260611.167515099</v>
      </c>
      <c r="L396" s="498">
        <f t="shared" si="1"/>
        <v>3308104.6771154893</v>
      </c>
      <c r="M396" s="498">
        <f t="shared" si="1"/>
        <v>2152712.7107988936</v>
      </c>
      <c r="N396" s="498">
        <f t="shared" si="1"/>
        <v>571031.0821965083</v>
      </c>
      <c r="O396" s="498">
        <f t="shared" si="1"/>
        <v>1334012190.6333103</v>
      </c>
      <c r="P396" s="499"/>
      <c r="Q396" s="499"/>
      <c r="R396" s="499"/>
      <c r="S396" s="499"/>
      <c r="T396" s="499"/>
      <c r="U396" s="499"/>
      <c r="V396" s="499"/>
      <c r="W396" s="499"/>
      <c r="X396" s="499"/>
      <c r="Y396" s="499"/>
      <c r="Z396" s="499"/>
      <c r="AA396" s="499"/>
      <c r="AB396" s="499"/>
      <c r="AC396" s="499"/>
      <c r="AD396" s="499"/>
      <c r="AE396" s="499"/>
      <c r="AF396" s="499"/>
      <c r="AG396" s="499"/>
      <c r="AH396" s="499"/>
      <c r="AI396" s="499"/>
      <c r="AJ396" s="499"/>
      <c r="AK396" s="499"/>
      <c r="AL396" s="499"/>
      <c r="AM396" s="499"/>
      <c r="AN396" s="499"/>
      <c r="AO396" s="499"/>
      <c r="AP396" s="499"/>
      <c r="AQ396" s="499"/>
      <c r="AR396" s="499"/>
      <c r="AS396" s="499"/>
    </row>
  </sheetData>
  <phoneticPr fontId="37"/>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1"/>
  <sheetViews>
    <sheetView workbookViewId="0">
      <pane xSplit="2" ySplit="4" topLeftCell="C5" activePane="bottomRight" state="frozen"/>
      <selection activeCell="S46" sqref="S46"/>
      <selection pane="topRight" activeCell="S46" sqref="S46"/>
      <selection pane="bottomLeft" activeCell="S46" sqref="S46"/>
      <selection pane="bottomRight"/>
    </sheetView>
  </sheetViews>
  <sheetFormatPr defaultRowHeight="11.25"/>
  <cols>
    <col min="1" max="1" width="4" style="81" customWidth="1"/>
    <col min="2" max="2" width="27.1640625" style="285" bestFit="1" customWidth="1"/>
    <col min="3" max="3" width="13" style="285" customWidth="1"/>
    <col min="4" max="31" width="10.33203125" style="285" customWidth="1"/>
    <col min="32" max="39" width="15.83203125" style="285" customWidth="1"/>
    <col min="40" max="262" width="9.33203125" style="285"/>
    <col min="263" max="263" width="4" style="285" customWidth="1"/>
    <col min="264" max="264" width="27.1640625" style="285" bestFit="1" customWidth="1"/>
    <col min="265" max="265" width="13" style="285" customWidth="1"/>
    <col min="266" max="293" width="10.33203125" style="285" customWidth="1"/>
    <col min="294" max="518" width="9.33203125" style="285"/>
    <col min="519" max="519" width="4" style="285" customWidth="1"/>
    <col min="520" max="520" width="27.1640625" style="285" bestFit="1" customWidth="1"/>
    <col min="521" max="521" width="13" style="285" customWidth="1"/>
    <col min="522" max="549" width="10.33203125" style="285" customWidth="1"/>
    <col min="550" max="774" width="9.33203125" style="285"/>
    <col min="775" max="775" width="4" style="285" customWidth="1"/>
    <col min="776" max="776" width="27.1640625" style="285" bestFit="1" customWidth="1"/>
    <col min="777" max="777" width="13" style="285" customWidth="1"/>
    <col min="778" max="805" width="10.33203125" style="285" customWidth="1"/>
    <col min="806" max="1030" width="9.33203125" style="285"/>
    <col min="1031" max="1031" width="4" style="285" customWidth="1"/>
    <col min="1032" max="1032" width="27.1640625" style="285" bestFit="1" customWidth="1"/>
    <col min="1033" max="1033" width="13" style="285" customWidth="1"/>
    <col min="1034" max="1061" width="10.33203125" style="285" customWidth="1"/>
    <col min="1062" max="1286" width="9.33203125" style="285"/>
    <col min="1287" max="1287" width="4" style="285" customWidth="1"/>
    <col min="1288" max="1288" width="27.1640625" style="285" bestFit="1" customWidth="1"/>
    <col min="1289" max="1289" width="13" style="285" customWidth="1"/>
    <col min="1290" max="1317" width="10.33203125" style="285" customWidth="1"/>
    <col min="1318" max="1542" width="9.33203125" style="285"/>
    <col min="1543" max="1543" width="4" style="285" customWidth="1"/>
    <col min="1544" max="1544" width="27.1640625" style="285" bestFit="1" customWidth="1"/>
    <col min="1545" max="1545" width="13" style="285" customWidth="1"/>
    <col min="1546" max="1573" width="10.33203125" style="285" customWidth="1"/>
    <col min="1574" max="1798" width="9.33203125" style="285"/>
    <col min="1799" max="1799" width="4" style="285" customWidth="1"/>
    <col min="1800" max="1800" width="27.1640625" style="285" bestFit="1" customWidth="1"/>
    <col min="1801" max="1801" width="13" style="285" customWidth="1"/>
    <col min="1802" max="1829" width="10.33203125" style="285" customWidth="1"/>
    <col min="1830" max="2054" width="9.33203125" style="285"/>
    <col min="2055" max="2055" width="4" style="285" customWidth="1"/>
    <col min="2056" max="2056" width="27.1640625" style="285" bestFit="1" customWidth="1"/>
    <col min="2057" max="2057" width="13" style="285" customWidth="1"/>
    <col min="2058" max="2085" width="10.33203125" style="285" customWidth="1"/>
    <col min="2086" max="2310" width="9.33203125" style="285"/>
    <col min="2311" max="2311" width="4" style="285" customWidth="1"/>
    <col min="2312" max="2312" width="27.1640625" style="285" bestFit="1" customWidth="1"/>
    <col min="2313" max="2313" width="13" style="285" customWidth="1"/>
    <col min="2314" max="2341" width="10.33203125" style="285" customWidth="1"/>
    <col min="2342" max="2566" width="9.33203125" style="285"/>
    <col min="2567" max="2567" width="4" style="285" customWidth="1"/>
    <col min="2568" max="2568" width="27.1640625" style="285" bestFit="1" customWidth="1"/>
    <col min="2569" max="2569" width="13" style="285" customWidth="1"/>
    <col min="2570" max="2597" width="10.33203125" style="285" customWidth="1"/>
    <col min="2598" max="2822" width="9.33203125" style="285"/>
    <col min="2823" max="2823" width="4" style="285" customWidth="1"/>
    <col min="2824" max="2824" width="27.1640625" style="285" bestFit="1" customWidth="1"/>
    <col min="2825" max="2825" width="13" style="285" customWidth="1"/>
    <col min="2826" max="2853" width="10.33203125" style="285" customWidth="1"/>
    <col min="2854" max="3078" width="9.33203125" style="285"/>
    <col min="3079" max="3079" width="4" style="285" customWidth="1"/>
    <col min="3080" max="3080" width="27.1640625" style="285" bestFit="1" customWidth="1"/>
    <col min="3081" max="3081" width="13" style="285" customWidth="1"/>
    <col min="3082" max="3109" width="10.33203125" style="285" customWidth="1"/>
    <col min="3110" max="3334" width="9.33203125" style="285"/>
    <col min="3335" max="3335" width="4" style="285" customWidth="1"/>
    <col min="3336" max="3336" width="27.1640625" style="285" bestFit="1" customWidth="1"/>
    <col min="3337" max="3337" width="13" style="285" customWidth="1"/>
    <col min="3338" max="3365" width="10.33203125" style="285" customWidth="1"/>
    <col min="3366" max="3590" width="9.33203125" style="285"/>
    <col min="3591" max="3591" width="4" style="285" customWidth="1"/>
    <col min="3592" max="3592" width="27.1640625" style="285" bestFit="1" customWidth="1"/>
    <col min="3593" max="3593" width="13" style="285" customWidth="1"/>
    <col min="3594" max="3621" width="10.33203125" style="285" customWidth="1"/>
    <col min="3622" max="3846" width="9.33203125" style="285"/>
    <col min="3847" max="3847" width="4" style="285" customWidth="1"/>
    <col min="3848" max="3848" width="27.1640625" style="285" bestFit="1" customWidth="1"/>
    <col min="3849" max="3849" width="13" style="285" customWidth="1"/>
    <col min="3850" max="3877" width="10.33203125" style="285" customWidth="1"/>
    <col min="3878" max="4102" width="9.33203125" style="285"/>
    <col min="4103" max="4103" width="4" style="285" customWidth="1"/>
    <col min="4104" max="4104" width="27.1640625" style="285" bestFit="1" customWidth="1"/>
    <col min="4105" max="4105" width="13" style="285" customWidth="1"/>
    <col min="4106" max="4133" width="10.33203125" style="285" customWidth="1"/>
    <col min="4134" max="4358" width="9.33203125" style="285"/>
    <col min="4359" max="4359" width="4" style="285" customWidth="1"/>
    <col min="4360" max="4360" width="27.1640625" style="285" bestFit="1" customWidth="1"/>
    <col min="4361" max="4361" width="13" style="285" customWidth="1"/>
    <col min="4362" max="4389" width="10.33203125" style="285" customWidth="1"/>
    <col min="4390" max="4614" width="9.33203125" style="285"/>
    <col min="4615" max="4615" width="4" style="285" customWidth="1"/>
    <col min="4616" max="4616" width="27.1640625" style="285" bestFit="1" customWidth="1"/>
    <col min="4617" max="4617" width="13" style="285" customWidth="1"/>
    <col min="4618" max="4645" width="10.33203125" style="285" customWidth="1"/>
    <col min="4646" max="4870" width="9.33203125" style="285"/>
    <col min="4871" max="4871" width="4" style="285" customWidth="1"/>
    <col min="4872" max="4872" width="27.1640625" style="285" bestFit="1" customWidth="1"/>
    <col min="4873" max="4873" width="13" style="285" customWidth="1"/>
    <col min="4874" max="4901" width="10.33203125" style="285" customWidth="1"/>
    <col min="4902" max="5126" width="9.33203125" style="285"/>
    <col min="5127" max="5127" width="4" style="285" customWidth="1"/>
    <col min="5128" max="5128" width="27.1640625" style="285" bestFit="1" customWidth="1"/>
    <col min="5129" max="5129" width="13" style="285" customWidth="1"/>
    <col min="5130" max="5157" width="10.33203125" style="285" customWidth="1"/>
    <col min="5158" max="5382" width="9.33203125" style="285"/>
    <col min="5383" max="5383" width="4" style="285" customWidth="1"/>
    <col min="5384" max="5384" width="27.1640625" style="285" bestFit="1" customWidth="1"/>
    <col min="5385" max="5385" width="13" style="285" customWidth="1"/>
    <col min="5386" max="5413" width="10.33203125" style="285" customWidth="1"/>
    <col min="5414" max="5638" width="9.33203125" style="285"/>
    <col min="5639" max="5639" width="4" style="285" customWidth="1"/>
    <col min="5640" max="5640" width="27.1640625" style="285" bestFit="1" customWidth="1"/>
    <col min="5641" max="5641" width="13" style="285" customWidth="1"/>
    <col min="5642" max="5669" width="10.33203125" style="285" customWidth="1"/>
    <col min="5670" max="5894" width="9.33203125" style="285"/>
    <col min="5895" max="5895" width="4" style="285" customWidth="1"/>
    <col min="5896" max="5896" width="27.1640625" style="285" bestFit="1" customWidth="1"/>
    <col min="5897" max="5897" width="13" style="285" customWidth="1"/>
    <col min="5898" max="5925" width="10.33203125" style="285" customWidth="1"/>
    <col min="5926" max="6150" width="9.33203125" style="285"/>
    <col min="6151" max="6151" width="4" style="285" customWidth="1"/>
    <col min="6152" max="6152" width="27.1640625" style="285" bestFit="1" customWidth="1"/>
    <col min="6153" max="6153" width="13" style="285" customWidth="1"/>
    <col min="6154" max="6181" width="10.33203125" style="285" customWidth="1"/>
    <col min="6182" max="6406" width="9.33203125" style="285"/>
    <col min="6407" max="6407" width="4" style="285" customWidth="1"/>
    <col min="6408" max="6408" width="27.1640625" style="285" bestFit="1" customWidth="1"/>
    <col min="6409" max="6409" width="13" style="285" customWidth="1"/>
    <col min="6410" max="6437" width="10.33203125" style="285" customWidth="1"/>
    <col min="6438" max="6662" width="9.33203125" style="285"/>
    <col min="6663" max="6663" width="4" style="285" customWidth="1"/>
    <col min="6664" max="6664" width="27.1640625" style="285" bestFit="1" customWidth="1"/>
    <col min="6665" max="6665" width="13" style="285" customWidth="1"/>
    <col min="6666" max="6693" width="10.33203125" style="285" customWidth="1"/>
    <col min="6694" max="6918" width="9.33203125" style="285"/>
    <col min="6919" max="6919" width="4" style="285" customWidth="1"/>
    <col min="6920" max="6920" width="27.1640625" style="285" bestFit="1" customWidth="1"/>
    <col min="6921" max="6921" width="13" style="285" customWidth="1"/>
    <col min="6922" max="6949" width="10.33203125" style="285" customWidth="1"/>
    <col min="6950" max="7174" width="9.33203125" style="285"/>
    <col min="7175" max="7175" width="4" style="285" customWidth="1"/>
    <col min="7176" max="7176" width="27.1640625" style="285" bestFit="1" customWidth="1"/>
    <col min="7177" max="7177" width="13" style="285" customWidth="1"/>
    <col min="7178" max="7205" width="10.33203125" style="285" customWidth="1"/>
    <col min="7206" max="7430" width="9.33203125" style="285"/>
    <col min="7431" max="7431" width="4" style="285" customWidth="1"/>
    <col min="7432" max="7432" width="27.1640625" style="285" bestFit="1" customWidth="1"/>
    <col min="7433" max="7433" width="13" style="285" customWidth="1"/>
    <col min="7434" max="7461" width="10.33203125" style="285" customWidth="1"/>
    <col min="7462" max="7686" width="9.33203125" style="285"/>
    <col min="7687" max="7687" width="4" style="285" customWidth="1"/>
    <col min="7688" max="7688" width="27.1640625" style="285" bestFit="1" customWidth="1"/>
    <col min="7689" max="7689" width="13" style="285" customWidth="1"/>
    <col min="7690" max="7717" width="10.33203125" style="285" customWidth="1"/>
    <col min="7718" max="7942" width="9.33203125" style="285"/>
    <col min="7943" max="7943" width="4" style="285" customWidth="1"/>
    <col min="7944" max="7944" width="27.1640625" style="285" bestFit="1" customWidth="1"/>
    <col min="7945" max="7945" width="13" style="285" customWidth="1"/>
    <col min="7946" max="7973" width="10.33203125" style="285" customWidth="1"/>
    <col min="7974" max="8198" width="9.33203125" style="285"/>
    <col min="8199" max="8199" width="4" style="285" customWidth="1"/>
    <col min="8200" max="8200" width="27.1640625" style="285" bestFit="1" customWidth="1"/>
    <col min="8201" max="8201" width="13" style="285" customWidth="1"/>
    <col min="8202" max="8229" width="10.33203125" style="285" customWidth="1"/>
    <col min="8230" max="8454" width="9.33203125" style="285"/>
    <col min="8455" max="8455" width="4" style="285" customWidth="1"/>
    <col min="8456" max="8456" width="27.1640625" style="285" bestFit="1" customWidth="1"/>
    <col min="8457" max="8457" width="13" style="285" customWidth="1"/>
    <col min="8458" max="8485" width="10.33203125" style="285" customWidth="1"/>
    <col min="8486" max="8710" width="9.33203125" style="285"/>
    <col min="8711" max="8711" width="4" style="285" customWidth="1"/>
    <col min="8712" max="8712" width="27.1640625" style="285" bestFit="1" customWidth="1"/>
    <col min="8713" max="8713" width="13" style="285" customWidth="1"/>
    <col min="8714" max="8741" width="10.33203125" style="285" customWidth="1"/>
    <col min="8742" max="8966" width="9.33203125" style="285"/>
    <col min="8967" max="8967" width="4" style="285" customWidth="1"/>
    <col min="8968" max="8968" width="27.1640625" style="285" bestFit="1" customWidth="1"/>
    <col min="8969" max="8969" width="13" style="285" customWidth="1"/>
    <col min="8970" max="8997" width="10.33203125" style="285" customWidth="1"/>
    <col min="8998" max="9222" width="9.33203125" style="285"/>
    <col min="9223" max="9223" width="4" style="285" customWidth="1"/>
    <col min="9224" max="9224" width="27.1640625" style="285" bestFit="1" customWidth="1"/>
    <col min="9225" max="9225" width="13" style="285" customWidth="1"/>
    <col min="9226" max="9253" width="10.33203125" style="285" customWidth="1"/>
    <col min="9254" max="9478" width="9.33203125" style="285"/>
    <col min="9479" max="9479" width="4" style="285" customWidth="1"/>
    <col min="9480" max="9480" width="27.1640625" style="285" bestFit="1" customWidth="1"/>
    <col min="9481" max="9481" width="13" style="285" customWidth="1"/>
    <col min="9482" max="9509" width="10.33203125" style="285" customWidth="1"/>
    <col min="9510" max="9734" width="9.33203125" style="285"/>
    <col min="9735" max="9735" width="4" style="285" customWidth="1"/>
    <col min="9736" max="9736" width="27.1640625" style="285" bestFit="1" customWidth="1"/>
    <col min="9737" max="9737" width="13" style="285" customWidth="1"/>
    <col min="9738" max="9765" width="10.33203125" style="285" customWidth="1"/>
    <col min="9766" max="9990" width="9.33203125" style="285"/>
    <col min="9991" max="9991" width="4" style="285" customWidth="1"/>
    <col min="9992" max="9992" width="27.1640625" style="285" bestFit="1" customWidth="1"/>
    <col min="9993" max="9993" width="13" style="285" customWidth="1"/>
    <col min="9994" max="10021" width="10.33203125" style="285" customWidth="1"/>
    <col min="10022" max="10246" width="9.33203125" style="285"/>
    <col min="10247" max="10247" width="4" style="285" customWidth="1"/>
    <col min="10248" max="10248" width="27.1640625" style="285" bestFit="1" customWidth="1"/>
    <col min="10249" max="10249" width="13" style="285" customWidth="1"/>
    <col min="10250" max="10277" width="10.33203125" style="285" customWidth="1"/>
    <col min="10278" max="10502" width="9.33203125" style="285"/>
    <col min="10503" max="10503" width="4" style="285" customWidth="1"/>
    <col min="10504" max="10504" width="27.1640625" style="285" bestFit="1" customWidth="1"/>
    <col min="10505" max="10505" width="13" style="285" customWidth="1"/>
    <col min="10506" max="10533" width="10.33203125" style="285" customWidth="1"/>
    <col min="10534" max="10758" width="9.33203125" style="285"/>
    <col min="10759" max="10759" width="4" style="285" customWidth="1"/>
    <col min="10760" max="10760" width="27.1640625" style="285" bestFit="1" customWidth="1"/>
    <col min="10761" max="10761" width="13" style="285" customWidth="1"/>
    <col min="10762" max="10789" width="10.33203125" style="285" customWidth="1"/>
    <col min="10790" max="11014" width="9.33203125" style="285"/>
    <col min="11015" max="11015" width="4" style="285" customWidth="1"/>
    <col min="11016" max="11016" width="27.1640625" style="285" bestFit="1" customWidth="1"/>
    <col min="11017" max="11017" width="13" style="285" customWidth="1"/>
    <col min="11018" max="11045" width="10.33203125" style="285" customWidth="1"/>
    <col min="11046" max="11270" width="9.33203125" style="285"/>
    <col min="11271" max="11271" width="4" style="285" customWidth="1"/>
    <col min="11272" max="11272" width="27.1640625" style="285" bestFit="1" customWidth="1"/>
    <col min="11273" max="11273" width="13" style="285" customWidth="1"/>
    <col min="11274" max="11301" width="10.33203125" style="285" customWidth="1"/>
    <col min="11302" max="11526" width="9.33203125" style="285"/>
    <col min="11527" max="11527" width="4" style="285" customWidth="1"/>
    <col min="11528" max="11528" width="27.1640625" style="285" bestFit="1" customWidth="1"/>
    <col min="11529" max="11529" width="13" style="285" customWidth="1"/>
    <col min="11530" max="11557" width="10.33203125" style="285" customWidth="1"/>
    <col min="11558" max="11782" width="9.33203125" style="285"/>
    <col min="11783" max="11783" width="4" style="285" customWidth="1"/>
    <col min="11784" max="11784" width="27.1640625" style="285" bestFit="1" customWidth="1"/>
    <col min="11785" max="11785" width="13" style="285" customWidth="1"/>
    <col min="11786" max="11813" width="10.33203125" style="285" customWidth="1"/>
    <col min="11814" max="12038" width="9.33203125" style="285"/>
    <col min="12039" max="12039" width="4" style="285" customWidth="1"/>
    <col min="12040" max="12040" width="27.1640625" style="285" bestFit="1" customWidth="1"/>
    <col min="12041" max="12041" width="13" style="285" customWidth="1"/>
    <col min="12042" max="12069" width="10.33203125" style="285" customWidth="1"/>
    <col min="12070" max="12294" width="9.33203125" style="285"/>
    <col min="12295" max="12295" width="4" style="285" customWidth="1"/>
    <col min="12296" max="12296" width="27.1640625" style="285" bestFit="1" customWidth="1"/>
    <col min="12297" max="12297" width="13" style="285" customWidth="1"/>
    <col min="12298" max="12325" width="10.33203125" style="285" customWidth="1"/>
    <col min="12326" max="12550" width="9.33203125" style="285"/>
    <col min="12551" max="12551" width="4" style="285" customWidth="1"/>
    <col min="12552" max="12552" width="27.1640625" style="285" bestFit="1" customWidth="1"/>
    <col min="12553" max="12553" width="13" style="285" customWidth="1"/>
    <col min="12554" max="12581" width="10.33203125" style="285" customWidth="1"/>
    <col min="12582" max="12806" width="9.33203125" style="285"/>
    <col min="12807" max="12807" width="4" style="285" customWidth="1"/>
    <col min="12808" max="12808" width="27.1640625" style="285" bestFit="1" customWidth="1"/>
    <col min="12809" max="12809" width="13" style="285" customWidth="1"/>
    <col min="12810" max="12837" width="10.33203125" style="285" customWidth="1"/>
    <col min="12838" max="13062" width="9.33203125" style="285"/>
    <col min="13063" max="13063" width="4" style="285" customWidth="1"/>
    <col min="13064" max="13064" width="27.1640625" style="285" bestFit="1" customWidth="1"/>
    <col min="13065" max="13065" width="13" style="285" customWidth="1"/>
    <col min="13066" max="13093" width="10.33203125" style="285" customWidth="1"/>
    <col min="13094" max="13318" width="9.33203125" style="285"/>
    <col min="13319" max="13319" width="4" style="285" customWidth="1"/>
    <col min="13320" max="13320" width="27.1640625" style="285" bestFit="1" customWidth="1"/>
    <col min="13321" max="13321" width="13" style="285" customWidth="1"/>
    <col min="13322" max="13349" width="10.33203125" style="285" customWidth="1"/>
    <col min="13350" max="13574" width="9.33203125" style="285"/>
    <col min="13575" max="13575" width="4" style="285" customWidth="1"/>
    <col min="13576" max="13576" width="27.1640625" style="285" bestFit="1" customWidth="1"/>
    <col min="13577" max="13577" width="13" style="285" customWidth="1"/>
    <col min="13578" max="13605" width="10.33203125" style="285" customWidth="1"/>
    <col min="13606" max="13830" width="9.33203125" style="285"/>
    <col min="13831" max="13831" width="4" style="285" customWidth="1"/>
    <col min="13832" max="13832" width="27.1640625" style="285" bestFit="1" customWidth="1"/>
    <col min="13833" max="13833" width="13" style="285" customWidth="1"/>
    <col min="13834" max="13861" width="10.33203125" style="285" customWidth="1"/>
    <col min="13862" max="14086" width="9.33203125" style="285"/>
    <col min="14087" max="14087" width="4" style="285" customWidth="1"/>
    <col min="14088" max="14088" width="27.1640625" style="285" bestFit="1" customWidth="1"/>
    <col min="14089" max="14089" width="13" style="285" customWidth="1"/>
    <col min="14090" max="14117" width="10.33203125" style="285" customWidth="1"/>
    <col min="14118" max="14342" width="9.33203125" style="285"/>
    <col min="14343" max="14343" width="4" style="285" customWidth="1"/>
    <col min="14344" max="14344" width="27.1640625" style="285" bestFit="1" customWidth="1"/>
    <col min="14345" max="14345" width="13" style="285" customWidth="1"/>
    <col min="14346" max="14373" width="10.33203125" style="285" customWidth="1"/>
    <col min="14374" max="14598" width="9.33203125" style="285"/>
    <col min="14599" max="14599" width="4" style="285" customWidth="1"/>
    <col min="14600" max="14600" width="27.1640625" style="285" bestFit="1" customWidth="1"/>
    <col min="14601" max="14601" width="13" style="285" customWidth="1"/>
    <col min="14602" max="14629" width="10.33203125" style="285" customWidth="1"/>
    <col min="14630" max="14854" width="9.33203125" style="285"/>
    <col min="14855" max="14855" width="4" style="285" customWidth="1"/>
    <col min="14856" max="14856" width="27.1640625" style="285" bestFit="1" customWidth="1"/>
    <col min="14857" max="14857" width="13" style="285" customWidth="1"/>
    <col min="14858" max="14885" width="10.33203125" style="285" customWidth="1"/>
    <col min="14886" max="15110" width="9.33203125" style="285"/>
    <col min="15111" max="15111" width="4" style="285" customWidth="1"/>
    <col min="15112" max="15112" width="27.1640625" style="285" bestFit="1" customWidth="1"/>
    <col min="15113" max="15113" width="13" style="285" customWidth="1"/>
    <col min="15114" max="15141" width="10.33203125" style="285" customWidth="1"/>
    <col min="15142" max="15366" width="9.33203125" style="285"/>
    <col min="15367" max="15367" width="4" style="285" customWidth="1"/>
    <col min="15368" max="15368" width="27.1640625" style="285" bestFit="1" customWidth="1"/>
    <col min="15369" max="15369" width="13" style="285" customWidth="1"/>
    <col min="15370" max="15397" width="10.33203125" style="285" customWidth="1"/>
    <col min="15398" max="15622" width="9.33203125" style="285"/>
    <col min="15623" max="15623" width="4" style="285" customWidth="1"/>
    <col min="15624" max="15624" width="27.1640625" style="285" bestFit="1" customWidth="1"/>
    <col min="15625" max="15625" width="13" style="285" customWidth="1"/>
    <col min="15626" max="15653" width="10.33203125" style="285" customWidth="1"/>
    <col min="15654" max="15878" width="9.33203125" style="285"/>
    <col min="15879" max="15879" width="4" style="285" customWidth="1"/>
    <col min="15880" max="15880" width="27.1640625" style="285" bestFit="1" customWidth="1"/>
    <col min="15881" max="15881" width="13" style="285" customWidth="1"/>
    <col min="15882" max="15909" width="10.33203125" style="285" customWidth="1"/>
    <col min="15910" max="16134" width="9.33203125" style="285"/>
    <col min="16135" max="16135" width="4" style="285" customWidth="1"/>
    <col min="16136" max="16136" width="27.1640625" style="285" bestFit="1" customWidth="1"/>
    <col min="16137" max="16137" width="13" style="285" customWidth="1"/>
    <col min="16138" max="16165" width="10.33203125" style="285" customWidth="1"/>
    <col min="16166" max="16384" width="9.33203125" style="285"/>
  </cols>
  <sheetData>
    <row r="1" spans="1:39" ht="12" thickBot="1"/>
    <row r="2" spans="1:39" ht="15" customHeight="1" thickBot="1">
      <c r="A2" s="104"/>
      <c r="B2" s="105"/>
      <c r="C2" s="532" t="s">
        <v>303</v>
      </c>
      <c r="D2" s="436" t="s">
        <v>40</v>
      </c>
      <c r="E2" s="436"/>
      <c r="F2" s="436"/>
      <c r="G2" s="70" t="s">
        <v>41</v>
      </c>
      <c r="H2" s="71"/>
      <c r="I2" s="71"/>
      <c r="J2" s="437" t="s">
        <v>78</v>
      </c>
      <c r="K2" s="438"/>
      <c r="L2" s="439"/>
      <c r="M2" s="71"/>
      <c r="N2" s="71"/>
      <c r="O2" s="72"/>
      <c r="P2" s="72"/>
      <c r="Q2" s="72"/>
      <c r="R2" s="440" t="s">
        <v>79</v>
      </c>
      <c r="S2" s="441"/>
      <c r="T2" s="441"/>
      <c r="U2" s="288" t="s">
        <v>42</v>
      </c>
      <c r="V2" s="289"/>
      <c r="W2" s="289"/>
      <c r="X2" s="442" t="s">
        <v>41</v>
      </c>
      <c r="Y2" s="443" t="s">
        <v>43</v>
      </c>
      <c r="Z2" s="445" t="s">
        <v>44</v>
      </c>
      <c r="AA2" s="447" t="s">
        <v>320</v>
      </c>
      <c r="AB2" s="446" t="s">
        <v>41</v>
      </c>
      <c r="AC2" s="443" t="s">
        <v>43</v>
      </c>
      <c r="AD2" s="444" t="s">
        <v>44</v>
      </c>
      <c r="AE2" s="447" t="s">
        <v>320</v>
      </c>
      <c r="AF2" s="534" t="s">
        <v>349</v>
      </c>
      <c r="AG2" s="535"/>
      <c r="AH2" s="536" t="s">
        <v>350</v>
      </c>
      <c r="AI2" s="537"/>
      <c r="AJ2" s="538" t="s">
        <v>351</v>
      </c>
      <c r="AK2" s="539"/>
      <c r="AL2" s="540" t="s">
        <v>352</v>
      </c>
      <c r="AM2" s="541"/>
    </row>
    <row r="3" spans="1:39" ht="32.25" customHeight="1">
      <c r="A3" s="106"/>
      <c r="B3" s="107"/>
      <c r="C3" s="533"/>
      <c r="D3" s="371" t="s">
        <v>304</v>
      </c>
      <c r="E3" s="371" t="s">
        <v>45</v>
      </c>
      <c r="F3" s="371" t="s">
        <v>46</v>
      </c>
      <c r="G3" s="73" t="s">
        <v>305</v>
      </c>
      <c r="H3" s="73" t="s">
        <v>306</v>
      </c>
      <c r="I3" s="73" t="s">
        <v>307</v>
      </c>
      <c r="J3" s="73" t="s">
        <v>47</v>
      </c>
      <c r="K3" s="73" t="s">
        <v>48</v>
      </c>
      <c r="L3" s="73" t="s">
        <v>49</v>
      </c>
      <c r="M3" s="73" t="s">
        <v>50</v>
      </c>
      <c r="N3" s="73" t="s">
        <v>51</v>
      </c>
      <c r="O3" s="372" t="s">
        <v>52</v>
      </c>
      <c r="P3" s="372" t="s">
        <v>53</v>
      </c>
      <c r="Q3" s="372" t="s">
        <v>54</v>
      </c>
      <c r="R3" s="372" t="s">
        <v>55</v>
      </c>
      <c r="S3" s="372" t="s">
        <v>56</v>
      </c>
      <c r="T3" s="372" t="s">
        <v>57</v>
      </c>
      <c r="U3" s="372" t="s">
        <v>58</v>
      </c>
      <c r="V3" s="372" t="s">
        <v>56</v>
      </c>
      <c r="W3" s="372" t="s">
        <v>57</v>
      </c>
      <c r="X3" s="73" t="s">
        <v>308</v>
      </c>
      <c r="Y3" s="73" t="s">
        <v>308</v>
      </c>
      <c r="Z3" s="73" t="s">
        <v>308</v>
      </c>
      <c r="AA3" s="73" t="s">
        <v>80</v>
      </c>
      <c r="AB3" s="73" t="s">
        <v>309</v>
      </c>
      <c r="AC3" s="73" t="s">
        <v>309</v>
      </c>
      <c r="AD3" s="73" t="s">
        <v>309</v>
      </c>
      <c r="AE3" s="73" t="s">
        <v>59</v>
      </c>
      <c r="AF3" s="461" t="s">
        <v>347</v>
      </c>
      <c r="AG3" s="73" t="s">
        <v>348</v>
      </c>
      <c r="AH3" s="461" t="s">
        <v>347</v>
      </c>
      <c r="AI3" s="73" t="s">
        <v>348</v>
      </c>
      <c r="AJ3" s="461" t="s">
        <v>347</v>
      </c>
      <c r="AK3" s="73" t="s">
        <v>348</v>
      </c>
      <c r="AL3" s="461" t="s">
        <v>347</v>
      </c>
      <c r="AM3" s="73" t="s">
        <v>348</v>
      </c>
    </row>
    <row r="4" spans="1:39" ht="22.5">
      <c r="A4" s="83"/>
      <c r="B4" s="63"/>
      <c r="C4" s="74" t="s">
        <v>310</v>
      </c>
      <c r="D4" s="75" t="s">
        <v>311</v>
      </c>
      <c r="E4" s="74" t="s">
        <v>60</v>
      </c>
      <c r="F4" s="74" t="s">
        <v>61</v>
      </c>
      <c r="G4" s="76" t="s">
        <v>312</v>
      </c>
      <c r="H4" s="76" t="s">
        <v>313</v>
      </c>
      <c r="I4" s="76" t="s">
        <v>314</v>
      </c>
      <c r="J4" s="76" t="s">
        <v>315</v>
      </c>
      <c r="K4" s="76" t="s">
        <v>62</v>
      </c>
      <c r="L4" s="76" t="s">
        <v>63</v>
      </c>
      <c r="M4" s="76" t="s">
        <v>316</v>
      </c>
      <c r="N4" s="76" t="s">
        <v>317</v>
      </c>
      <c r="O4" s="74" t="s">
        <v>64</v>
      </c>
      <c r="P4" s="74" t="s">
        <v>65</v>
      </c>
      <c r="Q4" s="74" t="s">
        <v>66</v>
      </c>
      <c r="R4" s="76" t="s">
        <v>67</v>
      </c>
      <c r="S4" s="76" t="s">
        <v>68</v>
      </c>
      <c r="T4" s="76" t="s">
        <v>69</v>
      </c>
      <c r="U4" s="74" t="s">
        <v>321</v>
      </c>
      <c r="V4" s="74" t="s">
        <v>318</v>
      </c>
      <c r="W4" s="74" t="s">
        <v>319</v>
      </c>
      <c r="X4" s="76" t="s">
        <v>324</v>
      </c>
      <c r="Y4" s="76" t="s">
        <v>325</v>
      </c>
      <c r="Z4" s="76" t="s">
        <v>326</v>
      </c>
      <c r="AA4" s="76"/>
      <c r="AB4" s="76" t="s">
        <v>70</v>
      </c>
      <c r="AC4" s="76" t="s">
        <v>71</v>
      </c>
      <c r="AD4" s="76" t="s">
        <v>72</v>
      </c>
      <c r="AE4" s="76"/>
      <c r="AF4" s="460" t="s">
        <v>322</v>
      </c>
      <c r="AG4" s="450" t="s">
        <v>323</v>
      </c>
      <c r="AH4" s="460" t="s">
        <v>322</v>
      </c>
      <c r="AI4" s="450" t="s">
        <v>323</v>
      </c>
      <c r="AJ4" s="460" t="s">
        <v>322</v>
      </c>
      <c r="AK4" s="450" t="s">
        <v>323</v>
      </c>
      <c r="AL4" s="460" t="s">
        <v>322</v>
      </c>
      <c r="AM4" s="450" t="s">
        <v>323</v>
      </c>
    </row>
    <row r="5" spans="1:39">
      <c r="A5" s="106">
        <v>1</v>
      </c>
      <c r="B5" s="54" t="s">
        <v>0</v>
      </c>
      <c r="C5" s="108">
        <f>価格変換!J6</f>
        <v>0</v>
      </c>
      <c r="D5" s="108">
        <f>C5*各種係数!D4</f>
        <v>0</v>
      </c>
      <c r="E5" s="108">
        <f>D5*各種係数!E4</f>
        <v>0</v>
      </c>
      <c r="F5" s="108">
        <f>D5*各種係数!F4</f>
        <v>0</v>
      </c>
      <c r="G5" s="108">
        <f>投入係数!AM54</f>
        <v>0</v>
      </c>
      <c r="H5" s="108">
        <f>G5*各種係数!D4</f>
        <v>0</v>
      </c>
      <c r="I5" s="108">
        <f>G5*各種係数!C4</f>
        <v>0</v>
      </c>
      <c r="J5" s="108">
        <f t="array" ref="J5:J40">MMULT(逆行列係数!C4:AL39,計算!H5:H40)</f>
        <v>0</v>
      </c>
      <c r="K5" s="108">
        <f>J5*各種係数!E4</f>
        <v>0</v>
      </c>
      <c r="L5" s="108">
        <f>J5*各種係数!F4</f>
        <v>0</v>
      </c>
      <c r="M5" s="108"/>
      <c r="N5" s="108"/>
      <c r="O5" s="108">
        <f>+N$41*各種係数!G4</f>
        <v>0</v>
      </c>
      <c r="P5" s="108">
        <f>+O5*各種係数!D4</f>
        <v>0</v>
      </c>
      <c r="Q5" s="108">
        <f>+O5*各種係数!C4</f>
        <v>0</v>
      </c>
      <c r="R5" s="108">
        <f t="array" ref="R5:R40">MMULT(逆行列係数!C4:AL39,計算!P5:P40)</f>
        <v>0</v>
      </c>
      <c r="S5" s="108">
        <f>+R5*各種係数!E4</f>
        <v>0</v>
      </c>
      <c r="T5" s="108">
        <f>+R5*各種係数!F4</f>
        <v>0</v>
      </c>
      <c r="U5" s="108">
        <f>+D5+J5+R5</f>
        <v>0</v>
      </c>
      <c r="V5" s="108">
        <f>+E5+K5+S5</f>
        <v>0</v>
      </c>
      <c r="W5" s="108">
        <f>+F5+L5+T5</f>
        <v>0</v>
      </c>
      <c r="X5" s="108">
        <f>$D5*各種係数!H4*各種係数!$L$5</f>
        <v>0</v>
      </c>
      <c r="Y5" s="108">
        <f>$J5*各種係数!H4*各種係数!$L$5</f>
        <v>0</v>
      </c>
      <c r="Z5" s="108">
        <f>$R5*各種係数!H4*各種係数!$L$5</f>
        <v>0</v>
      </c>
      <c r="AA5" s="108">
        <f>SUM(X5:Z5)</f>
        <v>0</v>
      </c>
      <c r="AB5" s="108">
        <f>$D5*各種係数!I4*各種係数!$L$5</f>
        <v>0</v>
      </c>
      <c r="AC5" s="108">
        <f>$J5*各種係数!I4*各種係数!$L$5</f>
        <v>0</v>
      </c>
      <c r="AD5" s="108">
        <f>$R5*各種係数!I4*各種係数!$L$5</f>
        <v>0</v>
      </c>
      <c r="AE5" s="449">
        <f>SUM(AB5:AD5)</f>
        <v>0</v>
      </c>
      <c r="AF5" s="141">
        <f ca="1">$D5*環境係数!F7*各種係数!$L$5</f>
        <v>0</v>
      </c>
      <c r="AG5" s="141">
        <f ca="1">$D5*環境係数!G7*各種係数!$L$5</f>
        <v>0</v>
      </c>
      <c r="AH5" s="141">
        <f ca="1">$J5*環境係数!F7*各種係数!$L$5</f>
        <v>0</v>
      </c>
      <c r="AI5" s="141">
        <f ca="1">$J5*環境係数!G7*各種係数!$L$5</f>
        <v>0</v>
      </c>
      <c r="AJ5" s="141">
        <f ca="1">$R5*環境係数!F7*各種係数!$L$5</f>
        <v>0</v>
      </c>
      <c r="AK5" s="141">
        <f ca="1">$R5*環境係数!G7*各種係数!$L$5</f>
        <v>0</v>
      </c>
      <c r="AL5" s="141">
        <f ca="1">$U5*環境係数!F7*各種係数!$L$5</f>
        <v>0</v>
      </c>
      <c r="AM5" s="109">
        <f ca="1">$U5*環境係数!G7*各種係数!$L$5</f>
        <v>0</v>
      </c>
    </row>
    <row r="6" spans="1:39">
      <c r="A6" s="106">
        <v>2</v>
      </c>
      <c r="B6" s="54" t="s">
        <v>1</v>
      </c>
      <c r="C6" s="109">
        <f>価格変換!J7</f>
        <v>0</v>
      </c>
      <c r="D6" s="109">
        <f>C6*各種係数!D5</f>
        <v>0</v>
      </c>
      <c r="E6" s="109">
        <f>D6*各種係数!E5</f>
        <v>0</v>
      </c>
      <c r="F6" s="109">
        <f>D6*各種係数!F5</f>
        <v>0</v>
      </c>
      <c r="G6" s="109">
        <f>投入係数!AM55</f>
        <v>0</v>
      </c>
      <c r="H6" s="109">
        <f>G6*各種係数!D5</f>
        <v>0</v>
      </c>
      <c r="I6" s="109">
        <f>G6*各種係数!C5</f>
        <v>0</v>
      </c>
      <c r="J6" s="109">
        <v>0</v>
      </c>
      <c r="K6" s="109">
        <f>J6*各種係数!E5</f>
        <v>0</v>
      </c>
      <c r="L6" s="109">
        <f>J6*各種係数!F5</f>
        <v>0</v>
      </c>
      <c r="M6" s="109"/>
      <c r="N6" s="109"/>
      <c r="O6" s="109">
        <f>+N$41*各種係数!G5</f>
        <v>0</v>
      </c>
      <c r="P6" s="109">
        <f>+O6*各種係数!D5</f>
        <v>0</v>
      </c>
      <c r="Q6" s="109">
        <f>+O6*各種係数!C5</f>
        <v>0</v>
      </c>
      <c r="R6" s="109">
        <v>0</v>
      </c>
      <c r="S6" s="109">
        <f>+R6*各種係数!E5</f>
        <v>0</v>
      </c>
      <c r="T6" s="109">
        <f>+R6*各種係数!F5</f>
        <v>0</v>
      </c>
      <c r="U6" s="109">
        <f t="shared" ref="U6:W40" si="0">+D6+J6+R6</f>
        <v>0</v>
      </c>
      <c r="V6" s="109">
        <f t="shared" si="0"/>
        <v>0</v>
      </c>
      <c r="W6" s="109">
        <f t="shared" si="0"/>
        <v>0</v>
      </c>
      <c r="X6" s="109">
        <f>$D6*各種係数!H5*各種係数!$L$5</f>
        <v>0</v>
      </c>
      <c r="Y6" s="109">
        <f>$J6*各種係数!H5*各種係数!$L$5</f>
        <v>0</v>
      </c>
      <c r="Z6" s="109">
        <f>$R6*各種係数!H5*各種係数!$L$5</f>
        <v>0</v>
      </c>
      <c r="AA6" s="109">
        <f t="shared" ref="AA6:AA40" si="1">SUM(X6:Z6)</f>
        <v>0</v>
      </c>
      <c r="AB6" s="109">
        <f>$D6*各種係数!I5*各種係数!$L$5</f>
        <v>0</v>
      </c>
      <c r="AC6" s="109">
        <f>$J6*各種係数!I5*各種係数!$L$5</f>
        <v>0</v>
      </c>
      <c r="AD6" s="109">
        <f>$R6*各種係数!I5*各種係数!$L$5</f>
        <v>0</v>
      </c>
      <c r="AE6" s="141">
        <f t="shared" ref="AE6:AE40" si="2">SUM(AB6:AD6)</f>
        <v>0</v>
      </c>
      <c r="AF6" s="141">
        <f ca="1">$D6*環境係数!F8*各種係数!$L$5</f>
        <v>0</v>
      </c>
      <c r="AG6" s="141">
        <f ca="1">$D6*環境係数!G8*各種係数!$L$5</f>
        <v>0</v>
      </c>
      <c r="AH6" s="141">
        <f ca="1">$J6*環境係数!F8*各種係数!$L$5</f>
        <v>0</v>
      </c>
      <c r="AI6" s="141">
        <f ca="1">$J6*環境係数!G8*各種係数!$L$5</f>
        <v>0</v>
      </c>
      <c r="AJ6" s="141">
        <f ca="1">$R6*環境係数!F8*各種係数!$L$5</f>
        <v>0</v>
      </c>
      <c r="AK6" s="141">
        <f ca="1">$R6*環境係数!G8*各種係数!$L$5</f>
        <v>0</v>
      </c>
      <c r="AL6" s="141">
        <f ca="1">$U6*環境係数!F8*各種係数!$L$5</f>
        <v>0</v>
      </c>
      <c r="AM6" s="109">
        <f ca="1">$U6*環境係数!G8*各種係数!$L$5</f>
        <v>0</v>
      </c>
    </row>
    <row r="7" spans="1:39">
      <c r="A7" s="106">
        <v>3</v>
      </c>
      <c r="B7" s="54" t="s">
        <v>2</v>
      </c>
      <c r="C7" s="109">
        <f>価格変換!J8</f>
        <v>0</v>
      </c>
      <c r="D7" s="109">
        <f>C7*各種係数!D6</f>
        <v>0</v>
      </c>
      <c r="E7" s="109">
        <f>D7*各種係数!E6</f>
        <v>0</v>
      </c>
      <c r="F7" s="109">
        <f>D7*各種係数!F6</f>
        <v>0</v>
      </c>
      <c r="G7" s="109">
        <f>投入係数!AM56</f>
        <v>0</v>
      </c>
      <c r="H7" s="109">
        <f>G7*各種係数!D6</f>
        <v>0</v>
      </c>
      <c r="I7" s="109">
        <f>G7*各種係数!C6</f>
        <v>0</v>
      </c>
      <c r="J7" s="109">
        <v>0</v>
      </c>
      <c r="K7" s="109">
        <f>J7*各種係数!E6</f>
        <v>0</v>
      </c>
      <c r="L7" s="109">
        <f>J7*各種係数!F6</f>
        <v>0</v>
      </c>
      <c r="M7" s="109"/>
      <c r="N7" s="109"/>
      <c r="O7" s="109">
        <f>+N$41*各種係数!G6</f>
        <v>0</v>
      </c>
      <c r="P7" s="109">
        <f>+O7*各種係数!D6</f>
        <v>0</v>
      </c>
      <c r="Q7" s="109">
        <f>+O7*各種係数!C6</f>
        <v>0</v>
      </c>
      <c r="R7" s="109">
        <v>0</v>
      </c>
      <c r="S7" s="109">
        <f>+R7*各種係数!E6</f>
        <v>0</v>
      </c>
      <c r="T7" s="109">
        <f>+R7*各種係数!F6</f>
        <v>0</v>
      </c>
      <c r="U7" s="109">
        <f t="shared" si="0"/>
        <v>0</v>
      </c>
      <c r="V7" s="109">
        <f t="shared" si="0"/>
        <v>0</v>
      </c>
      <c r="W7" s="109">
        <f t="shared" si="0"/>
        <v>0</v>
      </c>
      <c r="X7" s="109">
        <f>$D7*各種係数!H6*各種係数!$L$5</f>
        <v>0</v>
      </c>
      <c r="Y7" s="109">
        <f>$J7*各種係数!H6*各種係数!$L$5</f>
        <v>0</v>
      </c>
      <c r="Z7" s="109">
        <f>$R7*各種係数!H6*各種係数!$L$5</f>
        <v>0</v>
      </c>
      <c r="AA7" s="109">
        <f t="shared" si="1"/>
        <v>0</v>
      </c>
      <c r="AB7" s="109">
        <f>$D7*各種係数!I6*各種係数!$L$5</f>
        <v>0</v>
      </c>
      <c r="AC7" s="109">
        <f>$J7*各種係数!I6*各種係数!$L$5</f>
        <v>0</v>
      </c>
      <c r="AD7" s="109">
        <f>$R7*各種係数!I6*各種係数!$L$5</f>
        <v>0</v>
      </c>
      <c r="AE7" s="141">
        <f t="shared" si="2"/>
        <v>0</v>
      </c>
      <c r="AF7" s="141">
        <f ca="1">$D7*環境係数!F9*各種係数!$L$5</f>
        <v>0</v>
      </c>
      <c r="AG7" s="141">
        <f ca="1">$D7*環境係数!G9*各種係数!$L$5</f>
        <v>0</v>
      </c>
      <c r="AH7" s="141">
        <f ca="1">$J7*環境係数!F9*各種係数!$L$5</f>
        <v>0</v>
      </c>
      <c r="AI7" s="141">
        <f ca="1">$J7*環境係数!G9*各種係数!$L$5</f>
        <v>0</v>
      </c>
      <c r="AJ7" s="141">
        <f ca="1">$R7*環境係数!F9*各種係数!$L$5</f>
        <v>0</v>
      </c>
      <c r="AK7" s="141">
        <f ca="1">$R7*環境係数!G9*各種係数!$L$5</f>
        <v>0</v>
      </c>
      <c r="AL7" s="141">
        <f ca="1">$U7*環境係数!F9*各種係数!$L$5</f>
        <v>0</v>
      </c>
      <c r="AM7" s="109">
        <f ca="1">$U7*環境係数!G9*各種係数!$L$5</f>
        <v>0</v>
      </c>
    </row>
    <row r="8" spans="1:39">
      <c r="A8" s="106">
        <v>6</v>
      </c>
      <c r="B8" s="54" t="s">
        <v>3</v>
      </c>
      <c r="C8" s="109">
        <f>価格変換!J9</f>
        <v>0</v>
      </c>
      <c r="D8" s="109">
        <f>C8*各種係数!D7</f>
        <v>0</v>
      </c>
      <c r="E8" s="109">
        <f>D8*各種係数!E7</f>
        <v>0</v>
      </c>
      <c r="F8" s="109">
        <f>D8*各種係数!F7</f>
        <v>0</v>
      </c>
      <c r="G8" s="109">
        <f>投入係数!AM57</f>
        <v>0</v>
      </c>
      <c r="H8" s="109">
        <f>G8*各種係数!D7</f>
        <v>0</v>
      </c>
      <c r="I8" s="109">
        <f>G8*各種係数!C7</f>
        <v>0</v>
      </c>
      <c r="J8" s="109">
        <v>0</v>
      </c>
      <c r="K8" s="109">
        <f>J8*各種係数!E7</f>
        <v>0</v>
      </c>
      <c r="L8" s="109">
        <f>J8*各種係数!F7</f>
        <v>0</v>
      </c>
      <c r="M8" s="109"/>
      <c r="N8" s="109"/>
      <c r="O8" s="109">
        <f>+N$41*各種係数!G7</f>
        <v>0</v>
      </c>
      <c r="P8" s="109">
        <f>+O8*各種係数!D7</f>
        <v>0</v>
      </c>
      <c r="Q8" s="109">
        <f>+O8*各種係数!C7</f>
        <v>0</v>
      </c>
      <c r="R8" s="109">
        <v>0</v>
      </c>
      <c r="S8" s="109">
        <f>+R8*各種係数!E7</f>
        <v>0</v>
      </c>
      <c r="T8" s="109">
        <f>+R8*各種係数!F7</f>
        <v>0</v>
      </c>
      <c r="U8" s="109">
        <f t="shared" si="0"/>
        <v>0</v>
      </c>
      <c r="V8" s="109">
        <f t="shared" si="0"/>
        <v>0</v>
      </c>
      <c r="W8" s="109">
        <f t="shared" si="0"/>
        <v>0</v>
      </c>
      <c r="X8" s="109">
        <f>$D8*各種係数!H7*各種係数!$L$5</f>
        <v>0</v>
      </c>
      <c r="Y8" s="109">
        <f>$J8*各種係数!H7*各種係数!$L$5</f>
        <v>0</v>
      </c>
      <c r="Z8" s="109">
        <f>$R8*各種係数!H7*各種係数!$L$5</f>
        <v>0</v>
      </c>
      <c r="AA8" s="109">
        <f t="shared" si="1"/>
        <v>0</v>
      </c>
      <c r="AB8" s="109">
        <f>$D8*各種係数!I7*各種係数!$L$5</f>
        <v>0</v>
      </c>
      <c r="AC8" s="109">
        <f>$J8*各種係数!I7*各種係数!$L$5</f>
        <v>0</v>
      </c>
      <c r="AD8" s="109">
        <f>$R8*各種係数!I7*各種係数!$L$5</f>
        <v>0</v>
      </c>
      <c r="AE8" s="141">
        <f t="shared" si="2"/>
        <v>0</v>
      </c>
      <c r="AF8" s="141">
        <f ca="1">$D8*環境係数!F10*各種係数!$L$5</f>
        <v>0</v>
      </c>
      <c r="AG8" s="141">
        <f ca="1">$D8*環境係数!G10*各種係数!$L$5</f>
        <v>0</v>
      </c>
      <c r="AH8" s="141">
        <f ca="1">$J8*環境係数!F10*各種係数!$L$5</f>
        <v>0</v>
      </c>
      <c r="AI8" s="141">
        <f ca="1">$J8*環境係数!G10*各種係数!$L$5</f>
        <v>0</v>
      </c>
      <c r="AJ8" s="141">
        <f ca="1">$R8*環境係数!F10*各種係数!$L$5</f>
        <v>0</v>
      </c>
      <c r="AK8" s="141">
        <f ca="1">$R8*環境係数!G10*各種係数!$L$5</f>
        <v>0</v>
      </c>
      <c r="AL8" s="141">
        <f ca="1">$U8*環境係数!F10*各種係数!$L$5</f>
        <v>0</v>
      </c>
      <c r="AM8" s="109">
        <f ca="1">$U8*環境係数!G10*各種係数!$L$5</f>
        <v>0</v>
      </c>
    </row>
    <row r="9" spans="1:39">
      <c r="A9" s="106">
        <v>11</v>
      </c>
      <c r="B9" s="54" t="s">
        <v>4</v>
      </c>
      <c r="C9" s="109">
        <f>価格変換!J10</f>
        <v>0</v>
      </c>
      <c r="D9" s="109">
        <f>C9*各種係数!D8</f>
        <v>0</v>
      </c>
      <c r="E9" s="109">
        <f>D9*各種係数!E8</f>
        <v>0</v>
      </c>
      <c r="F9" s="109">
        <f>D9*各種係数!F8</f>
        <v>0</v>
      </c>
      <c r="G9" s="109">
        <f>投入係数!AM58</f>
        <v>0</v>
      </c>
      <c r="H9" s="109">
        <f>G9*各種係数!D8</f>
        <v>0</v>
      </c>
      <c r="I9" s="109">
        <f>G9*各種係数!C8</f>
        <v>0</v>
      </c>
      <c r="J9" s="109">
        <v>0</v>
      </c>
      <c r="K9" s="109">
        <f>J9*各種係数!E8</f>
        <v>0</v>
      </c>
      <c r="L9" s="109">
        <f>J9*各種係数!F8</f>
        <v>0</v>
      </c>
      <c r="M9" s="109"/>
      <c r="N9" s="109"/>
      <c r="O9" s="109">
        <f>+N$41*各種係数!G8</f>
        <v>0</v>
      </c>
      <c r="P9" s="109">
        <f>+O9*各種係数!D8</f>
        <v>0</v>
      </c>
      <c r="Q9" s="109">
        <f>+O9*各種係数!C8</f>
        <v>0</v>
      </c>
      <c r="R9" s="109">
        <v>0</v>
      </c>
      <c r="S9" s="109">
        <f>+R9*各種係数!E8</f>
        <v>0</v>
      </c>
      <c r="T9" s="109">
        <f>+R9*各種係数!F8</f>
        <v>0</v>
      </c>
      <c r="U9" s="109">
        <f t="shared" si="0"/>
        <v>0</v>
      </c>
      <c r="V9" s="109">
        <f t="shared" si="0"/>
        <v>0</v>
      </c>
      <c r="W9" s="109">
        <f t="shared" si="0"/>
        <v>0</v>
      </c>
      <c r="X9" s="109">
        <f>$D9*各種係数!H8*各種係数!$L$5</f>
        <v>0</v>
      </c>
      <c r="Y9" s="109">
        <f>$J9*各種係数!H8*各種係数!$L$5</f>
        <v>0</v>
      </c>
      <c r="Z9" s="109">
        <f>$R9*各種係数!H8*各種係数!$L$5</f>
        <v>0</v>
      </c>
      <c r="AA9" s="109">
        <f t="shared" si="1"/>
        <v>0</v>
      </c>
      <c r="AB9" s="109">
        <f>$D9*各種係数!I8*各種係数!$L$5</f>
        <v>0</v>
      </c>
      <c r="AC9" s="109">
        <f>$J9*各種係数!I8*各種係数!$L$5</f>
        <v>0</v>
      </c>
      <c r="AD9" s="109">
        <f>$R9*各種係数!I8*各種係数!$L$5</f>
        <v>0</v>
      </c>
      <c r="AE9" s="141">
        <f t="shared" si="2"/>
        <v>0</v>
      </c>
      <c r="AF9" s="141">
        <f ca="1">$D9*環境係数!F11*各種係数!$L$5</f>
        <v>0</v>
      </c>
      <c r="AG9" s="141">
        <f ca="1">$D9*環境係数!G11*各種係数!$L$5</f>
        <v>0</v>
      </c>
      <c r="AH9" s="141">
        <f ca="1">$J9*環境係数!F11*各種係数!$L$5</f>
        <v>0</v>
      </c>
      <c r="AI9" s="141">
        <f ca="1">$J9*環境係数!G11*各種係数!$L$5</f>
        <v>0</v>
      </c>
      <c r="AJ9" s="141">
        <f ca="1">$R9*環境係数!F11*各種係数!$L$5</f>
        <v>0</v>
      </c>
      <c r="AK9" s="141">
        <f ca="1">$R9*環境係数!G11*各種係数!$L$5</f>
        <v>0</v>
      </c>
      <c r="AL9" s="141">
        <f ca="1">$U9*環境係数!F11*各種係数!$L$5</f>
        <v>0</v>
      </c>
      <c r="AM9" s="109">
        <f ca="1">$U9*環境係数!G11*各種係数!$L$5</f>
        <v>0</v>
      </c>
    </row>
    <row r="10" spans="1:39">
      <c r="A10" s="78">
        <v>15</v>
      </c>
      <c r="B10" s="55" t="s">
        <v>5</v>
      </c>
      <c r="C10" s="110">
        <f>価格変換!J11</f>
        <v>0</v>
      </c>
      <c r="D10" s="110">
        <f>C10*各種係数!D9</f>
        <v>0</v>
      </c>
      <c r="E10" s="110">
        <f>D10*各種係数!E9</f>
        <v>0</v>
      </c>
      <c r="F10" s="110">
        <f>D10*各種係数!F9</f>
        <v>0</v>
      </c>
      <c r="G10" s="110">
        <f>投入係数!AM59</f>
        <v>0</v>
      </c>
      <c r="H10" s="110">
        <f>G10*各種係数!D9</f>
        <v>0</v>
      </c>
      <c r="I10" s="110">
        <f>G10*各種係数!C9</f>
        <v>0</v>
      </c>
      <c r="J10" s="110">
        <v>0</v>
      </c>
      <c r="K10" s="110">
        <f>J10*各種係数!E9</f>
        <v>0</v>
      </c>
      <c r="L10" s="110">
        <f>J10*各種係数!F9</f>
        <v>0</v>
      </c>
      <c r="M10" s="110"/>
      <c r="N10" s="110"/>
      <c r="O10" s="110">
        <f>+N$41*各種係数!G9</f>
        <v>0</v>
      </c>
      <c r="P10" s="110">
        <f>+O10*各種係数!D9</f>
        <v>0</v>
      </c>
      <c r="Q10" s="110">
        <f>+O10*各種係数!C9</f>
        <v>0</v>
      </c>
      <c r="R10" s="110">
        <v>0</v>
      </c>
      <c r="S10" s="110">
        <f>+R10*各種係数!E9</f>
        <v>0</v>
      </c>
      <c r="T10" s="110">
        <f>+R10*各種係数!F9</f>
        <v>0</v>
      </c>
      <c r="U10" s="110">
        <f t="shared" si="0"/>
        <v>0</v>
      </c>
      <c r="V10" s="110">
        <f t="shared" si="0"/>
        <v>0</v>
      </c>
      <c r="W10" s="110">
        <f t="shared" si="0"/>
        <v>0</v>
      </c>
      <c r="X10" s="110">
        <f>$D10*各種係数!H9*各種係数!$L$5</f>
        <v>0</v>
      </c>
      <c r="Y10" s="110">
        <f>$J10*各種係数!H9*各種係数!$L$5</f>
        <v>0</v>
      </c>
      <c r="Z10" s="110">
        <f>$R10*各種係数!H9*各種係数!$L$5</f>
        <v>0</v>
      </c>
      <c r="AA10" s="110">
        <f t="shared" si="1"/>
        <v>0</v>
      </c>
      <c r="AB10" s="110">
        <f>$D10*各種係数!I9*各種係数!$L$5</f>
        <v>0</v>
      </c>
      <c r="AC10" s="110">
        <f>$J10*各種係数!I9*各種係数!$L$5</f>
        <v>0</v>
      </c>
      <c r="AD10" s="110">
        <f>$R10*各種係数!I9*各種係数!$L$5</f>
        <v>0</v>
      </c>
      <c r="AE10" s="142">
        <f t="shared" si="2"/>
        <v>0</v>
      </c>
      <c r="AF10" s="142">
        <f ca="1">$D10*環境係数!F12*各種係数!$L$5</f>
        <v>0</v>
      </c>
      <c r="AG10" s="142">
        <f ca="1">$D10*環境係数!G12*各種係数!$L$5</f>
        <v>0</v>
      </c>
      <c r="AH10" s="142">
        <f ca="1">$J10*環境係数!F12*各種係数!$L$5</f>
        <v>0</v>
      </c>
      <c r="AI10" s="142">
        <f ca="1">$J10*環境係数!G12*各種係数!$L$5</f>
        <v>0</v>
      </c>
      <c r="AJ10" s="142">
        <f ca="1">$R10*環境係数!F12*各種係数!$L$5</f>
        <v>0</v>
      </c>
      <c r="AK10" s="142">
        <f ca="1">$R10*環境係数!G12*各種係数!$L$5</f>
        <v>0</v>
      </c>
      <c r="AL10" s="110">
        <f ca="1">$U10*環境係数!F12*各種係数!$L$5</f>
        <v>0</v>
      </c>
      <c r="AM10" s="110">
        <f ca="1">$U10*環境係数!G12*各種係数!$L$5</f>
        <v>0</v>
      </c>
    </row>
    <row r="11" spans="1:39">
      <c r="A11" s="106">
        <v>16</v>
      </c>
      <c r="B11" s="54" t="s">
        <v>6</v>
      </c>
      <c r="C11" s="109">
        <f>価格変換!J12</f>
        <v>0</v>
      </c>
      <c r="D11" s="109">
        <f>C11*各種係数!D10</f>
        <v>0</v>
      </c>
      <c r="E11" s="109">
        <f>D11*各種係数!E10</f>
        <v>0</v>
      </c>
      <c r="F11" s="109">
        <f>D11*各種係数!F10</f>
        <v>0</v>
      </c>
      <c r="G11" s="109">
        <f>投入係数!AM60</f>
        <v>0</v>
      </c>
      <c r="H11" s="109">
        <f>G11*各種係数!D10</f>
        <v>0</v>
      </c>
      <c r="I11" s="109">
        <f>G11*各種係数!C10</f>
        <v>0</v>
      </c>
      <c r="J11" s="109">
        <v>0</v>
      </c>
      <c r="K11" s="109">
        <f>J11*各種係数!E10</f>
        <v>0</v>
      </c>
      <c r="L11" s="109">
        <f>J11*各種係数!F10</f>
        <v>0</v>
      </c>
      <c r="M11" s="109"/>
      <c r="N11" s="109"/>
      <c r="O11" s="109">
        <f>+N$41*各種係数!G10</f>
        <v>0</v>
      </c>
      <c r="P11" s="109">
        <f>+O11*各種係数!D10</f>
        <v>0</v>
      </c>
      <c r="Q11" s="109">
        <f>+O11*各種係数!C10</f>
        <v>0</v>
      </c>
      <c r="R11" s="109">
        <v>0</v>
      </c>
      <c r="S11" s="109">
        <f>+R11*各種係数!E10</f>
        <v>0</v>
      </c>
      <c r="T11" s="109">
        <f>+R11*各種係数!F10</f>
        <v>0</v>
      </c>
      <c r="U11" s="109">
        <f t="shared" si="0"/>
        <v>0</v>
      </c>
      <c r="V11" s="109">
        <f t="shared" si="0"/>
        <v>0</v>
      </c>
      <c r="W11" s="109">
        <f t="shared" si="0"/>
        <v>0</v>
      </c>
      <c r="X11" s="109">
        <f>$D11*各種係数!H10*各種係数!$L$5</f>
        <v>0</v>
      </c>
      <c r="Y11" s="109">
        <f>$J11*各種係数!H10*各種係数!$L$5</f>
        <v>0</v>
      </c>
      <c r="Z11" s="109">
        <f>$R11*各種係数!H10*各種係数!$L$5</f>
        <v>0</v>
      </c>
      <c r="AA11" s="109">
        <f t="shared" si="1"/>
        <v>0</v>
      </c>
      <c r="AB11" s="109">
        <f>$D11*各種係数!I10*各種係数!$L$5</f>
        <v>0</v>
      </c>
      <c r="AC11" s="109">
        <f>$J11*各種係数!I10*各種係数!$L$5</f>
        <v>0</v>
      </c>
      <c r="AD11" s="109">
        <f>$R11*各種係数!I10*各種係数!$L$5</f>
        <v>0</v>
      </c>
      <c r="AE11" s="141">
        <f t="shared" si="2"/>
        <v>0</v>
      </c>
      <c r="AF11" s="141">
        <f ca="1">$D11*環境係数!F13*各種係数!$L$5</f>
        <v>0</v>
      </c>
      <c r="AG11" s="141">
        <f ca="1">$D11*環境係数!G13*各種係数!$L$5</f>
        <v>0</v>
      </c>
      <c r="AH11" s="141">
        <f ca="1">$J11*環境係数!F13*各種係数!$L$5</f>
        <v>0</v>
      </c>
      <c r="AI11" s="141">
        <f ca="1">$J11*環境係数!G13*各種係数!$L$5</f>
        <v>0</v>
      </c>
      <c r="AJ11" s="141">
        <f ca="1">$R11*環境係数!F13*各種係数!$L$5</f>
        <v>0</v>
      </c>
      <c r="AK11" s="141">
        <f ca="1">$R11*環境係数!G13*各種係数!$L$5</f>
        <v>0</v>
      </c>
      <c r="AL11" s="141">
        <f ca="1">$U11*環境係数!F13*各種係数!$L$5</f>
        <v>0</v>
      </c>
      <c r="AM11" s="109">
        <f ca="1">$U11*環境係数!G13*各種係数!$L$5</f>
        <v>0</v>
      </c>
    </row>
    <row r="12" spans="1:39">
      <c r="A12" s="106">
        <v>20</v>
      </c>
      <c r="B12" s="54" t="s">
        <v>7</v>
      </c>
      <c r="C12" s="109">
        <f>価格変換!J13</f>
        <v>0</v>
      </c>
      <c r="D12" s="109">
        <f>C12*各種係数!D11</f>
        <v>0</v>
      </c>
      <c r="E12" s="109">
        <f>D12*各種係数!E11</f>
        <v>0</v>
      </c>
      <c r="F12" s="109">
        <f>D12*各種係数!F11</f>
        <v>0</v>
      </c>
      <c r="G12" s="109">
        <f>投入係数!AM61</f>
        <v>0</v>
      </c>
      <c r="H12" s="109">
        <f>G12*各種係数!D11</f>
        <v>0</v>
      </c>
      <c r="I12" s="109">
        <f>G12*各種係数!C11</f>
        <v>0</v>
      </c>
      <c r="J12" s="109">
        <v>0</v>
      </c>
      <c r="K12" s="109">
        <f>J12*各種係数!E11</f>
        <v>0</v>
      </c>
      <c r="L12" s="109">
        <f>J12*各種係数!F11</f>
        <v>0</v>
      </c>
      <c r="M12" s="109"/>
      <c r="N12" s="109"/>
      <c r="O12" s="109">
        <f>+N$41*各種係数!G11</f>
        <v>0</v>
      </c>
      <c r="P12" s="109">
        <f>+O12*各種係数!D11</f>
        <v>0</v>
      </c>
      <c r="Q12" s="109">
        <f>+O12*各種係数!C11</f>
        <v>0</v>
      </c>
      <c r="R12" s="109">
        <v>0</v>
      </c>
      <c r="S12" s="109">
        <f>+R12*各種係数!E11</f>
        <v>0</v>
      </c>
      <c r="T12" s="109">
        <f>+R12*各種係数!F11</f>
        <v>0</v>
      </c>
      <c r="U12" s="109">
        <f t="shared" si="0"/>
        <v>0</v>
      </c>
      <c r="V12" s="109">
        <f t="shared" si="0"/>
        <v>0</v>
      </c>
      <c r="W12" s="109">
        <f t="shared" si="0"/>
        <v>0</v>
      </c>
      <c r="X12" s="109">
        <f>$D12*各種係数!H11*各種係数!$L$5</f>
        <v>0</v>
      </c>
      <c r="Y12" s="109">
        <f>$J12*各種係数!H11*各種係数!$L$5</f>
        <v>0</v>
      </c>
      <c r="Z12" s="109">
        <f>$R12*各種係数!H11*各種係数!$L$5</f>
        <v>0</v>
      </c>
      <c r="AA12" s="109">
        <f t="shared" si="1"/>
        <v>0</v>
      </c>
      <c r="AB12" s="109">
        <f>$D12*各種係数!I11*各種係数!$L$5</f>
        <v>0</v>
      </c>
      <c r="AC12" s="109">
        <f>$J12*各種係数!I11*各種係数!$L$5</f>
        <v>0</v>
      </c>
      <c r="AD12" s="109">
        <f>$R12*各種係数!I11*各種係数!$L$5</f>
        <v>0</v>
      </c>
      <c r="AE12" s="141">
        <f t="shared" si="2"/>
        <v>0</v>
      </c>
      <c r="AF12" s="141">
        <f ca="1">$D12*環境係数!F14*各種係数!$L$5</f>
        <v>0</v>
      </c>
      <c r="AG12" s="141">
        <f ca="1">$D12*環境係数!G14*各種係数!$L$5</f>
        <v>0</v>
      </c>
      <c r="AH12" s="141">
        <f ca="1">$J12*環境係数!F14*各種係数!$L$5</f>
        <v>0</v>
      </c>
      <c r="AI12" s="141">
        <f ca="1">$J12*環境係数!G14*各種係数!$L$5</f>
        <v>0</v>
      </c>
      <c r="AJ12" s="141">
        <f ca="1">$R12*環境係数!F14*各種係数!$L$5</f>
        <v>0</v>
      </c>
      <c r="AK12" s="141">
        <f ca="1">$R12*環境係数!G14*各種係数!$L$5</f>
        <v>0</v>
      </c>
      <c r="AL12" s="141">
        <f ca="1">$U12*環境係数!F14*各種係数!$L$5</f>
        <v>0</v>
      </c>
      <c r="AM12" s="109">
        <f ca="1">$U12*環境係数!G14*各種係数!$L$5</f>
        <v>0</v>
      </c>
    </row>
    <row r="13" spans="1:39">
      <c r="A13" s="106">
        <v>21</v>
      </c>
      <c r="B13" s="54" t="s">
        <v>8</v>
      </c>
      <c r="C13" s="109">
        <f>価格変換!J14</f>
        <v>0</v>
      </c>
      <c r="D13" s="109">
        <f>C13*各種係数!D12</f>
        <v>0</v>
      </c>
      <c r="E13" s="109">
        <f>D13*各種係数!E12</f>
        <v>0</v>
      </c>
      <c r="F13" s="109">
        <f>D13*各種係数!F12</f>
        <v>0</v>
      </c>
      <c r="G13" s="109">
        <f>投入係数!AM62</f>
        <v>0</v>
      </c>
      <c r="H13" s="109">
        <f>G13*各種係数!D12</f>
        <v>0</v>
      </c>
      <c r="I13" s="109">
        <f>G13*各種係数!C12</f>
        <v>0</v>
      </c>
      <c r="J13" s="109">
        <v>0</v>
      </c>
      <c r="K13" s="109">
        <f>J13*各種係数!E12</f>
        <v>0</v>
      </c>
      <c r="L13" s="109">
        <f>J13*各種係数!F12</f>
        <v>0</v>
      </c>
      <c r="M13" s="109"/>
      <c r="N13" s="109"/>
      <c r="O13" s="109">
        <f>+N$41*各種係数!G12</f>
        <v>0</v>
      </c>
      <c r="P13" s="109">
        <f>+O13*各種係数!D12</f>
        <v>0</v>
      </c>
      <c r="Q13" s="109">
        <f>+O13*各種係数!C12</f>
        <v>0</v>
      </c>
      <c r="R13" s="109">
        <v>0</v>
      </c>
      <c r="S13" s="109">
        <f>+R13*各種係数!E12</f>
        <v>0</v>
      </c>
      <c r="T13" s="109">
        <f>+R13*各種係数!F12</f>
        <v>0</v>
      </c>
      <c r="U13" s="109">
        <f t="shared" si="0"/>
        <v>0</v>
      </c>
      <c r="V13" s="109">
        <f t="shared" si="0"/>
        <v>0</v>
      </c>
      <c r="W13" s="109">
        <f t="shared" si="0"/>
        <v>0</v>
      </c>
      <c r="X13" s="109">
        <f>$D13*各種係数!H12*各種係数!$L$5</f>
        <v>0</v>
      </c>
      <c r="Y13" s="109">
        <f>$J13*各種係数!H12*各種係数!$L$5</f>
        <v>0</v>
      </c>
      <c r="Z13" s="109">
        <f>$R13*各種係数!H12*各種係数!$L$5</f>
        <v>0</v>
      </c>
      <c r="AA13" s="109">
        <f t="shared" si="1"/>
        <v>0</v>
      </c>
      <c r="AB13" s="109">
        <f>$D13*各種係数!I12*各種係数!$L$5</f>
        <v>0</v>
      </c>
      <c r="AC13" s="109">
        <f>$J13*各種係数!I12*各種係数!$L$5</f>
        <v>0</v>
      </c>
      <c r="AD13" s="109">
        <f>$R13*各種係数!I12*各種係数!$L$5</f>
        <v>0</v>
      </c>
      <c r="AE13" s="141">
        <f t="shared" si="2"/>
        <v>0</v>
      </c>
      <c r="AF13" s="141">
        <f ca="1">$D13*環境係数!F15*各種係数!$L$5</f>
        <v>0</v>
      </c>
      <c r="AG13" s="141">
        <f ca="1">$D13*環境係数!G15*各種係数!$L$5</f>
        <v>0</v>
      </c>
      <c r="AH13" s="141">
        <f ca="1">$J13*環境係数!F15*各種係数!$L$5</f>
        <v>0</v>
      </c>
      <c r="AI13" s="141">
        <f ca="1">$J13*環境係数!G15*各種係数!$L$5</f>
        <v>0</v>
      </c>
      <c r="AJ13" s="141">
        <f ca="1">$R13*環境係数!F15*各種係数!$L$5</f>
        <v>0</v>
      </c>
      <c r="AK13" s="141">
        <f ca="1">$R13*環境係数!G15*各種係数!$L$5</f>
        <v>0</v>
      </c>
      <c r="AL13" s="141">
        <f ca="1">$U13*環境係数!F15*各種係数!$L$5</f>
        <v>0</v>
      </c>
      <c r="AM13" s="109">
        <f ca="1">$U13*環境係数!G15*各種係数!$L$5</f>
        <v>0</v>
      </c>
    </row>
    <row r="14" spans="1:39">
      <c r="A14" s="79">
        <v>25</v>
      </c>
      <c r="B14" s="56" t="s">
        <v>9</v>
      </c>
      <c r="C14" s="111">
        <f>価格変換!J15</f>
        <v>0</v>
      </c>
      <c r="D14" s="111">
        <f>C14*各種係数!D13</f>
        <v>0</v>
      </c>
      <c r="E14" s="111">
        <f>D14*各種係数!E13</f>
        <v>0</v>
      </c>
      <c r="F14" s="111">
        <f>D14*各種係数!F13</f>
        <v>0</v>
      </c>
      <c r="G14" s="111">
        <f>投入係数!AM63</f>
        <v>0</v>
      </c>
      <c r="H14" s="111">
        <f>G14*各種係数!D13</f>
        <v>0</v>
      </c>
      <c r="I14" s="111">
        <f>G14*各種係数!C13</f>
        <v>0</v>
      </c>
      <c r="J14" s="111">
        <v>0</v>
      </c>
      <c r="K14" s="111">
        <f>J14*各種係数!E13</f>
        <v>0</v>
      </c>
      <c r="L14" s="111">
        <f>J14*各種係数!F13</f>
        <v>0</v>
      </c>
      <c r="M14" s="111"/>
      <c r="N14" s="111"/>
      <c r="O14" s="111">
        <f>+N$41*各種係数!G13</f>
        <v>0</v>
      </c>
      <c r="P14" s="111">
        <f>+O14*各種係数!D13</f>
        <v>0</v>
      </c>
      <c r="Q14" s="111">
        <f>+O14*各種係数!C13</f>
        <v>0</v>
      </c>
      <c r="R14" s="111">
        <v>0</v>
      </c>
      <c r="S14" s="111">
        <f>+R14*各種係数!E13</f>
        <v>0</v>
      </c>
      <c r="T14" s="111">
        <f>+R14*各種係数!F13</f>
        <v>0</v>
      </c>
      <c r="U14" s="111">
        <f t="shared" si="0"/>
        <v>0</v>
      </c>
      <c r="V14" s="111">
        <f t="shared" si="0"/>
        <v>0</v>
      </c>
      <c r="W14" s="111">
        <f t="shared" si="0"/>
        <v>0</v>
      </c>
      <c r="X14" s="111">
        <f>$D14*各種係数!H13*各種係数!$L$5</f>
        <v>0</v>
      </c>
      <c r="Y14" s="111">
        <f>$J14*各種係数!H13*各種係数!$L$5</f>
        <v>0</v>
      </c>
      <c r="Z14" s="111">
        <f>$R14*各種係数!H13*各種係数!$L$5</f>
        <v>0</v>
      </c>
      <c r="AA14" s="111">
        <f t="shared" si="1"/>
        <v>0</v>
      </c>
      <c r="AB14" s="111">
        <f>$D14*各種係数!I13*各種係数!$L$5</f>
        <v>0</v>
      </c>
      <c r="AC14" s="111">
        <f>$J14*各種係数!I13*各種係数!$L$5</f>
        <v>0</v>
      </c>
      <c r="AD14" s="111">
        <f>$R14*各種係数!I13*各種係数!$L$5</f>
        <v>0</v>
      </c>
      <c r="AE14" s="143">
        <f t="shared" si="2"/>
        <v>0</v>
      </c>
      <c r="AF14" s="143">
        <f ca="1">$D14*環境係数!F16*各種係数!$L$5</f>
        <v>0</v>
      </c>
      <c r="AG14" s="143">
        <f ca="1">$D14*環境係数!G16*各種係数!$L$5</f>
        <v>0</v>
      </c>
      <c r="AH14" s="143">
        <f ca="1">$J14*環境係数!F16*各種係数!$L$5</f>
        <v>0</v>
      </c>
      <c r="AI14" s="143">
        <f ca="1">$J14*環境係数!G16*各種係数!$L$5</f>
        <v>0</v>
      </c>
      <c r="AJ14" s="143">
        <f ca="1">$R14*環境係数!F16*各種係数!$L$5</f>
        <v>0</v>
      </c>
      <c r="AK14" s="143">
        <f ca="1">$R14*環境係数!G16*各種係数!$L$5</f>
        <v>0</v>
      </c>
      <c r="AL14" s="111">
        <f ca="1">$U14*環境係数!F16*各種係数!$L$5</f>
        <v>0</v>
      </c>
      <c r="AM14" s="109">
        <f ca="1">$U14*環境係数!G16*各種係数!$L$5</f>
        <v>0</v>
      </c>
    </row>
    <row r="15" spans="1:39">
      <c r="A15" s="106">
        <v>26</v>
      </c>
      <c r="B15" s="54" t="s">
        <v>10</v>
      </c>
      <c r="C15" s="109">
        <f>価格変換!J16</f>
        <v>0</v>
      </c>
      <c r="D15" s="109">
        <f>C15*各種係数!D14</f>
        <v>0</v>
      </c>
      <c r="E15" s="109">
        <f>D15*各種係数!E14</f>
        <v>0</v>
      </c>
      <c r="F15" s="109">
        <f>D15*各種係数!F14</f>
        <v>0</v>
      </c>
      <c r="G15" s="109">
        <f>投入係数!AM64</f>
        <v>0</v>
      </c>
      <c r="H15" s="109">
        <f>G15*各種係数!D14</f>
        <v>0</v>
      </c>
      <c r="I15" s="109">
        <f>G15*各種係数!C14</f>
        <v>0</v>
      </c>
      <c r="J15" s="109">
        <v>0</v>
      </c>
      <c r="K15" s="109">
        <f>J15*各種係数!E14</f>
        <v>0</v>
      </c>
      <c r="L15" s="109">
        <f>J15*各種係数!F14</f>
        <v>0</v>
      </c>
      <c r="M15" s="109"/>
      <c r="N15" s="109"/>
      <c r="O15" s="109">
        <f>+N$41*各種係数!G14</f>
        <v>0</v>
      </c>
      <c r="P15" s="109">
        <f>+O15*各種係数!D14</f>
        <v>0</v>
      </c>
      <c r="Q15" s="109">
        <f>+O15*各種係数!C14</f>
        <v>0</v>
      </c>
      <c r="R15" s="109">
        <v>0</v>
      </c>
      <c r="S15" s="109">
        <f>+R15*各種係数!E14</f>
        <v>0</v>
      </c>
      <c r="T15" s="109">
        <f>+R15*各種係数!F14</f>
        <v>0</v>
      </c>
      <c r="U15" s="109">
        <f t="shared" si="0"/>
        <v>0</v>
      </c>
      <c r="V15" s="109">
        <f t="shared" si="0"/>
        <v>0</v>
      </c>
      <c r="W15" s="109">
        <f t="shared" si="0"/>
        <v>0</v>
      </c>
      <c r="X15" s="109">
        <f>$D15*各種係数!H14*各種係数!$L$5</f>
        <v>0</v>
      </c>
      <c r="Y15" s="109">
        <f>$J15*各種係数!H14*各種係数!$L$5</f>
        <v>0</v>
      </c>
      <c r="Z15" s="109">
        <f>$R15*各種係数!H14*各種係数!$L$5</f>
        <v>0</v>
      </c>
      <c r="AA15" s="109">
        <f t="shared" si="1"/>
        <v>0</v>
      </c>
      <c r="AB15" s="109">
        <f>$D15*各種係数!I14*各種係数!$L$5</f>
        <v>0</v>
      </c>
      <c r="AC15" s="109">
        <f>$J15*各種係数!I14*各種係数!$L$5</f>
        <v>0</v>
      </c>
      <c r="AD15" s="109">
        <f>$R15*各種係数!I14*各種係数!$L$5</f>
        <v>0</v>
      </c>
      <c r="AE15" s="141">
        <f t="shared" si="2"/>
        <v>0</v>
      </c>
      <c r="AF15" s="141">
        <f ca="1">$D15*環境係数!F17*各種係数!$L$5</f>
        <v>0</v>
      </c>
      <c r="AG15" s="141">
        <f ca="1">$D15*環境係数!G17*各種係数!$L$5</f>
        <v>0</v>
      </c>
      <c r="AH15" s="141">
        <f ca="1">$J15*環境係数!F17*各種係数!$L$5</f>
        <v>0</v>
      </c>
      <c r="AI15" s="141">
        <f ca="1">$J15*環境係数!G17*各種係数!$L$5</f>
        <v>0</v>
      </c>
      <c r="AJ15" s="141">
        <f ca="1">$R15*環境係数!F17*各種係数!$L$5</f>
        <v>0</v>
      </c>
      <c r="AK15" s="141">
        <f ca="1">$R15*環境係数!G17*各種係数!$L$5</f>
        <v>0</v>
      </c>
      <c r="AL15" s="141">
        <f ca="1">$U15*環境係数!F17*各種係数!$L$5</f>
        <v>0</v>
      </c>
      <c r="AM15" s="110">
        <f ca="1">$U15*環境係数!G17*各種係数!$L$5</f>
        <v>0</v>
      </c>
    </row>
    <row r="16" spans="1:39">
      <c r="A16" s="106">
        <v>27</v>
      </c>
      <c r="B16" s="54" t="s">
        <v>11</v>
      </c>
      <c r="C16" s="109">
        <f>価格変換!J17</f>
        <v>0</v>
      </c>
      <c r="D16" s="109">
        <f>C16*各種係数!D15</f>
        <v>0</v>
      </c>
      <c r="E16" s="109">
        <f>D16*各種係数!E15</f>
        <v>0</v>
      </c>
      <c r="F16" s="109">
        <f>D16*各種係数!F15</f>
        <v>0</v>
      </c>
      <c r="G16" s="109">
        <f>投入係数!AM65</f>
        <v>0</v>
      </c>
      <c r="H16" s="109">
        <f>G16*各種係数!D15</f>
        <v>0</v>
      </c>
      <c r="I16" s="109">
        <f>G16*各種係数!C15</f>
        <v>0</v>
      </c>
      <c r="J16" s="109">
        <v>0</v>
      </c>
      <c r="K16" s="109">
        <f>J16*各種係数!E15</f>
        <v>0</v>
      </c>
      <c r="L16" s="109">
        <f>J16*各種係数!F15</f>
        <v>0</v>
      </c>
      <c r="M16" s="109"/>
      <c r="N16" s="109"/>
      <c r="O16" s="109">
        <f>+N$41*各種係数!G15</f>
        <v>0</v>
      </c>
      <c r="P16" s="109">
        <f>+O16*各種係数!D15</f>
        <v>0</v>
      </c>
      <c r="Q16" s="109">
        <f>+O16*各種係数!C15</f>
        <v>0</v>
      </c>
      <c r="R16" s="109">
        <v>0</v>
      </c>
      <c r="S16" s="109">
        <f>+R16*各種係数!E15</f>
        <v>0</v>
      </c>
      <c r="T16" s="109">
        <f>+R16*各種係数!F15</f>
        <v>0</v>
      </c>
      <c r="U16" s="109">
        <f t="shared" si="0"/>
        <v>0</v>
      </c>
      <c r="V16" s="109">
        <f t="shared" si="0"/>
        <v>0</v>
      </c>
      <c r="W16" s="109">
        <f t="shared" si="0"/>
        <v>0</v>
      </c>
      <c r="X16" s="109">
        <f>$D16*各種係数!H15*各種係数!$L$5</f>
        <v>0</v>
      </c>
      <c r="Y16" s="109">
        <f>$J16*各種係数!H15*各種係数!$L$5</f>
        <v>0</v>
      </c>
      <c r="Z16" s="109">
        <f>$R16*各種係数!H15*各種係数!$L$5</f>
        <v>0</v>
      </c>
      <c r="AA16" s="109">
        <f t="shared" si="1"/>
        <v>0</v>
      </c>
      <c r="AB16" s="109">
        <f>$D16*各種係数!I15*各種係数!$L$5</f>
        <v>0</v>
      </c>
      <c r="AC16" s="109">
        <f>$J16*各種係数!I15*各種係数!$L$5</f>
        <v>0</v>
      </c>
      <c r="AD16" s="109">
        <f>$R16*各種係数!I15*各種係数!$L$5</f>
        <v>0</v>
      </c>
      <c r="AE16" s="141">
        <f t="shared" si="2"/>
        <v>0</v>
      </c>
      <c r="AF16" s="141">
        <f ca="1">$D16*環境係数!F18*各種係数!$L$5</f>
        <v>0</v>
      </c>
      <c r="AG16" s="141">
        <f ca="1">$D16*環境係数!G18*各種係数!$L$5</f>
        <v>0</v>
      </c>
      <c r="AH16" s="141">
        <f ca="1">$J16*環境係数!F18*各種係数!$L$5</f>
        <v>0</v>
      </c>
      <c r="AI16" s="141">
        <f ca="1">$J16*環境係数!G18*各種係数!$L$5</f>
        <v>0</v>
      </c>
      <c r="AJ16" s="141">
        <f ca="1">$R16*環境係数!F18*各種係数!$L$5</f>
        <v>0</v>
      </c>
      <c r="AK16" s="141">
        <f ca="1">$R16*環境係数!G18*各種係数!$L$5</f>
        <v>0</v>
      </c>
      <c r="AL16" s="141">
        <f ca="1">$U16*環境係数!F18*各種係数!$L$5</f>
        <v>0</v>
      </c>
      <c r="AM16" s="109">
        <f ca="1">$U16*環境係数!G18*各種係数!$L$5</f>
        <v>0</v>
      </c>
    </row>
    <row r="17" spans="1:39">
      <c r="A17" s="106">
        <v>28</v>
      </c>
      <c r="B17" s="54" t="s">
        <v>12</v>
      </c>
      <c r="C17" s="109">
        <f>価格変換!J18</f>
        <v>0</v>
      </c>
      <c r="D17" s="109">
        <f>C17*各種係数!D16</f>
        <v>0</v>
      </c>
      <c r="E17" s="109">
        <f>D17*各種係数!E16</f>
        <v>0</v>
      </c>
      <c r="F17" s="109">
        <f>D17*各種係数!F16</f>
        <v>0</v>
      </c>
      <c r="G17" s="109">
        <f>投入係数!AM66</f>
        <v>0</v>
      </c>
      <c r="H17" s="109">
        <f>G17*各種係数!D16</f>
        <v>0</v>
      </c>
      <c r="I17" s="109">
        <f>G17*各種係数!C16</f>
        <v>0</v>
      </c>
      <c r="J17" s="109">
        <v>0</v>
      </c>
      <c r="K17" s="109">
        <f>J17*各種係数!E16</f>
        <v>0</v>
      </c>
      <c r="L17" s="109">
        <f>J17*各種係数!F16</f>
        <v>0</v>
      </c>
      <c r="M17" s="109"/>
      <c r="N17" s="109"/>
      <c r="O17" s="109">
        <f>+N$41*各種係数!G16</f>
        <v>0</v>
      </c>
      <c r="P17" s="109">
        <f>+O17*各種係数!D16</f>
        <v>0</v>
      </c>
      <c r="Q17" s="109">
        <f>+O17*各種係数!C16</f>
        <v>0</v>
      </c>
      <c r="R17" s="109">
        <v>0</v>
      </c>
      <c r="S17" s="109">
        <f>+R17*各種係数!E16</f>
        <v>0</v>
      </c>
      <c r="T17" s="109">
        <f>+R17*各種係数!F16</f>
        <v>0</v>
      </c>
      <c r="U17" s="109">
        <f t="shared" si="0"/>
        <v>0</v>
      </c>
      <c r="V17" s="109">
        <f t="shared" si="0"/>
        <v>0</v>
      </c>
      <c r="W17" s="109">
        <f t="shared" si="0"/>
        <v>0</v>
      </c>
      <c r="X17" s="109">
        <f>$D17*各種係数!H16*各種係数!$L$5</f>
        <v>0</v>
      </c>
      <c r="Y17" s="109">
        <f>$J17*各種係数!H16*各種係数!$L$5</f>
        <v>0</v>
      </c>
      <c r="Z17" s="109">
        <f>$R17*各種係数!H16*各種係数!$L$5</f>
        <v>0</v>
      </c>
      <c r="AA17" s="109">
        <f t="shared" si="1"/>
        <v>0</v>
      </c>
      <c r="AB17" s="109">
        <f>$D17*各種係数!I16*各種係数!$L$5</f>
        <v>0</v>
      </c>
      <c r="AC17" s="109">
        <f>$J17*各種係数!I16*各種係数!$L$5</f>
        <v>0</v>
      </c>
      <c r="AD17" s="109">
        <f>$R17*各種係数!I16*各種係数!$L$5</f>
        <v>0</v>
      </c>
      <c r="AE17" s="141">
        <f t="shared" si="2"/>
        <v>0</v>
      </c>
      <c r="AF17" s="141">
        <f ca="1">$D17*環境係数!F19*各種係数!$L$5</f>
        <v>0</v>
      </c>
      <c r="AG17" s="141">
        <f ca="1">$D17*環境係数!G19*各種係数!$L$5</f>
        <v>0</v>
      </c>
      <c r="AH17" s="141">
        <f ca="1">$J17*環境係数!F19*各種係数!$L$5</f>
        <v>0</v>
      </c>
      <c r="AI17" s="141">
        <f ca="1">$J17*環境係数!G19*各種係数!$L$5</f>
        <v>0</v>
      </c>
      <c r="AJ17" s="141">
        <f ca="1">$R17*環境係数!F19*各種係数!$L$5</f>
        <v>0</v>
      </c>
      <c r="AK17" s="141">
        <f ca="1">$R17*環境係数!G19*各種係数!$L$5</f>
        <v>0</v>
      </c>
      <c r="AL17" s="141">
        <f ca="1">$U17*環境係数!F19*各種係数!$L$5</f>
        <v>0</v>
      </c>
      <c r="AM17" s="109">
        <f ca="1">$U17*環境係数!G19*各種係数!$L$5</f>
        <v>0</v>
      </c>
    </row>
    <row r="18" spans="1:39">
      <c r="A18" s="106">
        <v>29</v>
      </c>
      <c r="B18" s="54" t="s">
        <v>13</v>
      </c>
      <c r="C18" s="109">
        <f>価格変換!J19</f>
        <v>0</v>
      </c>
      <c r="D18" s="109">
        <f>C18*各種係数!D17</f>
        <v>0</v>
      </c>
      <c r="E18" s="109">
        <f>D18*各種係数!E17</f>
        <v>0</v>
      </c>
      <c r="F18" s="109">
        <f>D18*各種係数!F17</f>
        <v>0</v>
      </c>
      <c r="G18" s="109">
        <f>投入係数!AM67</f>
        <v>0</v>
      </c>
      <c r="H18" s="109">
        <f>G18*各種係数!D17</f>
        <v>0</v>
      </c>
      <c r="I18" s="109">
        <f>G18*各種係数!C17</f>
        <v>0</v>
      </c>
      <c r="J18" s="109">
        <v>0</v>
      </c>
      <c r="K18" s="109">
        <f>J18*各種係数!E17</f>
        <v>0</v>
      </c>
      <c r="L18" s="109">
        <f>J18*各種係数!F17</f>
        <v>0</v>
      </c>
      <c r="M18" s="109"/>
      <c r="N18" s="109"/>
      <c r="O18" s="109">
        <f>+N$41*各種係数!G17</f>
        <v>0</v>
      </c>
      <c r="P18" s="109">
        <f>+O18*各種係数!D17</f>
        <v>0</v>
      </c>
      <c r="Q18" s="109">
        <f>+O18*各種係数!C17</f>
        <v>0</v>
      </c>
      <c r="R18" s="109">
        <v>0</v>
      </c>
      <c r="S18" s="109">
        <f>+R18*各種係数!E17</f>
        <v>0</v>
      </c>
      <c r="T18" s="109">
        <f>+R18*各種係数!F17</f>
        <v>0</v>
      </c>
      <c r="U18" s="109">
        <f t="shared" si="0"/>
        <v>0</v>
      </c>
      <c r="V18" s="109">
        <f t="shared" si="0"/>
        <v>0</v>
      </c>
      <c r="W18" s="109">
        <f t="shared" si="0"/>
        <v>0</v>
      </c>
      <c r="X18" s="109">
        <f>$D18*各種係数!H17*各種係数!$L$5</f>
        <v>0</v>
      </c>
      <c r="Y18" s="109">
        <f>$J18*各種係数!H17*各種係数!$L$5</f>
        <v>0</v>
      </c>
      <c r="Z18" s="109">
        <f>$R18*各種係数!H17*各種係数!$L$5</f>
        <v>0</v>
      </c>
      <c r="AA18" s="109">
        <f t="shared" si="1"/>
        <v>0</v>
      </c>
      <c r="AB18" s="109">
        <f>$D18*各種係数!I17*各種係数!$L$5</f>
        <v>0</v>
      </c>
      <c r="AC18" s="109">
        <f>$J18*各種係数!I17*各種係数!$L$5</f>
        <v>0</v>
      </c>
      <c r="AD18" s="109">
        <f>$R18*各種係数!I17*各種係数!$L$5</f>
        <v>0</v>
      </c>
      <c r="AE18" s="141">
        <f t="shared" si="2"/>
        <v>0</v>
      </c>
      <c r="AF18" s="141">
        <f ca="1">$D18*環境係数!F20*各種係数!$L$5</f>
        <v>0</v>
      </c>
      <c r="AG18" s="141">
        <f ca="1">$D18*環境係数!G20*各種係数!$L$5</f>
        <v>0</v>
      </c>
      <c r="AH18" s="141">
        <f ca="1">$J18*環境係数!F20*各種係数!$L$5</f>
        <v>0</v>
      </c>
      <c r="AI18" s="141">
        <f ca="1">$J18*環境係数!G20*各種係数!$L$5</f>
        <v>0</v>
      </c>
      <c r="AJ18" s="141">
        <f ca="1">$R18*環境係数!F20*各種係数!$L$5</f>
        <v>0</v>
      </c>
      <c r="AK18" s="141">
        <f ca="1">$R18*環境係数!G20*各種係数!$L$5</f>
        <v>0</v>
      </c>
      <c r="AL18" s="141">
        <f ca="1">$U18*環境係数!F20*各種係数!$L$5</f>
        <v>0</v>
      </c>
      <c r="AM18" s="109">
        <f ca="1">$U18*環境係数!G20*各種係数!$L$5</f>
        <v>0</v>
      </c>
    </row>
    <row r="19" spans="1:39">
      <c r="A19" s="106">
        <v>32</v>
      </c>
      <c r="B19" s="54" t="s">
        <v>16</v>
      </c>
      <c r="C19" s="109">
        <f>価格変換!J20</f>
        <v>0</v>
      </c>
      <c r="D19" s="109">
        <f>C19*各種係数!D18</f>
        <v>0</v>
      </c>
      <c r="E19" s="109">
        <f>D19*各種係数!E18</f>
        <v>0</v>
      </c>
      <c r="F19" s="109">
        <f>D19*各種係数!F18</f>
        <v>0</v>
      </c>
      <c r="G19" s="109">
        <f>投入係数!AM68</f>
        <v>0</v>
      </c>
      <c r="H19" s="109">
        <f>G19*各種係数!D18</f>
        <v>0</v>
      </c>
      <c r="I19" s="109">
        <f>G19*各種係数!C18</f>
        <v>0</v>
      </c>
      <c r="J19" s="109">
        <v>0</v>
      </c>
      <c r="K19" s="109">
        <f>J19*各種係数!E18</f>
        <v>0</v>
      </c>
      <c r="L19" s="109">
        <f>J19*各種係数!F18</f>
        <v>0</v>
      </c>
      <c r="M19" s="109"/>
      <c r="N19" s="109"/>
      <c r="O19" s="109">
        <f>+N$41*各種係数!G18</f>
        <v>0</v>
      </c>
      <c r="P19" s="109">
        <f>+O19*各種係数!D18</f>
        <v>0</v>
      </c>
      <c r="Q19" s="109">
        <f>+O19*各種係数!C18</f>
        <v>0</v>
      </c>
      <c r="R19" s="109">
        <v>0</v>
      </c>
      <c r="S19" s="109">
        <f>+R19*各種係数!E18</f>
        <v>0</v>
      </c>
      <c r="T19" s="109">
        <f>+R19*各種係数!F18</f>
        <v>0</v>
      </c>
      <c r="U19" s="109">
        <f t="shared" si="0"/>
        <v>0</v>
      </c>
      <c r="V19" s="109">
        <f t="shared" si="0"/>
        <v>0</v>
      </c>
      <c r="W19" s="109">
        <f t="shared" si="0"/>
        <v>0</v>
      </c>
      <c r="X19" s="109">
        <f>$D19*各種係数!H18*各種係数!$L$5</f>
        <v>0</v>
      </c>
      <c r="Y19" s="109">
        <f>$J19*各種係数!H18*各種係数!$L$5</f>
        <v>0</v>
      </c>
      <c r="Z19" s="109">
        <f>$R19*各種係数!H18*各種係数!$L$5</f>
        <v>0</v>
      </c>
      <c r="AA19" s="109">
        <f t="shared" si="1"/>
        <v>0</v>
      </c>
      <c r="AB19" s="109">
        <f>$D19*各種係数!I18*各種係数!$L$5</f>
        <v>0</v>
      </c>
      <c r="AC19" s="109">
        <f>$J19*各種係数!I18*各種係数!$L$5</f>
        <v>0</v>
      </c>
      <c r="AD19" s="109">
        <f>$R19*各種係数!I18*各種係数!$L$5</f>
        <v>0</v>
      </c>
      <c r="AE19" s="141">
        <f t="shared" si="2"/>
        <v>0</v>
      </c>
      <c r="AF19" s="141">
        <f ca="1">$D19*環境係数!F21*各種係数!$L$5</f>
        <v>0</v>
      </c>
      <c r="AG19" s="141">
        <f ca="1">$D19*環境係数!G21*各種係数!$L$5</f>
        <v>0</v>
      </c>
      <c r="AH19" s="141">
        <f ca="1">$J19*環境係数!F21*各種係数!$L$5</f>
        <v>0</v>
      </c>
      <c r="AI19" s="141">
        <f ca="1">$J19*環境係数!G21*各種係数!$L$5</f>
        <v>0</v>
      </c>
      <c r="AJ19" s="141">
        <f ca="1">$R19*環境係数!F21*各種係数!$L$5</f>
        <v>0</v>
      </c>
      <c r="AK19" s="141">
        <f ca="1">$R19*環境係数!G21*各種係数!$L$5</f>
        <v>0</v>
      </c>
      <c r="AL19" s="141">
        <f ca="1">$U19*環境係数!F21*各種係数!$L$5</f>
        <v>0</v>
      </c>
      <c r="AM19" s="109">
        <f ca="1">$U19*環境係数!G21*各種係数!$L$5</f>
        <v>0</v>
      </c>
    </row>
    <row r="20" spans="1:39">
      <c r="A20" s="78">
        <v>33</v>
      </c>
      <c r="B20" s="55" t="s">
        <v>14</v>
      </c>
      <c r="C20" s="110">
        <f>価格変換!J21</f>
        <v>0</v>
      </c>
      <c r="D20" s="110">
        <f>C20*各種係数!D19</f>
        <v>0</v>
      </c>
      <c r="E20" s="110">
        <f>D20*各種係数!E19</f>
        <v>0</v>
      </c>
      <c r="F20" s="110">
        <f>D20*各種係数!F19</f>
        <v>0</v>
      </c>
      <c r="G20" s="110">
        <f>投入係数!AM69</f>
        <v>0</v>
      </c>
      <c r="H20" s="110">
        <f>G20*各種係数!D19</f>
        <v>0</v>
      </c>
      <c r="I20" s="110">
        <f>G20*各種係数!C19</f>
        <v>0</v>
      </c>
      <c r="J20" s="110">
        <v>0</v>
      </c>
      <c r="K20" s="110">
        <f>J20*各種係数!E19</f>
        <v>0</v>
      </c>
      <c r="L20" s="110">
        <f>J20*各種係数!F19</f>
        <v>0</v>
      </c>
      <c r="M20" s="110"/>
      <c r="N20" s="110"/>
      <c r="O20" s="110">
        <f>+N$41*各種係数!G19</f>
        <v>0</v>
      </c>
      <c r="P20" s="110">
        <f>+O20*各種係数!D19</f>
        <v>0</v>
      </c>
      <c r="Q20" s="110">
        <f>+O20*各種係数!C19</f>
        <v>0</v>
      </c>
      <c r="R20" s="110">
        <v>0</v>
      </c>
      <c r="S20" s="110">
        <f>+R20*各種係数!E19</f>
        <v>0</v>
      </c>
      <c r="T20" s="110">
        <f>+R20*各種係数!F19</f>
        <v>0</v>
      </c>
      <c r="U20" s="110">
        <f t="shared" si="0"/>
        <v>0</v>
      </c>
      <c r="V20" s="110">
        <f t="shared" si="0"/>
        <v>0</v>
      </c>
      <c r="W20" s="110">
        <f t="shared" si="0"/>
        <v>0</v>
      </c>
      <c r="X20" s="110">
        <f>$D20*各種係数!H19*各種係数!$L$5</f>
        <v>0</v>
      </c>
      <c r="Y20" s="110">
        <f>$J20*各種係数!H19*各種係数!$L$5</f>
        <v>0</v>
      </c>
      <c r="Z20" s="110">
        <f>$R20*各種係数!H19*各種係数!$L$5</f>
        <v>0</v>
      </c>
      <c r="AA20" s="110">
        <f t="shared" si="1"/>
        <v>0</v>
      </c>
      <c r="AB20" s="110">
        <f>$D20*各種係数!I19*各種係数!$L$5</f>
        <v>0</v>
      </c>
      <c r="AC20" s="110">
        <f>$J20*各種係数!I19*各種係数!$L$5</f>
        <v>0</v>
      </c>
      <c r="AD20" s="110">
        <f>$R20*各種係数!I19*各種係数!$L$5</f>
        <v>0</v>
      </c>
      <c r="AE20" s="142">
        <f t="shared" si="2"/>
        <v>0</v>
      </c>
      <c r="AF20" s="142">
        <f ca="1">$D20*環境係数!F22*各種係数!$L$5</f>
        <v>0</v>
      </c>
      <c r="AG20" s="142">
        <f ca="1">$D20*環境係数!G22*各種係数!$L$5</f>
        <v>0</v>
      </c>
      <c r="AH20" s="142">
        <f ca="1">$J20*環境係数!F22*各種係数!$L$5</f>
        <v>0</v>
      </c>
      <c r="AI20" s="142">
        <f ca="1">$J20*環境係数!G22*各種係数!$L$5</f>
        <v>0</v>
      </c>
      <c r="AJ20" s="142">
        <f ca="1">$R20*環境係数!F22*各種係数!$L$5</f>
        <v>0</v>
      </c>
      <c r="AK20" s="142">
        <f ca="1">$R20*環境係数!G22*各種係数!$L$5</f>
        <v>0</v>
      </c>
      <c r="AL20" s="110">
        <f ca="1">$U20*環境係数!F22*各種係数!$L$5</f>
        <v>0</v>
      </c>
      <c r="AM20" s="110">
        <f ca="1">$U20*環境係数!G22*各種係数!$L$5</f>
        <v>0</v>
      </c>
    </row>
    <row r="21" spans="1:39">
      <c r="A21" s="106">
        <v>34</v>
      </c>
      <c r="B21" s="54" t="s">
        <v>15</v>
      </c>
      <c r="C21" s="109">
        <f>価格変換!J22</f>
        <v>0</v>
      </c>
      <c r="D21" s="109">
        <f>C21*各種係数!D20</f>
        <v>0</v>
      </c>
      <c r="E21" s="109">
        <f>D21*各種係数!E20</f>
        <v>0</v>
      </c>
      <c r="F21" s="109">
        <f>D21*各種係数!F20</f>
        <v>0</v>
      </c>
      <c r="G21" s="109">
        <f>投入係数!AM70</f>
        <v>0</v>
      </c>
      <c r="H21" s="109">
        <f>G21*各種係数!D20</f>
        <v>0</v>
      </c>
      <c r="I21" s="109">
        <f>G21*各種係数!C20</f>
        <v>0</v>
      </c>
      <c r="J21" s="109">
        <v>0</v>
      </c>
      <c r="K21" s="109">
        <f>J21*各種係数!E20</f>
        <v>0</v>
      </c>
      <c r="L21" s="109">
        <f>J21*各種係数!F20</f>
        <v>0</v>
      </c>
      <c r="M21" s="109"/>
      <c r="N21" s="109"/>
      <c r="O21" s="109">
        <f>+N$41*各種係数!G20</f>
        <v>0</v>
      </c>
      <c r="P21" s="109">
        <f>+O21*各種係数!D20</f>
        <v>0</v>
      </c>
      <c r="Q21" s="109">
        <f>+O21*各種係数!C20</f>
        <v>0</v>
      </c>
      <c r="R21" s="109">
        <v>0</v>
      </c>
      <c r="S21" s="109">
        <f>+R21*各種係数!E20</f>
        <v>0</v>
      </c>
      <c r="T21" s="109">
        <f>+R21*各種係数!F20</f>
        <v>0</v>
      </c>
      <c r="U21" s="109">
        <f t="shared" si="0"/>
        <v>0</v>
      </c>
      <c r="V21" s="109">
        <f t="shared" si="0"/>
        <v>0</v>
      </c>
      <c r="W21" s="109">
        <f t="shared" si="0"/>
        <v>0</v>
      </c>
      <c r="X21" s="109">
        <f>$D21*各種係数!H20*各種係数!$L$5</f>
        <v>0</v>
      </c>
      <c r="Y21" s="109">
        <f>$J21*各種係数!H20*各種係数!$L$5</f>
        <v>0</v>
      </c>
      <c r="Z21" s="109">
        <f>$R21*各種係数!H20*各種係数!$L$5</f>
        <v>0</v>
      </c>
      <c r="AA21" s="109">
        <f t="shared" si="1"/>
        <v>0</v>
      </c>
      <c r="AB21" s="109">
        <f>$D21*各種係数!I20*各種係数!$L$5</f>
        <v>0</v>
      </c>
      <c r="AC21" s="109">
        <f>$J21*各種係数!I20*各種係数!$L$5</f>
        <v>0</v>
      </c>
      <c r="AD21" s="109">
        <f>$R21*各種係数!I20*各種係数!$L$5</f>
        <v>0</v>
      </c>
      <c r="AE21" s="141">
        <f t="shared" si="2"/>
        <v>0</v>
      </c>
      <c r="AF21" s="141">
        <f ca="1">$D21*環境係数!F23*各種係数!$L$5</f>
        <v>0</v>
      </c>
      <c r="AG21" s="141">
        <f ca="1">$D21*環境係数!G23*各種係数!$L$5</f>
        <v>0</v>
      </c>
      <c r="AH21" s="141">
        <f ca="1">$J21*環境係数!F23*各種係数!$L$5</f>
        <v>0</v>
      </c>
      <c r="AI21" s="141">
        <f ca="1">$J21*環境係数!G23*各種係数!$L$5</f>
        <v>0</v>
      </c>
      <c r="AJ21" s="141">
        <f ca="1">$R21*環境係数!F23*各種係数!$L$5</f>
        <v>0</v>
      </c>
      <c r="AK21" s="141">
        <f ca="1">$R21*環境係数!G23*各種係数!$L$5</f>
        <v>0</v>
      </c>
      <c r="AL21" s="141">
        <f ca="1">$U21*環境係数!F23*各種係数!$L$5</f>
        <v>0</v>
      </c>
      <c r="AM21" s="109">
        <f ca="1">$U21*環境係数!G23*各種係数!$L$5</f>
        <v>0</v>
      </c>
    </row>
    <row r="22" spans="1:39">
      <c r="A22" s="106">
        <v>35</v>
      </c>
      <c r="B22" s="54" t="s">
        <v>17</v>
      </c>
      <c r="C22" s="109">
        <f>価格変換!J23</f>
        <v>0</v>
      </c>
      <c r="D22" s="109">
        <f>C22*各種係数!D21</f>
        <v>0</v>
      </c>
      <c r="E22" s="109">
        <f>D22*各種係数!E21</f>
        <v>0</v>
      </c>
      <c r="F22" s="109">
        <f>D22*各種係数!F21</f>
        <v>0</v>
      </c>
      <c r="G22" s="109">
        <f>投入係数!AM71</f>
        <v>0</v>
      </c>
      <c r="H22" s="109">
        <f>G22*各種係数!D21</f>
        <v>0</v>
      </c>
      <c r="I22" s="109">
        <f>G22*各種係数!C21</f>
        <v>0</v>
      </c>
      <c r="J22" s="109">
        <v>0</v>
      </c>
      <c r="K22" s="109">
        <f>J22*各種係数!E21</f>
        <v>0</v>
      </c>
      <c r="L22" s="109">
        <f>J22*各種係数!F21</f>
        <v>0</v>
      </c>
      <c r="M22" s="109"/>
      <c r="N22" s="109"/>
      <c r="O22" s="109">
        <f>+N$41*各種係数!G21</f>
        <v>0</v>
      </c>
      <c r="P22" s="109">
        <f>+O22*各種係数!D21</f>
        <v>0</v>
      </c>
      <c r="Q22" s="109">
        <f>+O22*各種係数!C21</f>
        <v>0</v>
      </c>
      <c r="R22" s="109">
        <v>0</v>
      </c>
      <c r="S22" s="109">
        <f>+R22*各種係数!E21</f>
        <v>0</v>
      </c>
      <c r="T22" s="109">
        <f>+R22*各種係数!F21</f>
        <v>0</v>
      </c>
      <c r="U22" s="109">
        <f t="shared" si="0"/>
        <v>0</v>
      </c>
      <c r="V22" s="109">
        <f t="shared" si="0"/>
        <v>0</v>
      </c>
      <c r="W22" s="109">
        <f t="shared" si="0"/>
        <v>0</v>
      </c>
      <c r="X22" s="109">
        <f>$D22*各種係数!H21*各種係数!$L$5</f>
        <v>0</v>
      </c>
      <c r="Y22" s="109">
        <f>$J22*各種係数!H21*各種係数!$L$5</f>
        <v>0</v>
      </c>
      <c r="Z22" s="109">
        <f>$R22*各種係数!H21*各種係数!$L$5</f>
        <v>0</v>
      </c>
      <c r="AA22" s="109">
        <f t="shared" si="1"/>
        <v>0</v>
      </c>
      <c r="AB22" s="109">
        <f>$D22*各種係数!I21*各種係数!$L$5</f>
        <v>0</v>
      </c>
      <c r="AC22" s="109">
        <f>$J22*各種係数!I21*各種係数!$L$5</f>
        <v>0</v>
      </c>
      <c r="AD22" s="109">
        <f>$R22*各種係数!I21*各種係数!$L$5</f>
        <v>0</v>
      </c>
      <c r="AE22" s="141">
        <f t="shared" si="2"/>
        <v>0</v>
      </c>
      <c r="AF22" s="141">
        <f ca="1">$D22*環境係数!F24*各種係数!$L$5</f>
        <v>0</v>
      </c>
      <c r="AG22" s="141">
        <f ca="1">$D22*環境係数!G24*各種係数!$L$5</f>
        <v>0</v>
      </c>
      <c r="AH22" s="141">
        <f ca="1">$J22*環境係数!F24*各種係数!$L$5</f>
        <v>0</v>
      </c>
      <c r="AI22" s="141">
        <f ca="1">$J22*環境係数!G24*各種係数!$L$5</f>
        <v>0</v>
      </c>
      <c r="AJ22" s="141">
        <f ca="1">$R22*環境係数!F24*各種係数!$L$5</f>
        <v>0</v>
      </c>
      <c r="AK22" s="141">
        <f ca="1">$R22*環境係数!G24*各種係数!$L$5</f>
        <v>0</v>
      </c>
      <c r="AL22" s="141">
        <f ca="1">$U22*環境係数!F24*各種係数!$L$5</f>
        <v>0</v>
      </c>
      <c r="AM22" s="109">
        <f ca="1">$U22*環境係数!G24*各種係数!$L$5</f>
        <v>0</v>
      </c>
    </row>
    <row r="23" spans="1:39">
      <c r="A23" s="106">
        <v>39</v>
      </c>
      <c r="B23" s="54" t="s">
        <v>18</v>
      </c>
      <c r="C23" s="109">
        <f>価格変換!J24</f>
        <v>0</v>
      </c>
      <c r="D23" s="109">
        <f>C23*各種係数!D22</f>
        <v>0</v>
      </c>
      <c r="E23" s="109">
        <f>D23*各種係数!E22</f>
        <v>0</v>
      </c>
      <c r="F23" s="109">
        <f>D23*各種係数!F22</f>
        <v>0</v>
      </c>
      <c r="G23" s="109">
        <f>投入係数!AM72</f>
        <v>0</v>
      </c>
      <c r="H23" s="109">
        <f>G23*各種係数!D22</f>
        <v>0</v>
      </c>
      <c r="I23" s="109">
        <f>G23*各種係数!C22</f>
        <v>0</v>
      </c>
      <c r="J23" s="109">
        <v>0</v>
      </c>
      <c r="K23" s="109">
        <f>J23*各種係数!E22</f>
        <v>0</v>
      </c>
      <c r="L23" s="109">
        <f>J23*各種係数!F22</f>
        <v>0</v>
      </c>
      <c r="M23" s="109"/>
      <c r="N23" s="109"/>
      <c r="O23" s="109">
        <f>+N$41*各種係数!G22</f>
        <v>0</v>
      </c>
      <c r="P23" s="109">
        <f>+O23*各種係数!D22</f>
        <v>0</v>
      </c>
      <c r="Q23" s="109">
        <f>+O23*各種係数!C22</f>
        <v>0</v>
      </c>
      <c r="R23" s="109">
        <v>0</v>
      </c>
      <c r="S23" s="109">
        <f>+R23*各種係数!E22</f>
        <v>0</v>
      </c>
      <c r="T23" s="109">
        <f>+R23*各種係数!F22</f>
        <v>0</v>
      </c>
      <c r="U23" s="109">
        <f t="shared" si="0"/>
        <v>0</v>
      </c>
      <c r="V23" s="109">
        <f t="shared" si="0"/>
        <v>0</v>
      </c>
      <c r="W23" s="109">
        <f t="shared" si="0"/>
        <v>0</v>
      </c>
      <c r="X23" s="109">
        <f>$D23*各種係数!H22*各種係数!$L$5</f>
        <v>0</v>
      </c>
      <c r="Y23" s="109">
        <f>$J23*各種係数!H22*各種係数!$L$5</f>
        <v>0</v>
      </c>
      <c r="Z23" s="109">
        <f>$R23*各種係数!H22*各種係数!$L$5</f>
        <v>0</v>
      </c>
      <c r="AA23" s="109">
        <f t="shared" si="1"/>
        <v>0</v>
      </c>
      <c r="AB23" s="109">
        <f>$D23*各種係数!I22*各種係数!$L$5</f>
        <v>0</v>
      </c>
      <c r="AC23" s="109">
        <f>$J23*各種係数!I22*各種係数!$L$5</f>
        <v>0</v>
      </c>
      <c r="AD23" s="109">
        <f>$R23*各種係数!I22*各種係数!$L$5</f>
        <v>0</v>
      </c>
      <c r="AE23" s="141">
        <f t="shared" si="2"/>
        <v>0</v>
      </c>
      <c r="AF23" s="141">
        <f ca="1">$D23*環境係数!F25*各種係数!$L$5</f>
        <v>0</v>
      </c>
      <c r="AG23" s="141">
        <f ca="1">$D23*環境係数!G25*各種係数!$L$5</f>
        <v>0</v>
      </c>
      <c r="AH23" s="141">
        <f ca="1">$J23*環境係数!F25*各種係数!$L$5</f>
        <v>0</v>
      </c>
      <c r="AI23" s="141">
        <f ca="1">$J23*環境係数!G25*各種係数!$L$5</f>
        <v>0</v>
      </c>
      <c r="AJ23" s="141">
        <f ca="1">$R23*環境係数!F25*各種係数!$L$5</f>
        <v>0</v>
      </c>
      <c r="AK23" s="141">
        <f ca="1">$R23*環境係数!G25*各種係数!$L$5</f>
        <v>0</v>
      </c>
      <c r="AL23" s="141">
        <f ca="1">$U23*環境係数!F25*各種係数!$L$5</f>
        <v>0</v>
      </c>
      <c r="AM23" s="109">
        <f ca="1">$U23*環境係数!G25*各種係数!$L$5</f>
        <v>0</v>
      </c>
    </row>
    <row r="24" spans="1:39">
      <c r="A24" s="79">
        <v>41</v>
      </c>
      <c r="B24" s="56" t="s">
        <v>19</v>
      </c>
      <c r="C24" s="111">
        <f>価格変換!J25</f>
        <v>0</v>
      </c>
      <c r="D24" s="111">
        <f>C24*各種係数!D23</f>
        <v>0</v>
      </c>
      <c r="E24" s="111">
        <f>D24*各種係数!E23</f>
        <v>0</v>
      </c>
      <c r="F24" s="111">
        <f>D24*各種係数!F23</f>
        <v>0</v>
      </c>
      <c r="G24" s="111">
        <f>投入係数!AM73</f>
        <v>0</v>
      </c>
      <c r="H24" s="111">
        <f>G24*各種係数!D23</f>
        <v>0</v>
      </c>
      <c r="I24" s="111">
        <f>G24*各種係数!C23</f>
        <v>0</v>
      </c>
      <c r="J24" s="111">
        <v>0</v>
      </c>
      <c r="K24" s="111">
        <f>J24*各種係数!E23</f>
        <v>0</v>
      </c>
      <c r="L24" s="111">
        <f>J24*各種係数!F23</f>
        <v>0</v>
      </c>
      <c r="M24" s="111"/>
      <c r="N24" s="111"/>
      <c r="O24" s="111">
        <f>+N$41*各種係数!G23</f>
        <v>0</v>
      </c>
      <c r="P24" s="111">
        <f>+O24*各種係数!D23</f>
        <v>0</v>
      </c>
      <c r="Q24" s="111">
        <f>+O24*各種係数!C23</f>
        <v>0</v>
      </c>
      <c r="R24" s="111">
        <v>0</v>
      </c>
      <c r="S24" s="111">
        <f>+R24*各種係数!E23</f>
        <v>0</v>
      </c>
      <c r="T24" s="111">
        <f>+R24*各種係数!F23</f>
        <v>0</v>
      </c>
      <c r="U24" s="111">
        <f t="shared" si="0"/>
        <v>0</v>
      </c>
      <c r="V24" s="111">
        <f t="shared" si="0"/>
        <v>0</v>
      </c>
      <c r="W24" s="111">
        <f t="shared" si="0"/>
        <v>0</v>
      </c>
      <c r="X24" s="111">
        <f>$D24*各種係数!H23*各種係数!$L$5</f>
        <v>0</v>
      </c>
      <c r="Y24" s="111">
        <f>$J24*各種係数!H23*各種係数!$L$5</f>
        <v>0</v>
      </c>
      <c r="Z24" s="111">
        <f>$R24*各種係数!H23*各種係数!$L$5</f>
        <v>0</v>
      </c>
      <c r="AA24" s="111">
        <f t="shared" si="1"/>
        <v>0</v>
      </c>
      <c r="AB24" s="111">
        <f>$D24*各種係数!I23*各種係数!$L$5</f>
        <v>0</v>
      </c>
      <c r="AC24" s="111">
        <f>$J24*各種係数!I23*各種係数!$L$5</f>
        <v>0</v>
      </c>
      <c r="AD24" s="111">
        <f>$R24*各種係数!I23*各種係数!$L$5</f>
        <v>0</v>
      </c>
      <c r="AE24" s="143">
        <f t="shared" si="2"/>
        <v>0</v>
      </c>
      <c r="AF24" s="143">
        <f ca="1">$D24*環境係数!F26*各種係数!$L$5</f>
        <v>0</v>
      </c>
      <c r="AG24" s="143">
        <f ca="1">$D24*環境係数!G26*各種係数!$L$5</f>
        <v>0</v>
      </c>
      <c r="AH24" s="143">
        <f ca="1">$J24*環境係数!F26*各種係数!$L$5</f>
        <v>0</v>
      </c>
      <c r="AI24" s="143">
        <f ca="1">$J24*環境係数!G26*各種係数!$L$5</f>
        <v>0</v>
      </c>
      <c r="AJ24" s="143">
        <f ca="1">$R24*環境係数!F26*各種係数!$L$5</f>
        <v>0</v>
      </c>
      <c r="AK24" s="143">
        <f ca="1">$R24*環境係数!G26*各種係数!$L$5</f>
        <v>0</v>
      </c>
      <c r="AL24" s="111">
        <f ca="1">$U24*環境係数!F26*各種係数!$L$5</f>
        <v>0</v>
      </c>
      <c r="AM24" s="111">
        <f ca="1">$U24*環境係数!G26*各種係数!$L$5</f>
        <v>0</v>
      </c>
    </row>
    <row r="25" spans="1:39">
      <c r="A25" s="106">
        <v>46</v>
      </c>
      <c r="B25" s="54" t="s">
        <v>20</v>
      </c>
      <c r="C25" s="109">
        <f>価格変換!J26</f>
        <v>0</v>
      </c>
      <c r="D25" s="109">
        <f>C25*各種係数!D24</f>
        <v>0</v>
      </c>
      <c r="E25" s="109">
        <f>D25*各種係数!E24</f>
        <v>0</v>
      </c>
      <c r="F25" s="109">
        <f>D25*各種係数!F24</f>
        <v>0</v>
      </c>
      <c r="G25" s="109">
        <f>投入係数!AM74</f>
        <v>0</v>
      </c>
      <c r="H25" s="109">
        <f>G25*各種係数!D24</f>
        <v>0</v>
      </c>
      <c r="I25" s="109">
        <f>G25*各種係数!C24</f>
        <v>0</v>
      </c>
      <c r="J25" s="109">
        <v>0</v>
      </c>
      <c r="K25" s="109">
        <f>J25*各種係数!E24</f>
        <v>0</v>
      </c>
      <c r="L25" s="109">
        <f>J25*各種係数!F24</f>
        <v>0</v>
      </c>
      <c r="M25" s="109"/>
      <c r="N25" s="109"/>
      <c r="O25" s="109">
        <f>+N$41*各種係数!G24</f>
        <v>0</v>
      </c>
      <c r="P25" s="109">
        <f>+O25*各種係数!D24</f>
        <v>0</v>
      </c>
      <c r="Q25" s="109">
        <f>+O25*各種係数!C24</f>
        <v>0</v>
      </c>
      <c r="R25" s="109">
        <v>0</v>
      </c>
      <c r="S25" s="109">
        <f>+R25*各種係数!E24</f>
        <v>0</v>
      </c>
      <c r="T25" s="109">
        <f>+R25*各種係数!F24</f>
        <v>0</v>
      </c>
      <c r="U25" s="109">
        <f t="shared" si="0"/>
        <v>0</v>
      </c>
      <c r="V25" s="109">
        <f t="shared" si="0"/>
        <v>0</v>
      </c>
      <c r="W25" s="109">
        <f t="shared" si="0"/>
        <v>0</v>
      </c>
      <c r="X25" s="109">
        <f>$D25*各種係数!H24*各種係数!$L$5</f>
        <v>0</v>
      </c>
      <c r="Y25" s="109">
        <f>$J25*各種係数!H24*各種係数!$L$5</f>
        <v>0</v>
      </c>
      <c r="Z25" s="109">
        <f>$R25*各種係数!H24*各種係数!$L$5</f>
        <v>0</v>
      </c>
      <c r="AA25" s="109">
        <f t="shared" si="1"/>
        <v>0</v>
      </c>
      <c r="AB25" s="109">
        <f>$D25*各種係数!I24*各種係数!$L$5</f>
        <v>0</v>
      </c>
      <c r="AC25" s="109">
        <f>$J25*各種係数!I24*各種係数!$L$5</f>
        <v>0</v>
      </c>
      <c r="AD25" s="109">
        <f>$R25*各種係数!I24*各種係数!$L$5</f>
        <v>0</v>
      </c>
      <c r="AE25" s="141">
        <f t="shared" si="2"/>
        <v>0</v>
      </c>
      <c r="AF25" s="141">
        <f ca="1">$D25*環境係数!F27*各種係数!$L$5</f>
        <v>0</v>
      </c>
      <c r="AG25" s="141">
        <f ca="1">$D25*環境係数!G27*各種係数!$L$5</f>
        <v>0</v>
      </c>
      <c r="AH25" s="141">
        <f ca="1">$J25*環境係数!F27*各種係数!$L$5</f>
        <v>0</v>
      </c>
      <c r="AI25" s="141">
        <f ca="1">$J25*環境係数!G27*各種係数!$L$5</f>
        <v>0</v>
      </c>
      <c r="AJ25" s="141">
        <f ca="1">$R25*環境係数!F27*各種係数!$L$5</f>
        <v>0</v>
      </c>
      <c r="AK25" s="141">
        <f ca="1">$R25*環境係数!G27*各種係数!$L$5</f>
        <v>0</v>
      </c>
      <c r="AL25" s="141">
        <f ca="1">$U25*環境係数!F27*各種係数!$L$5</f>
        <v>0</v>
      </c>
      <c r="AM25" s="109">
        <f ca="1">$U25*環境係数!G27*各種係数!$L$5</f>
        <v>0</v>
      </c>
    </row>
    <row r="26" spans="1:39">
      <c r="A26" s="106">
        <v>47</v>
      </c>
      <c r="B26" s="54" t="s">
        <v>168</v>
      </c>
      <c r="C26" s="109">
        <f>価格変換!J27</f>
        <v>0</v>
      </c>
      <c r="D26" s="109">
        <f>C26*各種係数!D25</f>
        <v>0</v>
      </c>
      <c r="E26" s="109">
        <f>D26*各種係数!E25</f>
        <v>0</v>
      </c>
      <c r="F26" s="109">
        <f>D26*各種係数!F25</f>
        <v>0</v>
      </c>
      <c r="G26" s="109">
        <f>投入係数!AM75</f>
        <v>0</v>
      </c>
      <c r="H26" s="109">
        <f>G26*各種係数!D25</f>
        <v>0</v>
      </c>
      <c r="I26" s="109">
        <f>G26*各種係数!C25</f>
        <v>0</v>
      </c>
      <c r="J26" s="109">
        <v>0</v>
      </c>
      <c r="K26" s="109">
        <f>J26*各種係数!E25</f>
        <v>0</v>
      </c>
      <c r="L26" s="109">
        <f>J26*各種係数!F25</f>
        <v>0</v>
      </c>
      <c r="M26" s="109"/>
      <c r="N26" s="109"/>
      <c r="O26" s="109">
        <f>+N$41*各種係数!G25</f>
        <v>0</v>
      </c>
      <c r="P26" s="109">
        <f>+O26*各種係数!D25</f>
        <v>0</v>
      </c>
      <c r="Q26" s="109">
        <f>+O26*各種係数!C25</f>
        <v>0</v>
      </c>
      <c r="R26" s="109">
        <v>0</v>
      </c>
      <c r="S26" s="109">
        <f>+R26*各種係数!E25</f>
        <v>0</v>
      </c>
      <c r="T26" s="109">
        <f>+R26*各種係数!F25</f>
        <v>0</v>
      </c>
      <c r="U26" s="109">
        <f t="shared" si="0"/>
        <v>0</v>
      </c>
      <c r="V26" s="109">
        <f t="shared" si="0"/>
        <v>0</v>
      </c>
      <c r="W26" s="109">
        <f t="shared" si="0"/>
        <v>0</v>
      </c>
      <c r="X26" s="109">
        <f>$D26*各種係数!H25*各種係数!$L$5</f>
        <v>0</v>
      </c>
      <c r="Y26" s="109">
        <f>$J26*各種係数!H25*各種係数!$L$5</f>
        <v>0</v>
      </c>
      <c r="Z26" s="109">
        <f>$R26*各種係数!H25*各種係数!$L$5</f>
        <v>0</v>
      </c>
      <c r="AA26" s="109">
        <f t="shared" si="1"/>
        <v>0</v>
      </c>
      <c r="AB26" s="109">
        <f>$D26*各種係数!I25*各種係数!$L$5</f>
        <v>0</v>
      </c>
      <c r="AC26" s="109">
        <f>$J26*各種係数!I25*各種係数!$L$5</f>
        <v>0</v>
      </c>
      <c r="AD26" s="109">
        <f>$R26*各種係数!I25*各種係数!$L$5</f>
        <v>0</v>
      </c>
      <c r="AE26" s="141">
        <f t="shared" si="2"/>
        <v>0</v>
      </c>
      <c r="AF26" s="141">
        <f ca="1">$D26*環境係数!F28*各種係数!$L$5</f>
        <v>0</v>
      </c>
      <c r="AG26" s="141">
        <f ca="1">$D26*環境係数!G28*各種係数!$L$5</f>
        <v>0</v>
      </c>
      <c r="AH26" s="141">
        <f ca="1">$J26*環境係数!F28*各種係数!$L$5</f>
        <v>0</v>
      </c>
      <c r="AI26" s="141">
        <f ca="1">$J26*環境係数!G28*各種係数!$L$5</f>
        <v>0</v>
      </c>
      <c r="AJ26" s="141">
        <f ca="1">$R26*環境係数!F28*各種係数!$L$5</f>
        <v>0</v>
      </c>
      <c r="AK26" s="141">
        <f ca="1">$R26*環境係数!G28*各種係数!$L$5</f>
        <v>0</v>
      </c>
      <c r="AL26" s="141">
        <f ca="1">$U26*環境係数!F28*各種係数!$L$5</f>
        <v>0</v>
      </c>
      <c r="AM26" s="109">
        <f ca="1">$U26*環境係数!G28*各種係数!$L$5</f>
        <v>0</v>
      </c>
    </row>
    <row r="27" spans="1:39">
      <c r="A27" s="106">
        <v>48</v>
      </c>
      <c r="B27" s="54" t="s">
        <v>169</v>
      </c>
      <c r="C27" s="109">
        <f>価格変換!J28</f>
        <v>0</v>
      </c>
      <c r="D27" s="109">
        <f>C27*各種係数!D26</f>
        <v>0</v>
      </c>
      <c r="E27" s="109">
        <f>D27*各種係数!E26</f>
        <v>0</v>
      </c>
      <c r="F27" s="109">
        <f>D27*各種係数!F26</f>
        <v>0</v>
      </c>
      <c r="G27" s="109">
        <f>投入係数!AM76</f>
        <v>0</v>
      </c>
      <c r="H27" s="109">
        <f>G27*各種係数!D26</f>
        <v>0</v>
      </c>
      <c r="I27" s="109">
        <f>G27*各種係数!C26</f>
        <v>0</v>
      </c>
      <c r="J27" s="109">
        <v>0</v>
      </c>
      <c r="K27" s="109">
        <f>J27*各種係数!E26</f>
        <v>0</v>
      </c>
      <c r="L27" s="109">
        <f>J27*各種係数!F26</f>
        <v>0</v>
      </c>
      <c r="M27" s="109"/>
      <c r="N27" s="109"/>
      <c r="O27" s="109">
        <f>+N$41*各種係数!G26</f>
        <v>0</v>
      </c>
      <c r="P27" s="109">
        <f>+O27*各種係数!D26</f>
        <v>0</v>
      </c>
      <c r="Q27" s="109">
        <f>+O27*各種係数!C26</f>
        <v>0</v>
      </c>
      <c r="R27" s="109">
        <v>0</v>
      </c>
      <c r="S27" s="109">
        <f>+R27*各種係数!E26</f>
        <v>0</v>
      </c>
      <c r="T27" s="109">
        <f>+R27*各種係数!F26</f>
        <v>0</v>
      </c>
      <c r="U27" s="109">
        <f t="shared" si="0"/>
        <v>0</v>
      </c>
      <c r="V27" s="109">
        <f t="shared" si="0"/>
        <v>0</v>
      </c>
      <c r="W27" s="109">
        <f t="shared" si="0"/>
        <v>0</v>
      </c>
      <c r="X27" s="109">
        <f>$D27*各種係数!H26*各種係数!$L$5</f>
        <v>0</v>
      </c>
      <c r="Y27" s="109">
        <f>$J27*各種係数!H26*各種係数!$L$5</f>
        <v>0</v>
      </c>
      <c r="Z27" s="109">
        <f>$R27*各種係数!H26*各種係数!$L$5</f>
        <v>0</v>
      </c>
      <c r="AA27" s="109">
        <f t="shared" si="1"/>
        <v>0</v>
      </c>
      <c r="AB27" s="109">
        <f>$D27*各種係数!I26*各種係数!$L$5</f>
        <v>0</v>
      </c>
      <c r="AC27" s="109">
        <f>$J27*各種係数!I26*各種係数!$L$5</f>
        <v>0</v>
      </c>
      <c r="AD27" s="109">
        <f>$R27*各種係数!I26*各種係数!$L$5</f>
        <v>0</v>
      </c>
      <c r="AE27" s="141">
        <f t="shared" si="2"/>
        <v>0</v>
      </c>
      <c r="AF27" s="141">
        <f ca="1">$D27*環境係数!F29*各種係数!$L$5</f>
        <v>0</v>
      </c>
      <c r="AG27" s="141">
        <f ca="1">$D27*環境係数!G29*各種係数!$L$5</f>
        <v>0</v>
      </c>
      <c r="AH27" s="141">
        <f ca="1">$J27*環境係数!F29*各種係数!$L$5</f>
        <v>0</v>
      </c>
      <c r="AI27" s="141">
        <f ca="1">$J27*環境係数!G29*各種係数!$L$5</f>
        <v>0</v>
      </c>
      <c r="AJ27" s="141">
        <f ca="1">$R27*環境係数!F29*各種係数!$L$5</f>
        <v>0</v>
      </c>
      <c r="AK27" s="141">
        <f ca="1">$R27*環境係数!G29*各種係数!$L$5</f>
        <v>0</v>
      </c>
      <c r="AL27" s="141">
        <f ca="1">$U27*環境係数!F29*各種係数!$L$5</f>
        <v>0</v>
      </c>
      <c r="AM27" s="109">
        <f ca="1">$U27*環境係数!G29*各種係数!$L$5</f>
        <v>0</v>
      </c>
    </row>
    <row r="28" spans="1:39">
      <c r="A28" s="106">
        <v>51</v>
      </c>
      <c r="B28" s="54" t="s">
        <v>21</v>
      </c>
      <c r="C28" s="109">
        <f>価格変換!J29</f>
        <v>0</v>
      </c>
      <c r="D28" s="109">
        <f>C28*各種係数!D27</f>
        <v>0</v>
      </c>
      <c r="E28" s="109">
        <f>D28*各種係数!E27</f>
        <v>0</v>
      </c>
      <c r="F28" s="109">
        <f>D28*各種係数!F27</f>
        <v>0</v>
      </c>
      <c r="G28" s="109">
        <f>投入係数!AM77</f>
        <v>0</v>
      </c>
      <c r="H28" s="109">
        <f>G28*各種係数!D27</f>
        <v>0</v>
      </c>
      <c r="I28" s="109">
        <f>G28*各種係数!C27</f>
        <v>0</v>
      </c>
      <c r="J28" s="109">
        <v>0</v>
      </c>
      <c r="K28" s="109">
        <f>J28*各種係数!E27</f>
        <v>0</v>
      </c>
      <c r="L28" s="109">
        <f>J28*各種係数!F27</f>
        <v>0</v>
      </c>
      <c r="M28" s="109"/>
      <c r="N28" s="109"/>
      <c r="O28" s="109">
        <f>+N$41*各種係数!G27</f>
        <v>0</v>
      </c>
      <c r="P28" s="109">
        <f>+O28*各種係数!D27</f>
        <v>0</v>
      </c>
      <c r="Q28" s="109">
        <f>+O28*各種係数!C27</f>
        <v>0</v>
      </c>
      <c r="R28" s="109">
        <v>0</v>
      </c>
      <c r="S28" s="109">
        <f>+R28*各種係数!E27</f>
        <v>0</v>
      </c>
      <c r="T28" s="109">
        <f>+R28*各種係数!F27</f>
        <v>0</v>
      </c>
      <c r="U28" s="109">
        <f t="shared" si="0"/>
        <v>0</v>
      </c>
      <c r="V28" s="109">
        <f t="shared" si="0"/>
        <v>0</v>
      </c>
      <c r="W28" s="109">
        <f t="shared" si="0"/>
        <v>0</v>
      </c>
      <c r="X28" s="109">
        <f>$D28*各種係数!H27*各種係数!$L$5</f>
        <v>0</v>
      </c>
      <c r="Y28" s="109">
        <f>$J28*各種係数!H27*各種係数!$L$5</f>
        <v>0</v>
      </c>
      <c r="Z28" s="109">
        <f>$R28*各種係数!H27*各種係数!$L$5</f>
        <v>0</v>
      </c>
      <c r="AA28" s="109">
        <f t="shared" si="1"/>
        <v>0</v>
      </c>
      <c r="AB28" s="109">
        <f>$D28*各種係数!I27*各種係数!$L$5</f>
        <v>0</v>
      </c>
      <c r="AC28" s="109">
        <f>$J28*各種係数!I27*各種係数!$L$5</f>
        <v>0</v>
      </c>
      <c r="AD28" s="109">
        <f>$R28*各種係数!I27*各種係数!$L$5</f>
        <v>0</v>
      </c>
      <c r="AE28" s="141">
        <f t="shared" si="2"/>
        <v>0</v>
      </c>
      <c r="AF28" s="141">
        <f ca="1">$D28*環境係数!F30*各種係数!$L$5</f>
        <v>0</v>
      </c>
      <c r="AG28" s="141">
        <f ca="1">$D28*環境係数!G30*各種係数!$L$5</f>
        <v>0</v>
      </c>
      <c r="AH28" s="141">
        <f ca="1">$J28*環境係数!F30*各種係数!$L$5</f>
        <v>0</v>
      </c>
      <c r="AI28" s="141">
        <f ca="1">$J28*環境係数!G30*各種係数!$L$5</f>
        <v>0</v>
      </c>
      <c r="AJ28" s="141">
        <f ca="1">$R28*環境係数!F30*各種係数!$L$5</f>
        <v>0</v>
      </c>
      <c r="AK28" s="141">
        <f ca="1">$R28*環境係数!G30*各種係数!$L$5</f>
        <v>0</v>
      </c>
      <c r="AL28" s="141">
        <f ca="1">$U28*環境係数!F30*各種係数!$L$5</f>
        <v>0</v>
      </c>
      <c r="AM28" s="109">
        <f ca="1">$U28*環境係数!G30*各種係数!$L$5</f>
        <v>0</v>
      </c>
    </row>
    <row r="29" spans="1:39">
      <c r="A29" s="106">
        <v>53</v>
      </c>
      <c r="B29" s="54" t="s">
        <v>22</v>
      </c>
      <c r="C29" s="109">
        <f>価格変換!J30</f>
        <v>0</v>
      </c>
      <c r="D29" s="109">
        <f>C29*各種係数!D28</f>
        <v>0</v>
      </c>
      <c r="E29" s="109">
        <f>D29*各種係数!E28</f>
        <v>0</v>
      </c>
      <c r="F29" s="109">
        <f>D29*各種係数!F28</f>
        <v>0</v>
      </c>
      <c r="G29" s="109">
        <f>投入係数!AM78</f>
        <v>0</v>
      </c>
      <c r="H29" s="109">
        <f>G29*各種係数!D28</f>
        <v>0</v>
      </c>
      <c r="I29" s="109">
        <f>G29*各種係数!C28</f>
        <v>0</v>
      </c>
      <c r="J29" s="109">
        <v>0</v>
      </c>
      <c r="K29" s="109">
        <f>J29*各種係数!E28</f>
        <v>0</v>
      </c>
      <c r="L29" s="109">
        <f>J29*各種係数!F28</f>
        <v>0</v>
      </c>
      <c r="M29" s="109"/>
      <c r="N29" s="109"/>
      <c r="O29" s="109">
        <f>+N$41*各種係数!G28</f>
        <v>0</v>
      </c>
      <c r="P29" s="109">
        <f>+O29*各種係数!D28</f>
        <v>0</v>
      </c>
      <c r="Q29" s="109">
        <f>+O29*各種係数!C28</f>
        <v>0</v>
      </c>
      <c r="R29" s="109">
        <v>0</v>
      </c>
      <c r="S29" s="109">
        <f>+R29*各種係数!E28</f>
        <v>0</v>
      </c>
      <c r="T29" s="109">
        <f>+R29*各種係数!F28</f>
        <v>0</v>
      </c>
      <c r="U29" s="109">
        <f t="shared" si="0"/>
        <v>0</v>
      </c>
      <c r="V29" s="109">
        <f t="shared" si="0"/>
        <v>0</v>
      </c>
      <c r="W29" s="109">
        <f t="shared" si="0"/>
        <v>0</v>
      </c>
      <c r="X29" s="109">
        <f>$D29*各種係数!H28*各種係数!$L$5</f>
        <v>0</v>
      </c>
      <c r="Y29" s="109">
        <f>$J29*各種係数!H28*各種係数!$L$5</f>
        <v>0</v>
      </c>
      <c r="Z29" s="109">
        <f>$R29*各種係数!H28*各種係数!$L$5</f>
        <v>0</v>
      </c>
      <c r="AA29" s="109">
        <f t="shared" si="1"/>
        <v>0</v>
      </c>
      <c r="AB29" s="109">
        <f>$D29*各種係数!I28*各種係数!$L$5</f>
        <v>0</v>
      </c>
      <c r="AC29" s="109">
        <f>$J29*各種係数!I28*各種係数!$L$5</f>
        <v>0</v>
      </c>
      <c r="AD29" s="109">
        <f>$R29*各種係数!I28*各種係数!$L$5</f>
        <v>0</v>
      </c>
      <c r="AE29" s="141">
        <f t="shared" si="2"/>
        <v>0</v>
      </c>
      <c r="AF29" s="141">
        <f ca="1">$D29*環境係数!F31*各種係数!$L$5</f>
        <v>0</v>
      </c>
      <c r="AG29" s="141">
        <f ca="1">$D29*環境係数!G31*各種係数!$L$5</f>
        <v>0</v>
      </c>
      <c r="AH29" s="141">
        <f ca="1">$J29*環境係数!F31*各種係数!$L$5</f>
        <v>0</v>
      </c>
      <c r="AI29" s="141">
        <f ca="1">$J29*環境係数!G31*各種係数!$L$5</f>
        <v>0</v>
      </c>
      <c r="AJ29" s="141">
        <f ca="1">$R29*環境係数!F31*各種係数!$L$5</f>
        <v>0</v>
      </c>
      <c r="AK29" s="141">
        <f ca="1">$R29*環境係数!G31*各種係数!$L$5</f>
        <v>0</v>
      </c>
      <c r="AL29" s="111">
        <f ca="1">$U29*環境係数!F31*各種係数!$L$5</f>
        <v>0</v>
      </c>
      <c r="AM29" s="111">
        <f ca="1">$U29*環境係数!G31*各種係数!$L$5</f>
        <v>0</v>
      </c>
    </row>
    <row r="30" spans="1:39">
      <c r="A30" s="78">
        <v>55</v>
      </c>
      <c r="B30" s="55" t="s">
        <v>23</v>
      </c>
      <c r="C30" s="110">
        <f>価格変換!J31</f>
        <v>0</v>
      </c>
      <c r="D30" s="110">
        <f>C30*各種係数!D29</f>
        <v>0</v>
      </c>
      <c r="E30" s="110">
        <f>D30*各種係数!E29</f>
        <v>0</v>
      </c>
      <c r="F30" s="110">
        <f>D30*各種係数!F29</f>
        <v>0</v>
      </c>
      <c r="G30" s="110">
        <f>投入係数!AM79</f>
        <v>0</v>
      </c>
      <c r="H30" s="110">
        <f>G30*各種係数!D29</f>
        <v>0</v>
      </c>
      <c r="I30" s="110">
        <f>G30*各種係数!C29</f>
        <v>0</v>
      </c>
      <c r="J30" s="110">
        <v>0</v>
      </c>
      <c r="K30" s="110">
        <f>J30*各種係数!E29</f>
        <v>0</v>
      </c>
      <c r="L30" s="110">
        <f>J30*各種係数!F29</f>
        <v>0</v>
      </c>
      <c r="M30" s="110"/>
      <c r="N30" s="110"/>
      <c r="O30" s="110">
        <f>+N$41*各種係数!G29</f>
        <v>0</v>
      </c>
      <c r="P30" s="110">
        <f>+O30*各種係数!D29</f>
        <v>0</v>
      </c>
      <c r="Q30" s="110">
        <f>+O30*各種係数!C29</f>
        <v>0</v>
      </c>
      <c r="R30" s="110">
        <v>0</v>
      </c>
      <c r="S30" s="110">
        <f>+R30*各種係数!E29</f>
        <v>0</v>
      </c>
      <c r="T30" s="110">
        <f>+R30*各種係数!F29</f>
        <v>0</v>
      </c>
      <c r="U30" s="110">
        <f t="shared" si="0"/>
        <v>0</v>
      </c>
      <c r="V30" s="110">
        <f t="shared" si="0"/>
        <v>0</v>
      </c>
      <c r="W30" s="110">
        <f t="shared" si="0"/>
        <v>0</v>
      </c>
      <c r="X30" s="110">
        <f>$D30*各種係数!H29*各種係数!$L$5</f>
        <v>0</v>
      </c>
      <c r="Y30" s="110">
        <f>$J30*各種係数!H29*各種係数!$L$5</f>
        <v>0</v>
      </c>
      <c r="Z30" s="110">
        <f>$R30*各種係数!H29*各種係数!$L$5</f>
        <v>0</v>
      </c>
      <c r="AA30" s="110">
        <f t="shared" si="1"/>
        <v>0</v>
      </c>
      <c r="AB30" s="110">
        <f>$D30*各種係数!I29*各種係数!$L$5</f>
        <v>0</v>
      </c>
      <c r="AC30" s="110">
        <f>$J30*各種係数!I29*各種係数!$L$5</f>
        <v>0</v>
      </c>
      <c r="AD30" s="110">
        <f>$R30*各種係数!I29*各種係数!$L$5</f>
        <v>0</v>
      </c>
      <c r="AE30" s="142">
        <f t="shared" si="2"/>
        <v>0</v>
      </c>
      <c r="AF30" s="141">
        <f ca="1">$D30*環境係数!F32*各種係数!$L$5</f>
        <v>0</v>
      </c>
      <c r="AG30" s="141">
        <f ca="1">$D30*環境係数!G32*各種係数!$L$5</f>
        <v>0</v>
      </c>
      <c r="AH30" s="141">
        <f ca="1">$J30*環境係数!F32*各種係数!$L$5</f>
        <v>0</v>
      </c>
      <c r="AI30" s="141">
        <f ca="1">$J30*環境係数!G32*各種係数!$L$5</f>
        <v>0</v>
      </c>
      <c r="AJ30" s="141">
        <f ca="1">$R30*環境係数!F32*各種係数!$L$5</f>
        <v>0</v>
      </c>
      <c r="AK30" s="141">
        <f ca="1">$R30*環境係数!G32*各種係数!$L$5</f>
        <v>0</v>
      </c>
      <c r="AL30" s="141">
        <f ca="1">$U30*環境係数!F32*各種係数!$L$5</f>
        <v>0</v>
      </c>
      <c r="AM30" s="109">
        <f ca="1">$U30*環境係数!G32*各種係数!$L$5</f>
        <v>0</v>
      </c>
    </row>
    <row r="31" spans="1:39">
      <c r="A31" s="106">
        <v>57</v>
      </c>
      <c r="B31" s="54" t="s">
        <v>179</v>
      </c>
      <c r="C31" s="109">
        <f>価格変換!J32</f>
        <v>0</v>
      </c>
      <c r="D31" s="109">
        <f>C31*各種係数!D30</f>
        <v>0</v>
      </c>
      <c r="E31" s="109">
        <f>D31*各種係数!E30</f>
        <v>0</v>
      </c>
      <c r="F31" s="109">
        <f>D31*各種係数!F30</f>
        <v>0</v>
      </c>
      <c r="G31" s="109">
        <f>投入係数!AM80</f>
        <v>0</v>
      </c>
      <c r="H31" s="109">
        <f>G31*各種係数!D30</f>
        <v>0</v>
      </c>
      <c r="I31" s="109">
        <f>G31*各種係数!C30</f>
        <v>0</v>
      </c>
      <c r="J31" s="109">
        <v>0</v>
      </c>
      <c r="K31" s="109">
        <f>J31*各種係数!E30</f>
        <v>0</v>
      </c>
      <c r="L31" s="109">
        <f>J31*各種係数!F30</f>
        <v>0</v>
      </c>
      <c r="M31" s="109"/>
      <c r="N31" s="109"/>
      <c r="O31" s="109">
        <f>+N$41*各種係数!G30</f>
        <v>0</v>
      </c>
      <c r="P31" s="109">
        <f>+O31*各種係数!D30</f>
        <v>0</v>
      </c>
      <c r="Q31" s="109">
        <f>+O31*各種係数!C30</f>
        <v>0</v>
      </c>
      <c r="R31" s="109">
        <v>0</v>
      </c>
      <c r="S31" s="109">
        <f>+R31*各種係数!E30</f>
        <v>0</v>
      </c>
      <c r="T31" s="109">
        <f>+R31*各種係数!F30</f>
        <v>0</v>
      </c>
      <c r="U31" s="109">
        <f t="shared" si="0"/>
        <v>0</v>
      </c>
      <c r="V31" s="109">
        <f t="shared" si="0"/>
        <v>0</v>
      </c>
      <c r="W31" s="109">
        <f t="shared" si="0"/>
        <v>0</v>
      </c>
      <c r="X31" s="109">
        <f>$D31*各種係数!H30*各種係数!$L$5</f>
        <v>0</v>
      </c>
      <c r="Y31" s="109">
        <f>$J31*各種係数!H30*各種係数!$L$5</f>
        <v>0</v>
      </c>
      <c r="Z31" s="109">
        <f>$R31*各種係数!H30*各種係数!$L$5</f>
        <v>0</v>
      </c>
      <c r="AA31" s="109">
        <f t="shared" si="1"/>
        <v>0</v>
      </c>
      <c r="AB31" s="109">
        <f>$D31*各種係数!I30*各種係数!$L$5</f>
        <v>0</v>
      </c>
      <c r="AC31" s="109">
        <f>$J31*各種係数!I30*各種係数!$L$5</f>
        <v>0</v>
      </c>
      <c r="AD31" s="109">
        <f>$R31*各種係数!I30*各種係数!$L$5</f>
        <v>0</v>
      </c>
      <c r="AE31" s="141">
        <f t="shared" si="2"/>
        <v>0</v>
      </c>
      <c r="AF31" s="141">
        <f ca="1">$D31*環境係数!F33*各種係数!$L$5</f>
        <v>0</v>
      </c>
      <c r="AG31" s="141">
        <f ca="1">$D31*環境係数!G33*各種係数!$L$5</f>
        <v>0</v>
      </c>
      <c r="AH31" s="141">
        <f ca="1">$J31*環境係数!F33*各種係数!$L$5</f>
        <v>0</v>
      </c>
      <c r="AI31" s="141">
        <f ca="1">$J31*環境係数!G33*各種係数!$L$5</f>
        <v>0</v>
      </c>
      <c r="AJ31" s="141">
        <f ca="1">$R31*環境係数!F33*各種係数!$L$5</f>
        <v>0</v>
      </c>
      <c r="AK31" s="141">
        <f ca="1">$R31*環境係数!G33*各種係数!$L$5</f>
        <v>0</v>
      </c>
      <c r="AL31" s="141">
        <f ca="1">$U31*環境係数!F33*各種係数!$L$5</f>
        <v>0</v>
      </c>
      <c r="AM31" s="109">
        <f ca="1">$U31*環境係数!G33*各種係数!$L$5</f>
        <v>0</v>
      </c>
    </row>
    <row r="32" spans="1:39">
      <c r="A32" s="106">
        <v>59</v>
      </c>
      <c r="B32" s="54" t="s">
        <v>25</v>
      </c>
      <c r="C32" s="109">
        <f>価格変換!J33</f>
        <v>0</v>
      </c>
      <c r="D32" s="109">
        <f>C32*各種係数!D31</f>
        <v>0</v>
      </c>
      <c r="E32" s="109">
        <f>D32*各種係数!E31</f>
        <v>0</v>
      </c>
      <c r="F32" s="109">
        <f>D32*各種係数!F31</f>
        <v>0</v>
      </c>
      <c r="G32" s="109">
        <f>投入係数!AM81</f>
        <v>0</v>
      </c>
      <c r="H32" s="109">
        <f>G32*各種係数!D31</f>
        <v>0</v>
      </c>
      <c r="I32" s="109">
        <f>G32*各種係数!C31</f>
        <v>0</v>
      </c>
      <c r="J32" s="109">
        <v>0</v>
      </c>
      <c r="K32" s="109">
        <f>J32*各種係数!E31</f>
        <v>0</v>
      </c>
      <c r="L32" s="109">
        <f>J32*各種係数!F31</f>
        <v>0</v>
      </c>
      <c r="M32" s="109"/>
      <c r="N32" s="109"/>
      <c r="O32" s="109">
        <f>+N$41*各種係数!G31</f>
        <v>0</v>
      </c>
      <c r="P32" s="109">
        <f>+O32*各種係数!D31</f>
        <v>0</v>
      </c>
      <c r="Q32" s="109">
        <f>+O32*各種係数!C31</f>
        <v>0</v>
      </c>
      <c r="R32" s="109">
        <v>0</v>
      </c>
      <c r="S32" s="109">
        <f>+R32*各種係数!E31</f>
        <v>0</v>
      </c>
      <c r="T32" s="109">
        <f>+R32*各種係数!F31</f>
        <v>0</v>
      </c>
      <c r="U32" s="109">
        <f t="shared" si="0"/>
        <v>0</v>
      </c>
      <c r="V32" s="109">
        <f t="shared" si="0"/>
        <v>0</v>
      </c>
      <c r="W32" s="109">
        <f t="shared" si="0"/>
        <v>0</v>
      </c>
      <c r="X32" s="109">
        <f>$D32*各種係数!H31*各種係数!$L$5</f>
        <v>0</v>
      </c>
      <c r="Y32" s="109">
        <f>$J32*各種係数!H31*各種係数!$L$5</f>
        <v>0</v>
      </c>
      <c r="Z32" s="109">
        <f>$R32*各種係数!H31*各種係数!$L$5</f>
        <v>0</v>
      </c>
      <c r="AA32" s="109">
        <f t="shared" si="1"/>
        <v>0</v>
      </c>
      <c r="AB32" s="109">
        <f>$D32*各種係数!I31*各種係数!$L$5</f>
        <v>0</v>
      </c>
      <c r="AC32" s="109">
        <f>$J32*各種係数!I31*各種係数!$L$5</f>
        <v>0</v>
      </c>
      <c r="AD32" s="109">
        <f>$R32*各種係数!I31*各種係数!$L$5</f>
        <v>0</v>
      </c>
      <c r="AE32" s="141">
        <f t="shared" si="2"/>
        <v>0</v>
      </c>
      <c r="AF32" s="141">
        <f ca="1">$D32*環境係数!F34*各種係数!$L$5</f>
        <v>0</v>
      </c>
      <c r="AG32" s="141">
        <f ca="1">$D32*環境係数!G34*各種係数!$L$5</f>
        <v>0</v>
      </c>
      <c r="AH32" s="141">
        <f ca="1">$J32*環境係数!F34*各種係数!$L$5</f>
        <v>0</v>
      </c>
      <c r="AI32" s="141">
        <f ca="1">$J32*環境係数!G34*各種係数!$L$5</f>
        <v>0</v>
      </c>
      <c r="AJ32" s="141">
        <f ca="1">$R32*環境係数!F34*各種係数!$L$5</f>
        <v>0</v>
      </c>
      <c r="AK32" s="141">
        <f ca="1">$R32*環境係数!G34*各種係数!$L$5</f>
        <v>0</v>
      </c>
      <c r="AL32" s="141">
        <f ca="1">$U32*環境係数!F34*各種係数!$L$5</f>
        <v>0</v>
      </c>
      <c r="AM32" s="109">
        <f ca="1">$U32*環境係数!G34*各種係数!$L$5</f>
        <v>0</v>
      </c>
    </row>
    <row r="33" spans="1:39">
      <c r="A33" s="106">
        <v>61</v>
      </c>
      <c r="B33" s="54" t="s">
        <v>26</v>
      </c>
      <c r="C33" s="109">
        <f>価格変換!J34</f>
        <v>0</v>
      </c>
      <c r="D33" s="109">
        <f>C33*各種係数!D32</f>
        <v>0</v>
      </c>
      <c r="E33" s="109">
        <f>D33*各種係数!E32</f>
        <v>0</v>
      </c>
      <c r="F33" s="109">
        <f>D33*各種係数!F32</f>
        <v>0</v>
      </c>
      <c r="G33" s="109">
        <f>投入係数!AM82</f>
        <v>0</v>
      </c>
      <c r="H33" s="109">
        <f>G33*各種係数!D32</f>
        <v>0</v>
      </c>
      <c r="I33" s="109">
        <f>G33*各種係数!C32</f>
        <v>0</v>
      </c>
      <c r="J33" s="109">
        <v>0</v>
      </c>
      <c r="K33" s="109">
        <f>J33*各種係数!E32</f>
        <v>0</v>
      </c>
      <c r="L33" s="109">
        <f>J33*各種係数!F32</f>
        <v>0</v>
      </c>
      <c r="M33" s="109"/>
      <c r="N33" s="109"/>
      <c r="O33" s="109">
        <f>+N$41*各種係数!G32</f>
        <v>0</v>
      </c>
      <c r="P33" s="109">
        <f>+O33*各種係数!D32</f>
        <v>0</v>
      </c>
      <c r="Q33" s="109">
        <f>+O33*各種係数!C32</f>
        <v>0</v>
      </c>
      <c r="R33" s="109">
        <v>0</v>
      </c>
      <c r="S33" s="109">
        <f>+R33*各種係数!E32</f>
        <v>0</v>
      </c>
      <c r="T33" s="109">
        <f>+R33*各種係数!F32</f>
        <v>0</v>
      </c>
      <c r="U33" s="109">
        <f t="shared" si="0"/>
        <v>0</v>
      </c>
      <c r="V33" s="109">
        <f t="shared" si="0"/>
        <v>0</v>
      </c>
      <c r="W33" s="109">
        <f t="shared" si="0"/>
        <v>0</v>
      </c>
      <c r="X33" s="109">
        <f>$D33*各種係数!H32*各種係数!$L$5</f>
        <v>0</v>
      </c>
      <c r="Y33" s="109">
        <f>$J33*各種係数!H32*各種係数!$L$5</f>
        <v>0</v>
      </c>
      <c r="Z33" s="109">
        <f>$R33*各種係数!H32*各種係数!$L$5</f>
        <v>0</v>
      </c>
      <c r="AA33" s="109">
        <f t="shared" si="1"/>
        <v>0</v>
      </c>
      <c r="AB33" s="109">
        <f>$D33*各種係数!I32*各種係数!$L$5</f>
        <v>0</v>
      </c>
      <c r="AC33" s="109">
        <f>$J33*各種係数!I32*各種係数!$L$5</f>
        <v>0</v>
      </c>
      <c r="AD33" s="109">
        <f>$R33*各種係数!I32*各種係数!$L$5</f>
        <v>0</v>
      </c>
      <c r="AE33" s="141">
        <f t="shared" si="2"/>
        <v>0</v>
      </c>
      <c r="AF33" s="141">
        <f ca="1">$D33*環境係数!F35*各種係数!$L$5</f>
        <v>0</v>
      </c>
      <c r="AG33" s="141">
        <f ca="1">$D33*環境係数!G35*各種係数!$L$5</f>
        <v>0</v>
      </c>
      <c r="AH33" s="141">
        <f ca="1">$J33*環境係数!F35*各種係数!$L$5</f>
        <v>0</v>
      </c>
      <c r="AI33" s="141">
        <f ca="1">$J33*環境係数!G35*各種係数!$L$5</f>
        <v>0</v>
      </c>
      <c r="AJ33" s="141">
        <f ca="1">$R33*環境係数!F35*各種係数!$L$5</f>
        <v>0</v>
      </c>
      <c r="AK33" s="141">
        <f ca="1">$R33*環境係数!G35*各種係数!$L$5</f>
        <v>0</v>
      </c>
      <c r="AL33" s="141">
        <f ca="1">$U33*環境係数!F35*各種係数!$L$5</f>
        <v>0</v>
      </c>
      <c r="AM33" s="109">
        <f ca="1">$U33*環境係数!G35*各種係数!$L$5</f>
        <v>0</v>
      </c>
    </row>
    <row r="34" spans="1:39">
      <c r="A34" s="79">
        <v>63</v>
      </c>
      <c r="B34" s="56" t="s">
        <v>27</v>
      </c>
      <c r="C34" s="111">
        <f>価格変換!J35</f>
        <v>0</v>
      </c>
      <c r="D34" s="111">
        <f>C34*各種係数!D33</f>
        <v>0</v>
      </c>
      <c r="E34" s="111">
        <f>D34*各種係数!E33</f>
        <v>0</v>
      </c>
      <c r="F34" s="111">
        <f>D34*各種係数!F33</f>
        <v>0</v>
      </c>
      <c r="G34" s="111">
        <f>投入係数!AM83</f>
        <v>0</v>
      </c>
      <c r="H34" s="111">
        <f>G34*各種係数!D33</f>
        <v>0</v>
      </c>
      <c r="I34" s="111">
        <f>G34*各種係数!C33</f>
        <v>0</v>
      </c>
      <c r="J34" s="111">
        <v>0</v>
      </c>
      <c r="K34" s="111">
        <f>J34*各種係数!E33</f>
        <v>0</v>
      </c>
      <c r="L34" s="111">
        <f>J34*各種係数!F33</f>
        <v>0</v>
      </c>
      <c r="M34" s="111"/>
      <c r="N34" s="111"/>
      <c r="O34" s="111">
        <f>+N$41*各種係数!G33</f>
        <v>0</v>
      </c>
      <c r="P34" s="111">
        <f>+O34*各種係数!D33</f>
        <v>0</v>
      </c>
      <c r="Q34" s="111">
        <f>+O34*各種係数!C33</f>
        <v>0</v>
      </c>
      <c r="R34" s="111">
        <v>0</v>
      </c>
      <c r="S34" s="111">
        <f>+R34*各種係数!E33</f>
        <v>0</v>
      </c>
      <c r="T34" s="111">
        <f>+R34*各種係数!F33</f>
        <v>0</v>
      </c>
      <c r="U34" s="111">
        <f t="shared" si="0"/>
        <v>0</v>
      </c>
      <c r="V34" s="111">
        <f t="shared" si="0"/>
        <v>0</v>
      </c>
      <c r="W34" s="111">
        <f t="shared" si="0"/>
        <v>0</v>
      </c>
      <c r="X34" s="111">
        <f>$D34*各種係数!H33*各種係数!$L$5</f>
        <v>0</v>
      </c>
      <c r="Y34" s="111">
        <f>$J34*各種係数!H33*各種係数!$L$5</f>
        <v>0</v>
      </c>
      <c r="Z34" s="111">
        <f>$R34*各種係数!H33*各種係数!$L$5</f>
        <v>0</v>
      </c>
      <c r="AA34" s="111">
        <f t="shared" si="1"/>
        <v>0</v>
      </c>
      <c r="AB34" s="111">
        <f>$D34*各種係数!I33*各種係数!$L$5</f>
        <v>0</v>
      </c>
      <c r="AC34" s="111">
        <f>$J34*各種係数!I33*各種係数!$L$5</f>
        <v>0</v>
      </c>
      <c r="AD34" s="111">
        <f>$R34*各種係数!I33*各種係数!$L$5</f>
        <v>0</v>
      </c>
      <c r="AE34" s="143">
        <f t="shared" si="2"/>
        <v>0</v>
      </c>
      <c r="AF34" s="143">
        <f ca="1">$D34*環境係数!F36*各種係数!$L$5</f>
        <v>0</v>
      </c>
      <c r="AG34" s="143">
        <f ca="1">$D34*環境係数!G36*各種係数!$L$5</f>
        <v>0</v>
      </c>
      <c r="AH34" s="143">
        <f ca="1">$J34*環境係数!F36*各種係数!$L$5</f>
        <v>0</v>
      </c>
      <c r="AI34" s="143">
        <f ca="1">$J34*環境係数!G36*各種係数!$L$5</f>
        <v>0</v>
      </c>
      <c r="AJ34" s="143">
        <f ca="1">$R34*環境係数!F36*各種係数!$L$5</f>
        <v>0</v>
      </c>
      <c r="AK34" s="143">
        <f ca="1">$R34*環境係数!G36*各種係数!$L$5</f>
        <v>0</v>
      </c>
      <c r="AL34" s="111">
        <f ca="1">$U34*環境係数!F36*各種係数!$L$5</f>
        <v>0</v>
      </c>
      <c r="AM34" s="109">
        <f ca="1">$U34*環境係数!G36*各種係数!$L$5</f>
        <v>0</v>
      </c>
    </row>
    <row r="35" spans="1:39">
      <c r="A35" s="78">
        <v>64</v>
      </c>
      <c r="B35" s="55" t="s">
        <v>172</v>
      </c>
      <c r="C35" s="110">
        <f>価格変換!J36</f>
        <v>0</v>
      </c>
      <c r="D35" s="110">
        <f>C35*各種係数!D34</f>
        <v>0</v>
      </c>
      <c r="E35" s="110">
        <f>D35*各種係数!E34</f>
        <v>0</v>
      </c>
      <c r="F35" s="110">
        <f>D35*各種係数!F34</f>
        <v>0</v>
      </c>
      <c r="G35" s="110">
        <f>投入係数!AM84</f>
        <v>0</v>
      </c>
      <c r="H35" s="110">
        <f>G35*各種係数!D34</f>
        <v>0</v>
      </c>
      <c r="I35" s="110">
        <f>G35*各種係数!C34</f>
        <v>0</v>
      </c>
      <c r="J35" s="110">
        <v>0</v>
      </c>
      <c r="K35" s="110">
        <f>J35*各種係数!E34</f>
        <v>0</v>
      </c>
      <c r="L35" s="110">
        <f>J35*各種係数!F34</f>
        <v>0</v>
      </c>
      <c r="M35" s="110"/>
      <c r="N35" s="110"/>
      <c r="O35" s="110">
        <f>+N$41*各種係数!G34</f>
        <v>0</v>
      </c>
      <c r="P35" s="110">
        <f>+O35*各種係数!D34</f>
        <v>0</v>
      </c>
      <c r="Q35" s="110">
        <f>+O35*各種係数!C34</f>
        <v>0</v>
      </c>
      <c r="R35" s="110">
        <v>0</v>
      </c>
      <c r="S35" s="110">
        <f>+R35*各種係数!E34</f>
        <v>0</v>
      </c>
      <c r="T35" s="110">
        <f>+R35*各種係数!F34</f>
        <v>0</v>
      </c>
      <c r="U35" s="110">
        <f t="shared" si="0"/>
        <v>0</v>
      </c>
      <c r="V35" s="110">
        <f t="shared" si="0"/>
        <v>0</v>
      </c>
      <c r="W35" s="110">
        <f t="shared" si="0"/>
        <v>0</v>
      </c>
      <c r="X35" s="110">
        <f>$D35*各種係数!H34*各種係数!$L$5</f>
        <v>0</v>
      </c>
      <c r="Y35" s="110">
        <f>$J35*各種係数!H34*各種係数!$L$5</f>
        <v>0</v>
      </c>
      <c r="Z35" s="110">
        <f>$R35*各種係数!H34*各種係数!$L$5</f>
        <v>0</v>
      </c>
      <c r="AA35" s="110">
        <f t="shared" si="1"/>
        <v>0</v>
      </c>
      <c r="AB35" s="110">
        <f>$D35*各種係数!I34*各種係数!$L$5</f>
        <v>0</v>
      </c>
      <c r="AC35" s="110">
        <f>$J35*各種係数!I34*各種係数!$L$5</f>
        <v>0</v>
      </c>
      <c r="AD35" s="110">
        <f>$R35*各種係数!I34*各種係数!$L$5</f>
        <v>0</v>
      </c>
      <c r="AE35" s="142">
        <f t="shared" si="2"/>
        <v>0</v>
      </c>
      <c r="AF35" s="141">
        <f ca="1">$D35*環境係数!F37*各種係数!$L$5</f>
        <v>0</v>
      </c>
      <c r="AG35" s="141">
        <f ca="1">$D35*環境係数!G37*各種係数!$L$5</f>
        <v>0</v>
      </c>
      <c r="AH35" s="141">
        <f ca="1">$J35*環境係数!F37*各種係数!$L$5</f>
        <v>0</v>
      </c>
      <c r="AI35" s="141">
        <f ca="1">$J35*環境係数!G37*各種係数!$L$5</f>
        <v>0</v>
      </c>
      <c r="AJ35" s="141">
        <f ca="1">$R35*環境係数!F37*各種係数!$L$5</f>
        <v>0</v>
      </c>
      <c r="AK35" s="141">
        <f ca="1">$R35*環境係数!G37*各種係数!$L$5</f>
        <v>0</v>
      </c>
      <c r="AL35" s="141">
        <f ca="1">$U35*環境係数!F37*各種係数!$L$5</f>
        <v>0</v>
      </c>
      <c r="AM35" s="110">
        <f ca="1">$U35*環境係数!G37*各種係数!$L$5</f>
        <v>0</v>
      </c>
    </row>
    <row r="36" spans="1:39">
      <c r="A36" s="106">
        <v>65</v>
      </c>
      <c r="B36" s="54" t="s">
        <v>173</v>
      </c>
      <c r="C36" s="109">
        <f>価格変換!J37</f>
        <v>0</v>
      </c>
      <c r="D36" s="109">
        <f>C36*各種係数!D35</f>
        <v>0</v>
      </c>
      <c r="E36" s="109">
        <f>D36*各種係数!E35</f>
        <v>0</v>
      </c>
      <c r="F36" s="109">
        <f>D36*各種係数!F35</f>
        <v>0</v>
      </c>
      <c r="G36" s="109">
        <f>投入係数!AM85</f>
        <v>0</v>
      </c>
      <c r="H36" s="109">
        <f>G36*各種係数!D35</f>
        <v>0</v>
      </c>
      <c r="I36" s="109">
        <f>G36*各種係数!C35</f>
        <v>0</v>
      </c>
      <c r="J36" s="109">
        <v>0</v>
      </c>
      <c r="K36" s="109">
        <f>J36*各種係数!E35</f>
        <v>0</v>
      </c>
      <c r="L36" s="109">
        <f>J36*各種係数!F35</f>
        <v>0</v>
      </c>
      <c r="M36" s="109"/>
      <c r="N36" s="109"/>
      <c r="O36" s="109">
        <f>+N$41*各種係数!G35</f>
        <v>0</v>
      </c>
      <c r="P36" s="109">
        <f>+O36*各種係数!D35</f>
        <v>0</v>
      </c>
      <c r="Q36" s="109">
        <f>+O36*各種係数!C35</f>
        <v>0</v>
      </c>
      <c r="R36" s="109">
        <v>0</v>
      </c>
      <c r="S36" s="109">
        <f>+R36*各種係数!E35</f>
        <v>0</v>
      </c>
      <c r="T36" s="109">
        <f>+R36*各種係数!F35</f>
        <v>0</v>
      </c>
      <c r="U36" s="109">
        <f t="shared" si="0"/>
        <v>0</v>
      </c>
      <c r="V36" s="109">
        <f t="shared" si="0"/>
        <v>0</v>
      </c>
      <c r="W36" s="109">
        <f t="shared" si="0"/>
        <v>0</v>
      </c>
      <c r="X36" s="109">
        <f>$D36*各種係数!H35*各種係数!$L$5</f>
        <v>0</v>
      </c>
      <c r="Y36" s="109">
        <f>$J36*各種係数!H35*各種係数!$L$5</f>
        <v>0</v>
      </c>
      <c r="Z36" s="109">
        <f>$R36*各種係数!H35*各種係数!$L$5</f>
        <v>0</v>
      </c>
      <c r="AA36" s="109">
        <f t="shared" si="1"/>
        <v>0</v>
      </c>
      <c r="AB36" s="109">
        <f>$D36*各種係数!I35*各種係数!$L$5</f>
        <v>0</v>
      </c>
      <c r="AC36" s="109">
        <f>$J36*各種係数!I35*各種係数!$L$5</f>
        <v>0</v>
      </c>
      <c r="AD36" s="109">
        <f>$R36*各種係数!I35*各種係数!$L$5</f>
        <v>0</v>
      </c>
      <c r="AE36" s="141">
        <f t="shared" si="2"/>
        <v>0</v>
      </c>
      <c r="AF36" s="141">
        <f ca="1">$D36*環境係数!F38*各種係数!$L$5</f>
        <v>0</v>
      </c>
      <c r="AG36" s="141">
        <f ca="1">$D36*環境係数!G38*各種係数!$L$5</f>
        <v>0</v>
      </c>
      <c r="AH36" s="141">
        <f ca="1">$J36*環境係数!F38*各種係数!$L$5</f>
        <v>0</v>
      </c>
      <c r="AI36" s="141">
        <f ca="1">$J36*環境係数!G38*各種係数!$L$5</f>
        <v>0</v>
      </c>
      <c r="AJ36" s="141">
        <f ca="1">$R36*環境係数!F38*各種係数!$L$5</f>
        <v>0</v>
      </c>
      <c r="AK36" s="141">
        <f ca="1">$R36*環境係数!G38*各種係数!$L$5</f>
        <v>0</v>
      </c>
      <c r="AL36" s="141">
        <f ca="1">$U36*環境係数!F38*各種係数!$L$5</f>
        <v>0</v>
      </c>
      <c r="AM36" s="109">
        <f ca="1">$U36*環境係数!G38*各種係数!$L$5</f>
        <v>0</v>
      </c>
    </row>
    <row r="37" spans="1:39">
      <c r="A37" s="106">
        <v>66</v>
      </c>
      <c r="B37" s="54" t="s">
        <v>28</v>
      </c>
      <c r="C37" s="109">
        <f>価格変換!J38</f>
        <v>0</v>
      </c>
      <c r="D37" s="109">
        <f>C37*各種係数!D36</f>
        <v>0</v>
      </c>
      <c r="E37" s="109">
        <f>D37*各種係数!E36</f>
        <v>0</v>
      </c>
      <c r="F37" s="109">
        <f>D37*各種係数!F36</f>
        <v>0</v>
      </c>
      <c r="G37" s="109">
        <f>投入係数!AM86</f>
        <v>0</v>
      </c>
      <c r="H37" s="109">
        <f>G37*各種係数!D36</f>
        <v>0</v>
      </c>
      <c r="I37" s="109">
        <f>G37*各種係数!C36</f>
        <v>0</v>
      </c>
      <c r="J37" s="109">
        <v>0</v>
      </c>
      <c r="K37" s="109">
        <f>J37*各種係数!E36</f>
        <v>0</v>
      </c>
      <c r="L37" s="109">
        <f>J37*各種係数!F36</f>
        <v>0</v>
      </c>
      <c r="M37" s="109"/>
      <c r="N37" s="109"/>
      <c r="O37" s="109">
        <f>+N$41*各種係数!G36</f>
        <v>0</v>
      </c>
      <c r="P37" s="109">
        <f>+O37*各種係数!D36</f>
        <v>0</v>
      </c>
      <c r="Q37" s="109">
        <f>+O37*各種係数!C36</f>
        <v>0</v>
      </c>
      <c r="R37" s="109">
        <v>0</v>
      </c>
      <c r="S37" s="109">
        <f>+R37*各種係数!E36</f>
        <v>0</v>
      </c>
      <c r="T37" s="109">
        <f>+R37*各種係数!F36</f>
        <v>0</v>
      </c>
      <c r="U37" s="109">
        <f t="shared" si="0"/>
        <v>0</v>
      </c>
      <c r="V37" s="109">
        <f t="shared" si="0"/>
        <v>0</v>
      </c>
      <c r="W37" s="109">
        <f t="shared" si="0"/>
        <v>0</v>
      </c>
      <c r="X37" s="109">
        <f>$D37*各種係数!H36*各種係数!$L$5</f>
        <v>0</v>
      </c>
      <c r="Y37" s="109">
        <f>$J37*各種係数!H36*各種係数!$L$5</f>
        <v>0</v>
      </c>
      <c r="Z37" s="109">
        <f>$R37*各種係数!H36*各種係数!$L$5</f>
        <v>0</v>
      </c>
      <c r="AA37" s="109">
        <f t="shared" si="1"/>
        <v>0</v>
      </c>
      <c r="AB37" s="109">
        <f>$D37*各種係数!I36*各種係数!$L$5</f>
        <v>0</v>
      </c>
      <c r="AC37" s="109">
        <f>$J37*各種係数!I36*各種係数!$L$5</f>
        <v>0</v>
      </c>
      <c r="AD37" s="109">
        <f>$R37*各種係数!I36*各種係数!$L$5</f>
        <v>0</v>
      </c>
      <c r="AE37" s="141">
        <f t="shared" si="2"/>
        <v>0</v>
      </c>
      <c r="AF37" s="141">
        <f ca="1">$D37*環境係数!F39*各種係数!$L$5</f>
        <v>0</v>
      </c>
      <c r="AG37" s="141">
        <f ca="1">$D37*環境係数!G39*各種係数!$L$5</f>
        <v>0</v>
      </c>
      <c r="AH37" s="141">
        <f ca="1">$J37*環境係数!F39*各種係数!$L$5</f>
        <v>0</v>
      </c>
      <c r="AI37" s="141">
        <f ca="1">$J37*環境係数!G39*各種係数!$L$5</f>
        <v>0</v>
      </c>
      <c r="AJ37" s="141">
        <f ca="1">$R37*環境係数!F39*各種係数!$L$5</f>
        <v>0</v>
      </c>
      <c r="AK37" s="141">
        <f ca="1">$R37*環境係数!G39*各種係数!$L$5</f>
        <v>0</v>
      </c>
      <c r="AL37" s="141">
        <f ca="1">$U37*環境係数!F39*各種係数!$L$5</f>
        <v>0</v>
      </c>
      <c r="AM37" s="109">
        <f ca="1">$U37*環境係数!G39*各種係数!$L$5</f>
        <v>0</v>
      </c>
    </row>
    <row r="38" spans="1:39">
      <c r="A38" s="106">
        <v>67</v>
      </c>
      <c r="B38" s="54" t="s">
        <v>29</v>
      </c>
      <c r="C38" s="109">
        <f>価格変換!J39</f>
        <v>0</v>
      </c>
      <c r="D38" s="109">
        <f>C38*各種係数!D37</f>
        <v>0</v>
      </c>
      <c r="E38" s="109">
        <f>D38*各種係数!E37</f>
        <v>0</v>
      </c>
      <c r="F38" s="109">
        <f>D38*各種係数!F37</f>
        <v>0</v>
      </c>
      <c r="G38" s="109">
        <f>投入係数!AM87</f>
        <v>0</v>
      </c>
      <c r="H38" s="109">
        <f>G38*各種係数!D37</f>
        <v>0</v>
      </c>
      <c r="I38" s="109">
        <f>G38*各種係数!C37</f>
        <v>0</v>
      </c>
      <c r="J38" s="109">
        <v>0</v>
      </c>
      <c r="K38" s="109">
        <f>J38*各種係数!E37</f>
        <v>0</v>
      </c>
      <c r="L38" s="109">
        <f>J38*各種係数!F37</f>
        <v>0</v>
      </c>
      <c r="M38" s="109"/>
      <c r="N38" s="109"/>
      <c r="O38" s="109">
        <f>+N$41*各種係数!G37</f>
        <v>0</v>
      </c>
      <c r="P38" s="109">
        <f>+O38*各種係数!D37</f>
        <v>0</v>
      </c>
      <c r="Q38" s="109">
        <f>+O38*各種係数!C37</f>
        <v>0</v>
      </c>
      <c r="R38" s="109">
        <v>0</v>
      </c>
      <c r="S38" s="109">
        <f>+R38*各種係数!E37</f>
        <v>0</v>
      </c>
      <c r="T38" s="109">
        <f>+R38*各種係数!F37</f>
        <v>0</v>
      </c>
      <c r="U38" s="109">
        <f t="shared" si="0"/>
        <v>0</v>
      </c>
      <c r="V38" s="109">
        <f t="shared" si="0"/>
        <v>0</v>
      </c>
      <c r="W38" s="109">
        <f t="shared" si="0"/>
        <v>0</v>
      </c>
      <c r="X38" s="109">
        <f>$D38*各種係数!H37*各種係数!$L$5</f>
        <v>0</v>
      </c>
      <c r="Y38" s="109">
        <f>$J38*各種係数!H37*各種係数!$L$5</f>
        <v>0</v>
      </c>
      <c r="Z38" s="109">
        <f>$R38*各種係数!H37*各種係数!$L$5</f>
        <v>0</v>
      </c>
      <c r="AA38" s="109">
        <f t="shared" si="1"/>
        <v>0</v>
      </c>
      <c r="AB38" s="109">
        <f>$D38*各種係数!I37*各種係数!$L$5</f>
        <v>0</v>
      </c>
      <c r="AC38" s="109">
        <f>$J38*各種係数!I37*各種係数!$L$5</f>
        <v>0</v>
      </c>
      <c r="AD38" s="109">
        <f>$R38*各種係数!I37*各種係数!$L$5</f>
        <v>0</v>
      </c>
      <c r="AE38" s="141">
        <f t="shared" si="2"/>
        <v>0</v>
      </c>
      <c r="AF38" s="141">
        <f ca="1">$D38*環境係数!F40*各種係数!$L$5</f>
        <v>0</v>
      </c>
      <c r="AG38" s="141">
        <f ca="1">$D38*環境係数!G40*各種係数!$L$5</f>
        <v>0</v>
      </c>
      <c r="AH38" s="141">
        <f ca="1">$J38*環境係数!F40*各種係数!$L$5</f>
        <v>0</v>
      </c>
      <c r="AI38" s="141">
        <f ca="1">$J38*環境係数!G40*各種係数!$L$5</f>
        <v>0</v>
      </c>
      <c r="AJ38" s="141">
        <f ca="1">$R38*環境係数!F40*各種係数!$L$5</f>
        <v>0</v>
      </c>
      <c r="AK38" s="141">
        <f ca="1">$R38*環境係数!G40*各種係数!$L$5</f>
        <v>0</v>
      </c>
      <c r="AL38" s="141">
        <f ca="1">$U38*環境係数!F40*各種係数!$L$5</f>
        <v>0</v>
      </c>
      <c r="AM38" s="109">
        <f ca="1">$U38*環境係数!G40*各種係数!$L$5</f>
        <v>0</v>
      </c>
    </row>
    <row r="39" spans="1:39">
      <c r="A39" s="79">
        <v>68</v>
      </c>
      <c r="B39" s="56" t="s">
        <v>30</v>
      </c>
      <c r="C39" s="111">
        <f>価格変換!J40</f>
        <v>0</v>
      </c>
      <c r="D39" s="111">
        <f>C39*各種係数!D38</f>
        <v>0</v>
      </c>
      <c r="E39" s="111">
        <f>D39*各種係数!E38</f>
        <v>0</v>
      </c>
      <c r="F39" s="111">
        <f>D39*各種係数!F38</f>
        <v>0</v>
      </c>
      <c r="G39" s="111">
        <f>投入係数!AM88</f>
        <v>0</v>
      </c>
      <c r="H39" s="111">
        <f>G39*各種係数!D38</f>
        <v>0</v>
      </c>
      <c r="I39" s="111">
        <f>G39*各種係数!C38</f>
        <v>0</v>
      </c>
      <c r="J39" s="111">
        <v>0</v>
      </c>
      <c r="K39" s="111">
        <f>J39*各種係数!E38</f>
        <v>0</v>
      </c>
      <c r="L39" s="111">
        <f>J39*各種係数!F38</f>
        <v>0</v>
      </c>
      <c r="M39" s="111"/>
      <c r="N39" s="111"/>
      <c r="O39" s="111">
        <f>+N$41*各種係数!G38</f>
        <v>0</v>
      </c>
      <c r="P39" s="111">
        <f>+O39*各種係数!D38</f>
        <v>0</v>
      </c>
      <c r="Q39" s="111">
        <f>+O39*各種係数!C38</f>
        <v>0</v>
      </c>
      <c r="R39" s="111">
        <v>0</v>
      </c>
      <c r="S39" s="111">
        <f>+R39*各種係数!E38</f>
        <v>0</v>
      </c>
      <c r="T39" s="111">
        <f>+R39*各種係数!F38</f>
        <v>0</v>
      </c>
      <c r="U39" s="111">
        <f t="shared" si="0"/>
        <v>0</v>
      </c>
      <c r="V39" s="111">
        <f t="shared" si="0"/>
        <v>0</v>
      </c>
      <c r="W39" s="111">
        <f t="shared" si="0"/>
        <v>0</v>
      </c>
      <c r="X39" s="111">
        <f>$D39*各種係数!H38*各種係数!$L$5</f>
        <v>0</v>
      </c>
      <c r="Y39" s="111">
        <f>$J39*各種係数!H38*各種係数!$L$5</f>
        <v>0</v>
      </c>
      <c r="Z39" s="111">
        <f>$R39*各種係数!H38*各種係数!$L$5</f>
        <v>0</v>
      </c>
      <c r="AA39" s="111">
        <f t="shared" si="1"/>
        <v>0</v>
      </c>
      <c r="AB39" s="111">
        <f>$D39*各種係数!I38*各種係数!$L$5</f>
        <v>0</v>
      </c>
      <c r="AC39" s="111">
        <f>$J39*各種係数!I38*各種係数!$L$5</f>
        <v>0</v>
      </c>
      <c r="AD39" s="111">
        <f>$R39*各種係数!I38*各種係数!$L$5</f>
        <v>0</v>
      </c>
      <c r="AE39" s="143">
        <f t="shared" si="2"/>
        <v>0</v>
      </c>
      <c r="AF39" s="143">
        <f ca="1">$D39*環境係数!F41*各種係数!$L$5</f>
        <v>0</v>
      </c>
      <c r="AG39" s="143">
        <f ca="1">$D39*環境係数!G41*各種係数!$L$5</f>
        <v>0</v>
      </c>
      <c r="AH39" s="143">
        <f ca="1">$J39*環境係数!F41*各種係数!$L$5</f>
        <v>0</v>
      </c>
      <c r="AI39" s="143">
        <f ca="1">$J39*環境係数!G41*各種係数!$L$5</f>
        <v>0</v>
      </c>
      <c r="AJ39" s="143">
        <f ca="1">$R39*環境係数!F41*各種係数!$L$5</f>
        <v>0</v>
      </c>
      <c r="AK39" s="143">
        <f ca="1">$R39*環境係数!G41*各種係数!$L$5</f>
        <v>0</v>
      </c>
      <c r="AL39" s="111">
        <f ca="1">$U39*環境係数!F41*各種係数!$L$5</f>
        <v>0</v>
      </c>
      <c r="AM39" s="111">
        <f ca="1">$U39*環境係数!G41*各種係数!$L$5</f>
        <v>0</v>
      </c>
    </row>
    <row r="40" spans="1:39">
      <c r="A40" s="80">
        <v>69</v>
      </c>
      <c r="B40" s="57" t="s">
        <v>31</v>
      </c>
      <c r="C40" s="109">
        <f>価格変換!J41</f>
        <v>0</v>
      </c>
      <c r="D40" s="109">
        <f>C40*各種係数!D39</f>
        <v>0</v>
      </c>
      <c r="E40" s="109">
        <f>D40*各種係数!E39</f>
        <v>0</v>
      </c>
      <c r="F40" s="109">
        <f>D40*各種係数!F39</f>
        <v>0</v>
      </c>
      <c r="G40" s="109">
        <f>投入係数!AM89</f>
        <v>0</v>
      </c>
      <c r="H40" s="109">
        <f>G40*各種係数!D39</f>
        <v>0</v>
      </c>
      <c r="I40" s="109">
        <f>G40*各種係数!C39</f>
        <v>0</v>
      </c>
      <c r="J40" s="109">
        <v>0</v>
      </c>
      <c r="K40" s="109">
        <f>J40*各種係数!E39</f>
        <v>0</v>
      </c>
      <c r="L40" s="109">
        <f>J40*各種係数!F39</f>
        <v>0</v>
      </c>
      <c r="M40" s="109"/>
      <c r="N40" s="109"/>
      <c r="O40" s="109">
        <f>+N$41*各種係数!G39</f>
        <v>0</v>
      </c>
      <c r="P40" s="109">
        <f>+O40*各種係数!D39</f>
        <v>0</v>
      </c>
      <c r="Q40" s="109">
        <f>+O40*各種係数!C39</f>
        <v>0</v>
      </c>
      <c r="R40" s="109">
        <v>0</v>
      </c>
      <c r="S40" s="109">
        <f>+R40*各種係数!E39</f>
        <v>0</v>
      </c>
      <c r="T40" s="109">
        <f>+R40*各種係数!F39</f>
        <v>0</v>
      </c>
      <c r="U40" s="109">
        <f t="shared" si="0"/>
        <v>0</v>
      </c>
      <c r="V40" s="109">
        <f t="shared" si="0"/>
        <v>0</v>
      </c>
      <c r="W40" s="109">
        <f t="shared" si="0"/>
        <v>0</v>
      </c>
      <c r="X40" s="109">
        <f>$D40*各種係数!H39*各種係数!$L$5</f>
        <v>0</v>
      </c>
      <c r="Y40" s="109">
        <f>$J40*各種係数!H39*各種係数!$L$5</f>
        <v>0</v>
      </c>
      <c r="Z40" s="109">
        <f>$R40*各種係数!H39*各種係数!$L$5</f>
        <v>0</v>
      </c>
      <c r="AA40" s="109">
        <f t="shared" si="1"/>
        <v>0</v>
      </c>
      <c r="AB40" s="109">
        <f>$D40*各種係数!I39*各種係数!$L$5</f>
        <v>0</v>
      </c>
      <c r="AC40" s="109">
        <f>$J40*各種係数!I39*各種係数!$L$5</f>
        <v>0</v>
      </c>
      <c r="AD40" s="109">
        <f>$R40*各種係数!I39*各種係数!$L$5</f>
        <v>0</v>
      </c>
      <c r="AE40" s="141">
        <f t="shared" si="2"/>
        <v>0</v>
      </c>
      <c r="AF40" s="141">
        <f ca="1">$D40*環境係数!F42*各種係数!$L$5</f>
        <v>0</v>
      </c>
      <c r="AG40" s="141">
        <f ca="1">$D40*環境係数!G42*各種係数!$L$5</f>
        <v>0</v>
      </c>
      <c r="AH40" s="141">
        <f ca="1">$J40*環境係数!F42*各種係数!$L$5</f>
        <v>0</v>
      </c>
      <c r="AI40" s="141">
        <f ca="1">$J40*環境係数!G42*各種係数!$L$5</f>
        <v>0</v>
      </c>
      <c r="AJ40" s="141">
        <f ca="1">$R40*環境係数!F42*各種係数!$L$5</f>
        <v>0</v>
      </c>
      <c r="AK40" s="141">
        <f ca="1">$R40*環境係数!G42*各種係数!$L$5</f>
        <v>0</v>
      </c>
      <c r="AL40" s="141">
        <f ca="1">$U40*環境係数!F42*各種係数!$L$5</f>
        <v>0</v>
      </c>
      <c r="AM40" s="109">
        <f ca="1">$U40*環境係数!G42*各種係数!$L$5</f>
        <v>0</v>
      </c>
    </row>
    <row r="41" spans="1:39">
      <c r="A41" s="96"/>
      <c r="B41" s="60" t="s">
        <v>73</v>
      </c>
      <c r="C41" s="112">
        <f>SUM(C5:C40)</f>
        <v>0</v>
      </c>
      <c r="D41" s="112">
        <f t="shared" ref="D41:AD41" si="3">SUM(D5:D40)</f>
        <v>0</v>
      </c>
      <c r="E41" s="112">
        <f t="shared" si="3"/>
        <v>0</v>
      </c>
      <c r="F41" s="112">
        <f t="shared" si="3"/>
        <v>0</v>
      </c>
      <c r="G41" s="112">
        <f t="shared" si="3"/>
        <v>0</v>
      </c>
      <c r="H41" s="112">
        <f t="shared" si="3"/>
        <v>0</v>
      </c>
      <c r="I41" s="112">
        <f t="shared" si="3"/>
        <v>0</v>
      </c>
      <c r="J41" s="112">
        <f t="shared" si="3"/>
        <v>0</v>
      </c>
      <c r="K41" s="112">
        <f t="shared" si="3"/>
        <v>0</v>
      </c>
      <c r="L41" s="112">
        <f t="shared" si="3"/>
        <v>0</v>
      </c>
      <c r="M41" s="113">
        <f>データ入力表!D61</f>
        <v>0</v>
      </c>
      <c r="N41" s="112">
        <f>+(F41+L41)*M41</f>
        <v>0</v>
      </c>
      <c r="O41" s="112">
        <f t="shared" si="3"/>
        <v>0</v>
      </c>
      <c r="P41" s="112">
        <f t="shared" si="3"/>
        <v>0</v>
      </c>
      <c r="Q41" s="112">
        <f t="shared" si="3"/>
        <v>0</v>
      </c>
      <c r="R41" s="112">
        <f t="shared" si="3"/>
        <v>0</v>
      </c>
      <c r="S41" s="112">
        <f t="shared" si="3"/>
        <v>0</v>
      </c>
      <c r="T41" s="112">
        <f t="shared" si="3"/>
        <v>0</v>
      </c>
      <c r="U41" s="112">
        <f t="shared" si="3"/>
        <v>0</v>
      </c>
      <c r="V41" s="112">
        <f t="shared" si="3"/>
        <v>0</v>
      </c>
      <c r="W41" s="112">
        <f t="shared" si="3"/>
        <v>0</v>
      </c>
      <c r="X41" s="112">
        <f t="shared" si="3"/>
        <v>0</v>
      </c>
      <c r="Y41" s="112">
        <f t="shared" si="3"/>
        <v>0</v>
      </c>
      <c r="Z41" s="112">
        <f t="shared" si="3"/>
        <v>0</v>
      </c>
      <c r="AA41" s="112">
        <f t="shared" si="3"/>
        <v>0</v>
      </c>
      <c r="AB41" s="112">
        <f t="shared" si="3"/>
        <v>0</v>
      </c>
      <c r="AC41" s="112">
        <f t="shared" si="3"/>
        <v>0</v>
      </c>
      <c r="AD41" s="112">
        <f t="shared" si="3"/>
        <v>0</v>
      </c>
      <c r="AE41" s="145">
        <f>SUM(AE5:AE40)</f>
        <v>0</v>
      </c>
      <c r="AF41" s="145">
        <f t="shared" ref="AF41:AK41" ca="1" si="4">SUM(AF5:AF40)</f>
        <v>0</v>
      </c>
      <c r="AG41" s="145">
        <f t="shared" ca="1" si="4"/>
        <v>0</v>
      </c>
      <c r="AH41" s="145">
        <f t="shared" ca="1" si="4"/>
        <v>0</v>
      </c>
      <c r="AI41" s="145">
        <f t="shared" ca="1" si="4"/>
        <v>0</v>
      </c>
      <c r="AJ41" s="145">
        <f t="shared" ca="1" si="4"/>
        <v>0</v>
      </c>
      <c r="AK41" s="145">
        <f t="shared" ca="1" si="4"/>
        <v>0</v>
      </c>
      <c r="AL41" s="145">
        <f ca="1">SUM(AL5:AL40)</f>
        <v>0</v>
      </c>
      <c r="AM41" s="112">
        <f ca="1">SUM(AM5:AM40)</f>
        <v>0</v>
      </c>
    </row>
  </sheetData>
  <mergeCells count="5">
    <mergeCell ref="C2:C3"/>
    <mergeCell ref="AF2:AG2"/>
    <mergeCell ref="AH2:AI2"/>
    <mergeCell ref="AJ2:AK2"/>
    <mergeCell ref="AL2:AM2"/>
  </mergeCells>
  <phoneticPr fontId="37"/>
  <pageMargins left="0.7" right="0.7" top="0.75" bottom="0.75" header="0.3" footer="0.3"/>
  <pageSetup paperSize="9"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heetViews>
  <sheetFormatPr defaultRowHeight="11.25"/>
  <cols>
    <col min="1" max="1" width="4" style="29" customWidth="1"/>
    <col min="2" max="2" width="27.1640625" style="29" bestFit="1" customWidth="1"/>
    <col min="3" max="3" width="13.6640625" style="29" bestFit="1" customWidth="1"/>
    <col min="4" max="5" width="11" style="29" bestFit="1" customWidth="1"/>
    <col min="6" max="7" width="9.5" style="29" bestFit="1" customWidth="1"/>
    <col min="8" max="8" width="9.5" style="29" customWidth="1"/>
    <col min="9" max="9" width="9.33203125" style="29"/>
    <col min="10" max="10" width="13.6640625" style="29" bestFit="1" customWidth="1"/>
    <col min="11" max="256" width="9.33203125" style="29"/>
    <col min="257" max="257" width="4" style="29" customWidth="1"/>
    <col min="258" max="258" width="27.1640625" style="29" bestFit="1" customWidth="1"/>
    <col min="259" max="259" width="13.6640625" style="29" bestFit="1" customWidth="1"/>
    <col min="260" max="261" width="11" style="29" bestFit="1" customWidth="1"/>
    <col min="262" max="263" width="9.5" style="29" bestFit="1" customWidth="1"/>
    <col min="264" max="264" width="9.5" style="29" customWidth="1"/>
    <col min="265" max="265" width="9.33203125" style="29"/>
    <col min="266" max="266" width="13.6640625" style="29" bestFit="1" customWidth="1"/>
    <col min="267" max="512" width="9.33203125" style="29"/>
    <col min="513" max="513" width="4" style="29" customWidth="1"/>
    <col min="514" max="514" width="27.1640625" style="29" bestFit="1" customWidth="1"/>
    <col min="515" max="515" width="13.6640625" style="29" bestFit="1" customWidth="1"/>
    <col min="516" max="517" width="11" style="29" bestFit="1" customWidth="1"/>
    <col min="518" max="519" width="9.5" style="29" bestFit="1" customWidth="1"/>
    <col min="520" max="520" width="9.5" style="29" customWidth="1"/>
    <col min="521" max="521" width="9.33203125" style="29"/>
    <col min="522" max="522" width="13.6640625" style="29" bestFit="1" customWidth="1"/>
    <col min="523" max="768" width="9.33203125" style="29"/>
    <col min="769" max="769" width="4" style="29" customWidth="1"/>
    <col min="770" max="770" width="27.1640625" style="29" bestFit="1" customWidth="1"/>
    <col min="771" max="771" width="13.6640625" style="29" bestFit="1" customWidth="1"/>
    <col min="772" max="773" width="11" style="29" bestFit="1" customWidth="1"/>
    <col min="774" max="775" width="9.5" style="29" bestFit="1" customWidth="1"/>
    <col min="776" max="776" width="9.5" style="29" customWidth="1"/>
    <col min="777" max="777" width="9.33203125" style="29"/>
    <col min="778" max="778" width="13.6640625" style="29" bestFit="1" customWidth="1"/>
    <col min="779" max="1024" width="9.33203125" style="29"/>
    <col min="1025" max="1025" width="4" style="29" customWidth="1"/>
    <col min="1026" max="1026" width="27.1640625" style="29" bestFit="1" customWidth="1"/>
    <col min="1027" max="1027" width="13.6640625" style="29" bestFit="1" customWidth="1"/>
    <col min="1028" max="1029" width="11" style="29" bestFit="1" customWidth="1"/>
    <col min="1030" max="1031" width="9.5" style="29" bestFit="1" customWidth="1"/>
    <col min="1032" max="1032" width="9.5" style="29" customWidth="1"/>
    <col min="1033" max="1033" width="9.33203125" style="29"/>
    <col min="1034" max="1034" width="13.6640625" style="29" bestFit="1" customWidth="1"/>
    <col min="1035" max="1280" width="9.33203125" style="29"/>
    <col min="1281" max="1281" width="4" style="29" customWidth="1"/>
    <col min="1282" max="1282" width="27.1640625" style="29" bestFit="1" customWidth="1"/>
    <col min="1283" max="1283" width="13.6640625" style="29" bestFit="1" customWidth="1"/>
    <col min="1284" max="1285" width="11" style="29" bestFit="1" customWidth="1"/>
    <col min="1286" max="1287" width="9.5" style="29" bestFit="1" customWidth="1"/>
    <col min="1288" max="1288" width="9.5" style="29" customWidth="1"/>
    <col min="1289" max="1289" width="9.33203125" style="29"/>
    <col min="1290" max="1290" width="13.6640625" style="29" bestFit="1" customWidth="1"/>
    <col min="1291" max="1536" width="9.33203125" style="29"/>
    <col min="1537" max="1537" width="4" style="29" customWidth="1"/>
    <col min="1538" max="1538" width="27.1640625" style="29" bestFit="1" customWidth="1"/>
    <col min="1539" max="1539" width="13.6640625" style="29" bestFit="1" customWidth="1"/>
    <col min="1540" max="1541" width="11" style="29" bestFit="1" customWidth="1"/>
    <col min="1542" max="1543" width="9.5" style="29" bestFit="1" customWidth="1"/>
    <col min="1544" max="1544" width="9.5" style="29" customWidth="1"/>
    <col min="1545" max="1545" width="9.33203125" style="29"/>
    <col min="1546" max="1546" width="13.6640625" style="29" bestFit="1" customWidth="1"/>
    <col min="1547" max="1792" width="9.33203125" style="29"/>
    <col min="1793" max="1793" width="4" style="29" customWidth="1"/>
    <col min="1794" max="1794" width="27.1640625" style="29" bestFit="1" customWidth="1"/>
    <col min="1795" max="1795" width="13.6640625" style="29" bestFit="1" customWidth="1"/>
    <col min="1796" max="1797" width="11" style="29" bestFit="1" customWidth="1"/>
    <col min="1798" max="1799" width="9.5" style="29" bestFit="1" customWidth="1"/>
    <col min="1800" max="1800" width="9.5" style="29" customWidth="1"/>
    <col min="1801" max="1801" width="9.33203125" style="29"/>
    <col min="1802" max="1802" width="13.6640625" style="29" bestFit="1" customWidth="1"/>
    <col min="1803" max="2048" width="9.33203125" style="29"/>
    <col min="2049" max="2049" width="4" style="29" customWidth="1"/>
    <col min="2050" max="2050" width="27.1640625" style="29" bestFit="1" customWidth="1"/>
    <col min="2051" max="2051" width="13.6640625" style="29" bestFit="1" customWidth="1"/>
    <col min="2052" max="2053" width="11" style="29" bestFit="1" customWidth="1"/>
    <col min="2054" max="2055" width="9.5" style="29" bestFit="1" customWidth="1"/>
    <col min="2056" max="2056" width="9.5" style="29" customWidth="1"/>
    <col min="2057" max="2057" width="9.33203125" style="29"/>
    <col min="2058" max="2058" width="13.6640625" style="29" bestFit="1" customWidth="1"/>
    <col min="2059" max="2304" width="9.33203125" style="29"/>
    <col min="2305" max="2305" width="4" style="29" customWidth="1"/>
    <col min="2306" max="2306" width="27.1640625" style="29" bestFit="1" customWidth="1"/>
    <col min="2307" max="2307" width="13.6640625" style="29" bestFit="1" customWidth="1"/>
    <col min="2308" max="2309" width="11" style="29" bestFit="1" customWidth="1"/>
    <col min="2310" max="2311" width="9.5" style="29" bestFit="1" customWidth="1"/>
    <col min="2312" max="2312" width="9.5" style="29" customWidth="1"/>
    <col min="2313" max="2313" width="9.33203125" style="29"/>
    <col min="2314" max="2314" width="13.6640625" style="29" bestFit="1" customWidth="1"/>
    <col min="2315" max="2560" width="9.33203125" style="29"/>
    <col min="2561" max="2561" width="4" style="29" customWidth="1"/>
    <col min="2562" max="2562" width="27.1640625" style="29" bestFit="1" customWidth="1"/>
    <col min="2563" max="2563" width="13.6640625" style="29" bestFit="1" customWidth="1"/>
    <col min="2564" max="2565" width="11" style="29" bestFit="1" customWidth="1"/>
    <col min="2566" max="2567" width="9.5" style="29" bestFit="1" customWidth="1"/>
    <col min="2568" max="2568" width="9.5" style="29" customWidth="1"/>
    <col min="2569" max="2569" width="9.33203125" style="29"/>
    <col min="2570" max="2570" width="13.6640625" style="29" bestFit="1" customWidth="1"/>
    <col min="2571" max="2816" width="9.33203125" style="29"/>
    <col min="2817" max="2817" width="4" style="29" customWidth="1"/>
    <col min="2818" max="2818" width="27.1640625" style="29" bestFit="1" customWidth="1"/>
    <col min="2819" max="2819" width="13.6640625" style="29" bestFit="1" customWidth="1"/>
    <col min="2820" max="2821" width="11" style="29" bestFit="1" customWidth="1"/>
    <col min="2822" max="2823" width="9.5" style="29" bestFit="1" customWidth="1"/>
    <col min="2824" max="2824" width="9.5" style="29" customWidth="1"/>
    <col min="2825" max="2825" width="9.33203125" style="29"/>
    <col min="2826" max="2826" width="13.6640625" style="29" bestFit="1" customWidth="1"/>
    <col min="2827" max="3072" width="9.33203125" style="29"/>
    <col min="3073" max="3073" width="4" style="29" customWidth="1"/>
    <col min="3074" max="3074" width="27.1640625" style="29" bestFit="1" customWidth="1"/>
    <col min="3075" max="3075" width="13.6640625" style="29" bestFit="1" customWidth="1"/>
    <col min="3076" max="3077" width="11" style="29" bestFit="1" customWidth="1"/>
    <col min="3078" max="3079" width="9.5" style="29" bestFit="1" customWidth="1"/>
    <col min="3080" max="3080" width="9.5" style="29" customWidth="1"/>
    <col min="3081" max="3081" width="9.33203125" style="29"/>
    <col min="3082" max="3082" width="13.6640625" style="29" bestFit="1" customWidth="1"/>
    <col min="3083" max="3328" width="9.33203125" style="29"/>
    <col min="3329" max="3329" width="4" style="29" customWidth="1"/>
    <col min="3330" max="3330" width="27.1640625" style="29" bestFit="1" customWidth="1"/>
    <col min="3331" max="3331" width="13.6640625" style="29" bestFit="1" customWidth="1"/>
    <col min="3332" max="3333" width="11" style="29" bestFit="1" customWidth="1"/>
    <col min="3334" max="3335" width="9.5" style="29" bestFit="1" customWidth="1"/>
    <col min="3336" max="3336" width="9.5" style="29" customWidth="1"/>
    <col min="3337" max="3337" width="9.33203125" style="29"/>
    <col min="3338" max="3338" width="13.6640625" style="29" bestFit="1" customWidth="1"/>
    <col min="3339" max="3584" width="9.33203125" style="29"/>
    <col min="3585" max="3585" width="4" style="29" customWidth="1"/>
    <col min="3586" max="3586" width="27.1640625" style="29" bestFit="1" customWidth="1"/>
    <col min="3587" max="3587" width="13.6640625" style="29" bestFit="1" customWidth="1"/>
    <col min="3588" max="3589" width="11" style="29" bestFit="1" customWidth="1"/>
    <col min="3590" max="3591" width="9.5" style="29" bestFit="1" customWidth="1"/>
    <col min="3592" max="3592" width="9.5" style="29" customWidth="1"/>
    <col min="3593" max="3593" width="9.33203125" style="29"/>
    <col min="3594" max="3594" width="13.6640625" style="29" bestFit="1" customWidth="1"/>
    <col min="3595" max="3840" width="9.33203125" style="29"/>
    <col min="3841" max="3841" width="4" style="29" customWidth="1"/>
    <col min="3842" max="3842" width="27.1640625" style="29" bestFit="1" customWidth="1"/>
    <col min="3843" max="3843" width="13.6640625" style="29" bestFit="1" customWidth="1"/>
    <col min="3844" max="3845" width="11" style="29" bestFit="1" customWidth="1"/>
    <col min="3846" max="3847" width="9.5" style="29" bestFit="1" customWidth="1"/>
    <col min="3848" max="3848" width="9.5" style="29" customWidth="1"/>
    <col min="3849" max="3849" width="9.33203125" style="29"/>
    <col min="3850" max="3850" width="13.6640625" style="29" bestFit="1" customWidth="1"/>
    <col min="3851" max="4096" width="9.33203125" style="29"/>
    <col min="4097" max="4097" width="4" style="29" customWidth="1"/>
    <col min="4098" max="4098" width="27.1640625" style="29" bestFit="1" customWidth="1"/>
    <col min="4099" max="4099" width="13.6640625" style="29" bestFit="1" customWidth="1"/>
    <col min="4100" max="4101" width="11" style="29" bestFit="1" customWidth="1"/>
    <col min="4102" max="4103" width="9.5" style="29" bestFit="1" customWidth="1"/>
    <col min="4104" max="4104" width="9.5" style="29" customWidth="1"/>
    <col min="4105" max="4105" width="9.33203125" style="29"/>
    <col min="4106" max="4106" width="13.6640625" style="29" bestFit="1" customWidth="1"/>
    <col min="4107" max="4352" width="9.33203125" style="29"/>
    <col min="4353" max="4353" width="4" style="29" customWidth="1"/>
    <col min="4354" max="4354" width="27.1640625" style="29" bestFit="1" customWidth="1"/>
    <col min="4355" max="4355" width="13.6640625" style="29" bestFit="1" customWidth="1"/>
    <col min="4356" max="4357" width="11" style="29" bestFit="1" customWidth="1"/>
    <col min="4358" max="4359" width="9.5" style="29" bestFit="1" customWidth="1"/>
    <col min="4360" max="4360" width="9.5" style="29" customWidth="1"/>
    <col min="4361" max="4361" width="9.33203125" style="29"/>
    <col min="4362" max="4362" width="13.6640625" style="29" bestFit="1" customWidth="1"/>
    <col min="4363" max="4608" width="9.33203125" style="29"/>
    <col min="4609" max="4609" width="4" style="29" customWidth="1"/>
    <col min="4610" max="4610" width="27.1640625" style="29" bestFit="1" customWidth="1"/>
    <col min="4611" max="4611" width="13.6640625" style="29" bestFit="1" customWidth="1"/>
    <col min="4612" max="4613" width="11" style="29" bestFit="1" customWidth="1"/>
    <col min="4614" max="4615" width="9.5" style="29" bestFit="1" customWidth="1"/>
    <col min="4616" max="4616" width="9.5" style="29" customWidth="1"/>
    <col min="4617" max="4617" width="9.33203125" style="29"/>
    <col min="4618" max="4618" width="13.6640625" style="29" bestFit="1" customWidth="1"/>
    <col min="4619" max="4864" width="9.33203125" style="29"/>
    <col min="4865" max="4865" width="4" style="29" customWidth="1"/>
    <col min="4866" max="4866" width="27.1640625" style="29" bestFit="1" customWidth="1"/>
    <col min="4867" max="4867" width="13.6640625" style="29" bestFit="1" customWidth="1"/>
    <col min="4868" max="4869" width="11" style="29" bestFit="1" customWidth="1"/>
    <col min="4870" max="4871" width="9.5" style="29" bestFit="1" customWidth="1"/>
    <col min="4872" max="4872" width="9.5" style="29" customWidth="1"/>
    <col min="4873" max="4873" width="9.33203125" style="29"/>
    <col min="4874" max="4874" width="13.6640625" style="29" bestFit="1" customWidth="1"/>
    <col min="4875" max="5120" width="9.33203125" style="29"/>
    <col min="5121" max="5121" width="4" style="29" customWidth="1"/>
    <col min="5122" max="5122" width="27.1640625" style="29" bestFit="1" customWidth="1"/>
    <col min="5123" max="5123" width="13.6640625" style="29" bestFit="1" customWidth="1"/>
    <col min="5124" max="5125" width="11" style="29" bestFit="1" customWidth="1"/>
    <col min="5126" max="5127" width="9.5" style="29" bestFit="1" customWidth="1"/>
    <col min="5128" max="5128" width="9.5" style="29" customWidth="1"/>
    <col min="5129" max="5129" width="9.33203125" style="29"/>
    <col min="5130" max="5130" width="13.6640625" style="29" bestFit="1" customWidth="1"/>
    <col min="5131" max="5376" width="9.33203125" style="29"/>
    <col min="5377" max="5377" width="4" style="29" customWidth="1"/>
    <col min="5378" max="5378" width="27.1640625" style="29" bestFit="1" customWidth="1"/>
    <col min="5379" max="5379" width="13.6640625" style="29" bestFit="1" customWidth="1"/>
    <col min="5380" max="5381" width="11" style="29" bestFit="1" customWidth="1"/>
    <col min="5382" max="5383" width="9.5" style="29" bestFit="1" customWidth="1"/>
    <col min="5384" max="5384" width="9.5" style="29" customWidth="1"/>
    <col min="5385" max="5385" width="9.33203125" style="29"/>
    <col min="5386" max="5386" width="13.6640625" style="29" bestFit="1" customWidth="1"/>
    <col min="5387" max="5632" width="9.33203125" style="29"/>
    <col min="5633" max="5633" width="4" style="29" customWidth="1"/>
    <col min="5634" max="5634" width="27.1640625" style="29" bestFit="1" customWidth="1"/>
    <col min="5635" max="5635" width="13.6640625" style="29" bestFit="1" customWidth="1"/>
    <col min="5636" max="5637" width="11" style="29" bestFit="1" customWidth="1"/>
    <col min="5638" max="5639" width="9.5" style="29" bestFit="1" customWidth="1"/>
    <col min="5640" max="5640" width="9.5" style="29" customWidth="1"/>
    <col min="5641" max="5641" width="9.33203125" style="29"/>
    <col min="5642" max="5642" width="13.6640625" style="29" bestFit="1" customWidth="1"/>
    <col min="5643" max="5888" width="9.33203125" style="29"/>
    <col min="5889" max="5889" width="4" style="29" customWidth="1"/>
    <col min="5890" max="5890" width="27.1640625" style="29" bestFit="1" customWidth="1"/>
    <col min="5891" max="5891" width="13.6640625" style="29" bestFit="1" customWidth="1"/>
    <col min="5892" max="5893" width="11" style="29" bestFit="1" customWidth="1"/>
    <col min="5894" max="5895" width="9.5" style="29" bestFit="1" customWidth="1"/>
    <col min="5896" max="5896" width="9.5" style="29" customWidth="1"/>
    <col min="5897" max="5897" width="9.33203125" style="29"/>
    <col min="5898" max="5898" width="13.6640625" style="29" bestFit="1" customWidth="1"/>
    <col min="5899" max="6144" width="9.33203125" style="29"/>
    <col min="6145" max="6145" width="4" style="29" customWidth="1"/>
    <col min="6146" max="6146" width="27.1640625" style="29" bestFit="1" customWidth="1"/>
    <col min="6147" max="6147" width="13.6640625" style="29" bestFit="1" customWidth="1"/>
    <col min="6148" max="6149" width="11" style="29" bestFit="1" customWidth="1"/>
    <col min="6150" max="6151" width="9.5" style="29" bestFit="1" customWidth="1"/>
    <col min="6152" max="6152" width="9.5" style="29" customWidth="1"/>
    <col min="6153" max="6153" width="9.33203125" style="29"/>
    <col min="6154" max="6154" width="13.6640625" style="29" bestFit="1" customWidth="1"/>
    <col min="6155" max="6400" width="9.33203125" style="29"/>
    <col min="6401" max="6401" width="4" style="29" customWidth="1"/>
    <col min="6402" max="6402" width="27.1640625" style="29" bestFit="1" customWidth="1"/>
    <col min="6403" max="6403" width="13.6640625" style="29" bestFit="1" customWidth="1"/>
    <col min="6404" max="6405" width="11" style="29" bestFit="1" customWidth="1"/>
    <col min="6406" max="6407" width="9.5" style="29" bestFit="1" customWidth="1"/>
    <col min="6408" max="6408" width="9.5" style="29" customWidth="1"/>
    <col min="6409" max="6409" width="9.33203125" style="29"/>
    <col min="6410" max="6410" width="13.6640625" style="29" bestFit="1" customWidth="1"/>
    <col min="6411" max="6656" width="9.33203125" style="29"/>
    <col min="6657" max="6657" width="4" style="29" customWidth="1"/>
    <col min="6658" max="6658" width="27.1640625" style="29" bestFit="1" customWidth="1"/>
    <col min="6659" max="6659" width="13.6640625" style="29" bestFit="1" customWidth="1"/>
    <col min="6660" max="6661" width="11" style="29" bestFit="1" customWidth="1"/>
    <col min="6662" max="6663" width="9.5" style="29" bestFit="1" customWidth="1"/>
    <col min="6664" max="6664" width="9.5" style="29" customWidth="1"/>
    <col min="6665" max="6665" width="9.33203125" style="29"/>
    <col min="6666" max="6666" width="13.6640625" style="29" bestFit="1" customWidth="1"/>
    <col min="6667" max="6912" width="9.33203125" style="29"/>
    <col min="6913" max="6913" width="4" style="29" customWidth="1"/>
    <col min="6914" max="6914" width="27.1640625" style="29" bestFit="1" customWidth="1"/>
    <col min="6915" max="6915" width="13.6640625" style="29" bestFit="1" customWidth="1"/>
    <col min="6916" max="6917" width="11" style="29" bestFit="1" customWidth="1"/>
    <col min="6918" max="6919" width="9.5" style="29" bestFit="1" customWidth="1"/>
    <col min="6920" max="6920" width="9.5" style="29" customWidth="1"/>
    <col min="6921" max="6921" width="9.33203125" style="29"/>
    <col min="6922" max="6922" width="13.6640625" style="29" bestFit="1" customWidth="1"/>
    <col min="6923" max="7168" width="9.33203125" style="29"/>
    <col min="7169" max="7169" width="4" style="29" customWidth="1"/>
    <col min="7170" max="7170" width="27.1640625" style="29" bestFit="1" customWidth="1"/>
    <col min="7171" max="7171" width="13.6640625" style="29" bestFit="1" customWidth="1"/>
    <col min="7172" max="7173" width="11" style="29" bestFit="1" customWidth="1"/>
    <col min="7174" max="7175" width="9.5" style="29" bestFit="1" customWidth="1"/>
    <col min="7176" max="7176" width="9.5" style="29" customWidth="1"/>
    <col min="7177" max="7177" width="9.33203125" style="29"/>
    <col min="7178" max="7178" width="13.6640625" style="29" bestFit="1" customWidth="1"/>
    <col min="7179" max="7424" width="9.33203125" style="29"/>
    <col min="7425" max="7425" width="4" style="29" customWidth="1"/>
    <col min="7426" max="7426" width="27.1640625" style="29" bestFit="1" customWidth="1"/>
    <col min="7427" max="7427" width="13.6640625" style="29" bestFit="1" customWidth="1"/>
    <col min="7428" max="7429" width="11" style="29" bestFit="1" customWidth="1"/>
    <col min="7430" max="7431" width="9.5" style="29" bestFit="1" customWidth="1"/>
    <col min="7432" max="7432" width="9.5" style="29" customWidth="1"/>
    <col min="7433" max="7433" width="9.33203125" style="29"/>
    <col min="7434" max="7434" width="13.6640625" style="29" bestFit="1" customWidth="1"/>
    <col min="7435" max="7680" width="9.33203125" style="29"/>
    <col min="7681" max="7681" width="4" style="29" customWidth="1"/>
    <col min="7682" max="7682" width="27.1640625" style="29" bestFit="1" customWidth="1"/>
    <col min="7683" max="7683" width="13.6640625" style="29" bestFit="1" customWidth="1"/>
    <col min="7684" max="7685" width="11" style="29" bestFit="1" customWidth="1"/>
    <col min="7686" max="7687" width="9.5" style="29" bestFit="1" customWidth="1"/>
    <col min="7688" max="7688" width="9.5" style="29" customWidth="1"/>
    <col min="7689" max="7689" width="9.33203125" style="29"/>
    <col min="7690" max="7690" width="13.6640625" style="29" bestFit="1" customWidth="1"/>
    <col min="7691" max="7936" width="9.33203125" style="29"/>
    <col min="7937" max="7937" width="4" style="29" customWidth="1"/>
    <col min="7938" max="7938" width="27.1640625" style="29" bestFit="1" customWidth="1"/>
    <col min="7939" max="7939" width="13.6640625" style="29" bestFit="1" customWidth="1"/>
    <col min="7940" max="7941" width="11" style="29" bestFit="1" customWidth="1"/>
    <col min="7942" max="7943" width="9.5" style="29" bestFit="1" customWidth="1"/>
    <col min="7944" max="7944" width="9.5" style="29" customWidth="1"/>
    <col min="7945" max="7945" width="9.33203125" style="29"/>
    <col min="7946" max="7946" width="13.6640625" style="29" bestFit="1" customWidth="1"/>
    <col min="7947" max="8192" width="9.33203125" style="29"/>
    <col min="8193" max="8193" width="4" style="29" customWidth="1"/>
    <col min="8194" max="8194" width="27.1640625" style="29" bestFit="1" customWidth="1"/>
    <col min="8195" max="8195" width="13.6640625" style="29" bestFit="1" customWidth="1"/>
    <col min="8196" max="8197" width="11" style="29" bestFit="1" customWidth="1"/>
    <col min="8198" max="8199" width="9.5" style="29" bestFit="1" customWidth="1"/>
    <col min="8200" max="8200" width="9.5" style="29" customWidth="1"/>
    <col min="8201" max="8201" width="9.33203125" style="29"/>
    <col min="8202" max="8202" width="13.6640625" style="29" bestFit="1" customWidth="1"/>
    <col min="8203" max="8448" width="9.33203125" style="29"/>
    <col min="8449" max="8449" width="4" style="29" customWidth="1"/>
    <col min="8450" max="8450" width="27.1640625" style="29" bestFit="1" customWidth="1"/>
    <col min="8451" max="8451" width="13.6640625" style="29" bestFit="1" customWidth="1"/>
    <col min="8452" max="8453" width="11" style="29" bestFit="1" customWidth="1"/>
    <col min="8454" max="8455" width="9.5" style="29" bestFit="1" customWidth="1"/>
    <col min="8456" max="8456" width="9.5" style="29" customWidth="1"/>
    <col min="8457" max="8457" width="9.33203125" style="29"/>
    <col min="8458" max="8458" width="13.6640625" style="29" bestFit="1" customWidth="1"/>
    <col min="8459" max="8704" width="9.33203125" style="29"/>
    <col min="8705" max="8705" width="4" style="29" customWidth="1"/>
    <col min="8706" max="8706" width="27.1640625" style="29" bestFit="1" customWidth="1"/>
    <col min="8707" max="8707" width="13.6640625" style="29" bestFit="1" customWidth="1"/>
    <col min="8708" max="8709" width="11" style="29" bestFit="1" customWidth="1"/>
    <col min="8710" max="8711" width="9.5" style="29" bestFit="1" customWidth="1"/>
    <col min="8712" max="8712" width="9.5" style="29" customWidth="1"/>
    <col min="8713" max="8713" width="9.33203125" style="29"/>
    <col min="8714" max="8714" width="13.6640625" style="29" bestFit="1" customWidth="1"/>
    <col min="8715" max="8960" width="9.33203125" style="29"/>
    <col min="8961" max="8961" width="4" style="29" customWidth="1"/>
    <col min="8962" max="8962" width="27.1640625" style="29" bestFit="1" customWidth="1"/>
    <col min="8963" max="8963" width="13.6640625" style="29" bestFit="1" customWidth="1"/>
    <col min="8964" max="8965" width="11" style="29" bestFit="1" customWidth="1"/>
    <col min="8966" max="8967" width="9.5" style="29" bestFit="1" customWidth="1"/>
    <col min="8968" max="8968" width="9.5" style="29" customWidth="1"/>
    <col min="8969" max="8969" width="9.33203125" style="29"/>
    <col min="8970" max="8970" width="13.6640625" style="29" bestFit="1" customWidth="1"/>
    <col min="8971" max="9216" width="9.33203125" style="29"/>
    <col min="9217" max="9217" width="4" style="29" customWidth="1"/>
    <col min="9218" max="9218" width="27.1640625" style="29" bestFit="1" customWidth="1"/>
    <col min="9219" max="9219" width="13.6640625" style="29" bestFit="1" customWidth="1"/>
    <col min="9220" max="9221" width="11" style="29" bestFit="1" customWidth="1"/>
    <col min="9222" max="9223" width="9.5" style="29" bestFit="1" customWidth="1"/>
    <col min="9224" max="9224" width="9.5" style="29" customWidth="1"/>
    <col min="9225" max="9225" width="9.33203125" style="29"/>
    <col min="9226" max="9226" width="13.6640625" style="29" bestFit="1" customWidth="1"/>
    <col min="9227" max="9472" width="9.33203125" style="29"/>
    <col min="9473" max="9473" width="4" style="29" customWidth="1"/>
    <col min="9474" max="9474" width="27.1640625" style="29" bestFit="1" customWidth="1"/>
    <col min="9475" max="9475" width="13.6640625" style="29" bestFit="1" customWidth="1"/>
    <col min="9476" max="9477" width="11" style="29" bestFit="1" customWidth="1"/>
    <col min="9478" max="9479" width="9.5" style="29" bestFit="1" customWidth="1"/>
    <col min="9480" max="9480" width="9.5" style="29" customWidth="1"/>
    <col min="9481" max="9481" width="9.33203125" style="29"/>
    <col min="9482" max="9482" width="13.6640625" style="29" bestFit="1" customWidth="1"/>
    <col min="9483" max="9728" width="9.33203125" style="29"/>
    <col min="9729" max="9729" width="4" style="29" customWidth="1"/>
    <col min="9730" max="9730" width="27.1640625" style="29" bestFit="1" customWidth="1"/>
    <col min="9731" max="9731" width="13.6640625" style="29" bestFit="1" customWidth="1"/>
    <col min="9732" max="9733" width="11" style="29" bestFit="1" customWidth="1"/>
    <col min="9734" max="9735" width="9.5" style="29" bestFit="1" customWidth="1"/>
    <col min="9736" max="9736" width="9.5" style="29" customWidth="1"/>
    <col min="9737" max="9737" width="9.33203125" style="29"/>
    <col min="9738" max="9738" width="13.6640625" style="29" bestFit="1" customWidth="1"/>
    <col min="9739" max="9984" width="9.33203125" style="29"/>
    <col min="9985" max="9985" width="4" style="29" customWidth="1"/>
    <col min="9986" max="9986" width="27.1640625" style="29" bestFit="1" customWidth="1"/>
    <col min="9987" max="9987" width="13.6640625" style="29" bestFit="1" customWidth="1"/>
    <col min="9988" max="9989" width="11" style="29" bestFit="1" customWidth="1"/>
    <col min="9990" max="9991" width="9.5" style="29" bestFit="1" customWidth="1"/>
    <col min="9992" max="9992" width="9.5" style="29" customWidth="1"/>
    <col min="9993" max="9993" width="9.33203125" style="29"/>
    <col min="9994" max="9994" width="13.6640625" style="29" bestFit="1" customWidth="1"/>
    <col min="9995" max="10240" width="9.33203125" style="29"/>
    <col min="10241" max="10241" width="4" style="29" customWidth="1"/>
    <col min="10242" max="10242" width="27.1640625" style="29" bestFit="1" customWidth="1"/>
    <col min="10243" max="10243" width="13.6640625" style="29" bestFit="1" customWidth="1"/>
    <col min="10244" max="10245" width="11" style="29" bestFit="1" customWidth="1"/>
    <col min="10246" max="10247" width="9.5" style="29" bestFit="1" customWidth="1"/>
    <col min="10248" max="10248" width="9.5" style="29" customWidth="1"/>
    <col min="10249" max="10249" width="9.33203125" style="29"/>
    <col min="10250" max="10250" width="13.6640625" style="29" bestFit="1" customWidth="1"/>
    <col min="10251" max="10496" width="9.33203125" style="29"/>
    <col min="10497" max="10497" width="4" style="29" customWidth="1"/>
    <col min="10498" max="10498" width="27.1640625" style="29" bestFit="1" customWidth="1"/>
    <col min="10499" max="10499" width="13.6640625" style="29" bestFit="1" customWidth="1"/>
    <col min="10500" max="10501" width="11" style="29" bestFit="1" customWidth="1"/>
    <col min="10502" max="10503" width="9.5" style="29" bestFit="1" customWidth="1"/>
    <col min="10504" max="10504" width="9.5" style="29" customWidth="1"/>
    <col min="10505" max="10505" width="9.33203125" style="29"/>
    <col min="10506" max="10506" width="13.6640625" style="29" bestFit="1" customWidth="1"/>
    <col min="10507" max="10752" width="9.33203125" style="29"/>
    <col min="10753" max="10753" width="4" style="29" customWidth="1"/>
    <col min="10754" max="10754" width="27.1640625" style="29" bestFit="1" customWidth="1"/>
    <col min="10755" max="10755" width="13.6640625" style="29" bestFit="1" customWidth="1"/>
    <col min="10756" max="10757" width="11" style="29" bestFit="1" customWidth="1"/>
    <col min="10758" max="10759" width="9.5" style="29" bestFit="1" customWidth="1"/>
    <col min="10760" max="10760" width="9.5" style="29" customWidth="1"/>
    <col min="10761" max="10761" width="9.33203125" style="29"/>
    <col min="10762" max="10762" width="13.6640625" style="29" bestFit="1" customWidth="1"/>
    <col min="10763" max="11008" width="9.33203125" style="29"/>
    <col min="11009" max="11009" width="4" style="29" customWidth="1"/>
    <col min="11010" max="11010" width="27.1640625" style="29" bestFit="1" customWidth="1"/>
    <col min="11011" max="11011" width="13.6640625" style="29" bestFit="1" customWidth="1"/>
    <col min="11012" max="11013" width="11" style="29" bestFit="1" customWidth="1"/>
    <col min="11014" max="11015" width="9.5" style="29" bestFit="1" customWidth="1"/>
    <col min="11016" max="11016" width="9.5" style="29" customWidth="1"/>
    <col min="11017" max="11017" width="9.33203125" style="29"/>
    <col min="11018" max="11018" width="13.6640625" style="29" bestFit="1" customWidth="1"/>
    <col min="11019" max="11264" width="9.33203125" style="29"/>
    <col min="11265" max="11265" width="4" style="29" customWidth="1"/>
    <col min="11266" max="11266" width="27.1640625" style="29" bestFit="1" customWidth="1"/>
    <col min="11267" max="11267" width="13.6640625" style="29" bestFit="1" customWidth="1"/>
    <col min="11268" max="11269" width="11" style="29" bestFit="1" customWidth="1"/>
    <col min="11270" max="11271" width="9.5" style="29" bestFit="1" customWidth="1"/>
    <col min="11272" max="11272" width="9.5" style="29" customWidth="1"/>
    <col min="11273" max="11273" width="9.33203125" style="29"/>
    <col min="11274" max="11274" width="13.6640625" style="29" bestFit="1" customWidth="1"/>
    <col min="11275" max="11520" width="9.33203125" style="29"/>
    <col min="11521" max="11521" width="4" style="29" customWidth="1"/>
    <col min="11522" max="11522" width="27.1640625" style="29" bestFit="1" customWidth="1"/>
    <col min="11523" max="11523" width="13.6640625" style="29" bestFit="1" customWidth="1"/>
    <col min="11524" max="11525" width="11" style="29" bestFit="1" customWidth="1"/>
    <col min="11526" max="11527" width="9.5" style="29" bestFit="1" customWidth="1"/>
    <col min="11528" max="11528" width="9.5" style="29" customWidth="1"/>
    <col min="11529" max="11529" width="9.33203125" style="29"/>
    <col min="11530" max="11530" width="13.6640625" style="29" bestFit="1" customWidth="1"/>
    <col min="11531" max="11776" width="9.33203125" style="29"/>
    <col min="11777" max="11777" width="4" style="29" customWidth="1"/>
    <col min="11778" max="11778" width="27.1640625" style="29" bestFit="1" customWidth="1"/>
    <col min="11779" max="11779" width="13.6640625" style="29" bestFit="1" customWidth="1"/>
    <col min="11780" max="11781" width="11" style="29" bestFit="1" customWidth="1"/>
    <col min="11782" max="11783" width="9.5" style="29" bestFit="1" customWidth="1"/>
    <col min="11784" max="11784" width="9.5" style="29" customWidth="1"/>
    <col min="11785" max="11785" width="9.33203125" style="29"/>
    <col min="11786" max="11786" width="13.6640625" style="29" bestFit="1" customWidth="1"/>
    <col min="11787" max="12032" width="9.33203125" style="29"/>
    <col min="12033" max="12033" width="4" style="29" customWidth="1"/>
    <col min="12034" max="12034" width="27.1640625" style="29" bestFit="1" customWidth="1"/>
    <col min="12035" max="12035" width="13.6640625" style="29" bestFit="1" customWidth="1"/>
    <col min="12036" max="12037" width="11" style="29" bestFit="1" customWidth="1"/>
    <col min="12038" max="12039" width="9.5" style="29" bestFit="1" customWidth="1"/>
    <col min="12040" max="12040" width="9.5" style="29" customWidth="1"/>
    <col min="12041" max="12041" width="9.33203125" style="29"/>
    <col min="12042" max="12042" width="13.6640625" style="29" bestFit="1" customWidth="1"/>
    <col min="12043" max="12288" width="9.33203125" style="29"/>
    <col min="12289" max="12289" width="4" style="29" customWidth="1"/>
    <col min="12290" max="12290" width="27.1640625" style="29" bestFit="1" customWidth="1"/>
    <col min="12291" max="12291" width="13.6640625" style="29" bestFit="1" customWidth="1"/>
    <col min="12292" max="12293" width="11" style="29" bestFit="1" customWidth="1"/>
    <col min="12294" max="12295" width="9.5" style="29" bestFit="1" customWidth="1"/>
    <col min="12296" max="12296" width="9.5" style="29" customWidth="1"/>
    <col min="12297" max="12297" width="9.33203125" style="29"/>
    <col min="12298" max="12298" width="13.6640625" style="29" bestFit="1" customWidth="1"/>
    <col min="12299" max="12544" width="9.33203125" style="29"/>
    <col min="12545" max="12545" width="4" style="29" customWidth="1"/>
    <col min="12546" max="12546" width="27.1640625" style="29" bestFit="1" customWidth="1"/>
    <col min="12547" max="12547" width="13.6640625" style="29" bestFit="1" customWidth="1"/>
    <col min="12548" max="12549" width="11" style="29" bestFit="1" customWidth="1"/>
    <col min="12550" max="12551" width="9.5" style="29" bestFit="1" customWidth="1"/>
    <col min="12552" max="12552" width="9.5" style="29" customWidth="1"/>
    <col min="12553" max="12553" width="9.33203125" style="29"/>
    <col min="12554" max="12554" width="13.6640625" style="29" bestFit="1" customWidth="1"/>
    <col min="12555" max="12800" width="9.33203125" style="29"/>
    <col min="12801" max="12801" width="4" style="29" customWidth="1"/>
    <col min="12802" max="12802" width="27.1640625" style="29" bestFit="1" customWidth="1"/>
    <col min="12803" max="12803" width="13.6640625" style="29" bestFit="1" customWidth="1"/>
    <col min="12804" max="12805" width="11" style="29" bestFit="1" customWidth="1"/>
    <col min="12806" max="12807" width="9.5" style="29" bestFit="1" customWidth="1"/>
    <col min="12808" max="12808" width="9.5" style="29" customWidth="1"/>
    <col min="12809" max="12809" width="9.33203125" style="29"/>
    <col min="12810" max="12810" width="13.6640625" style="29" bestFit="1" customWidth="1"/>
    <col min="12811" max="13056" width="9.33203125" style="29"/>
    <col min="13057" max="13057" width="4" style="29" customWidth="1"/>
    <col min="13058" max="13058" width="27.1640625" style="29" bestFit="1" customWidth="1"/>
    <col min="13059" max="13059" width="13.6640625" style="29" bestFit="1" customWidth="1"/>
    <col min="13060" max="13061" width="11" style="29" bestFit="1" customWidth="1"/>
    <col min="13062" max="13063" width="9.5" style="29" bestFit="1" customWidth="1"/>
    <col min="13064" max="13064" width="9.5" style="29" customWidth="1"/>
    <col min="13065" max="13065" width="9.33203125" style="29"/>
    <col min="13066" max="13066" width="13.6640625" style="29" bestFit="1" customWidth="1"/>
    <col min="13067" max="13312" width="9.33203125" style="29"/>
    <col min="13313" max="13313" width="4" style="29" customWidth="1"/>
    <col min="13314" max="13314" width="27.1640625" style="29" bestFit="1" customWidth="1"/>
    <col min="13315" max="13315" width="13.6640625" style="29" bestFit="1" customWidth="1"/>
    <col min="13316" max="13317" width="11" style="29" bestFit="1" customWidth="1"/>
    <col min="13318" max="13319" width="9.5" style="29" bestFit="1" customWidth="1"/>
    <col min="13320" max="13320" width="9.5" style="29" customWidth="1"/>
    <col min="13321" max="13321" width="9.33203125" style="29"/>
    <col min="13322" max="13322" width="13.6640625" style="29" bestFit="1" customWidth="1"/>
    <col min="13323" max="13568" width="9.33203125" style="29"/>
    <col min="13569" max="13569" width="4" style="29" customWidth="1"/>
    <col min="13570" max="13570" width="27.1640625" style="29" bestFit="1" customWidth="1"/>
    <col min="13571" max="13571" width="13.6640625" style="29" bestFit="1" customWidth="1"/>
    <col min="13572" max="13573" width="11" style="29" bestFit="1" customWidth="1"/>
    <col min="13574" max="13575" width="9.5" style="29" bestFit="1" customWidth="1"/>
    <col min="13576" max="13576" width="9.5" style="29" customWidth="1"/>
    <col min="13577" max="13577" width="9.33203125" style="29"/>
    <col min="13578" max="13578" width="13.6640625" style="29" bestFit="1" customWidth="1"/>
    <col min="13579" max="13824" width="9.33203125" style="29"/>
    <col min="13825" max="13825" width="4" style="29" customWidth="1"/>
    <col min="13826" max="13826" width="27.1640625" style="29" bestFit="1" customWidth="1"/>
    <col min="13827" max="13827" width="13.6640625" style="29" bestFit="1" customWidth="1"/>
    <col min="13828" max="13829" width="11" style="29" bestFit="1" customWidth="1"/>
    <col min="13830" max="13831" width="9.5" style="29" bestFit="1" customWidth="1"/>
    <col min="13832" max="13832" width="9.5" style="29" customWidth="1"/>
    <col min="13833" max="13833" width="9.33203125" style="29"/>
    <col min="13834" max="13834" width="13.6640625" style="29" bestFit="1" customWidth="1"/>
    <col min="13835" max="14080" width="9.33203125" style="29"/>
    <col min="14081" max="14081" width="4" style="29" customWidth="1"/>
    <col min="14082" max="14082" width="27.1640625" style="29" bestFit="1" customWidth="1"/>
    <col min="14083" max="14083" width="13.6640625" style="29" bestFit="1" customWidth="1"/>
    <col min="14084" max="14085" width="11" style="29" bestFit="1" customWidth="1"/>
    <col min="14086" max="14087" width="9.5" style="29" bestFit="1" customWidth="1"/>
    <col min="14088" max="14088" width="9.5" style="29" customWidth="1"/>
    <col min="14089" max="14089" width="9.33203125" style="29"/>
    <col min="14090" max="14090" width="13.6640625" style="29" bestFit="1" customWidth="1"/>
    <col min="14091" max="14336" width="9.33203125" style="29"/>
    <col min="14337" max="14337" width="4" style="29" customWidth="1"/>
    <col min="14338" max="14338" width="27.1640625" style="29" bestFit="1" customWidth="1"/>
    <col min="14339" max="14339" width="13.6640625" style="29" bestFit="1" customWidth="1"/>
    <col min="14340" max="14341" width="11" style="29" bestFit="1" customWidth="1"/>
    <col min="14342" max="14343" width="9.5" style="29" bestFit="1" customWidth="1"/>
    <col min="14344" max="14344" width="9.5" style="29" customWidth="1"/>
    <col min="14345" max="14345" width="9.33203125" style="29"/>
    <col min="14346" max="14346" width="13.6640625" style="29" bestFit="1" customWidth="1"/>
    <col min="14347" max="14592" width="9.33203125" style="29"/>
    <col min="14593" max="14593" width="4" style="29" customWidth="1"/>
    <col min="14594" max="14594" width="27.1640625" style="29" bestFit="1" customWidth="1"/>
    <col min="14595" max="14595" width="13.6640625" style="29" bestFit="1" customWidth="1"/>
    <col min="14596" max="14597" width="11" style="29" bestFit="1" customWidth="1"/>
    <col min="14598" max="14599" width="9.5" style="29" bestFit="1" customWidth="1"/>
    <col min="14600" max="14600" width="9.5" style="29" customWidth="1"/>
    <col min="14601" max="14601" width="9.33203125" style="29"/>
    <col min="14602" max="14602" width="13.6640625" style="29" bestFit="1" customWidth="1"/>
    <col min="14603" max="14848" width="9.33203125" style="29"/>
    <col min="14849" max="14849" width="4" style="29" customWidth="1"/>
    <col min="14850" max="14850" width="27.1640625" style="29" bestFit="1" customWidth="1"/>
    <col min="14851" max="14851" width="13.6640625" style="29" bestFit="1" customWidth="1"/>
    <col min="14852" max="14853" width="11" style="29" bestFit="1" customWidth="1"/>
    <col min="14854" max="14855" width="9.5" style="29" bestFit="1" customWidth="1"/>
    <col min="14856" max="14856" width="9.5" style="29" customWidth="1"/>
    <col min="14857" max="14857" width="9.33203125" style="29"/>
    <col min="14858" max="14858" width="13.6640625" style="29" bestFit="1" customWidth="1"/>
    <col min="14859" max="15104" width="9.33203125" style="29"/>
    <col min="15105" max="15105" width="4" style="29" customWidth="1"/>
    <col min="15106" max="15106" width="27.1640625" style="29" bestFit="1" customWidth="1"/>
    <col min="15107" max="15107" width="13.6640625" style="29" bestFit="1" customWidth="1"/>
    <col min="15108" max="15109" width="11" style="29" bestFit="1" customWidth="1"/>
    <col min="15110" max="15111" width="9.5" style="29" bestFit="1" customWidth="1"/>
    <col min="15112" max="15112" width="9.5" style="29" customWidth="1"/>
    <col min="15113" max="15113" width="9.33203125" style="29"/>
    <col min="15114" max="15114" width="13.6640625" style="29" bestFit="1" customWidth="1"/>
    <col min="15115" max="15360" width="9.33203125" style="29"/>
    <col min="15361" max="15361" width="4" style="29" customWidth="1"/>
    <col min="15362" max="15362" width="27.1640625" style="29" bestFit="1" customWidth="1"/>
    <col min="15363" max="15363" width="13.6640625" style="29" bestFit="1" customWidth="1"/>
    <col min="15364" max="15365" width="11" style="29" bestFit="1" customWidth="1"/>
    <col min="15366" max="15367" width="9.5" style="29" bestFit="1" customWidth="1"/>
    <col min="15368" max="15368" width="9.5" style="29" customWidth="1"/>
    <col min="15369" max="15369" width="9.33203125" style="29"/>
    <col min="15370" max="15370" width="13.6640625" style="29" bestFit="1" customWidth="1"/>
    <col min="15371" max="15616" width="9.33203125" style="29"/>
    <col min="15617" max="15617" width="4" style="29" customWidth="1"/>
    <col min="15618" max="15618" width="27.1640625" style="29" bestFit="1" customWidth="1"/>
    <col min="15619" max="15619" width="13.6640625" style="29" bestFit="1" customWidth="1"/>
    <col min="15620" max="15621" width="11" style="29" bestFit="1" customWidth="1"/>
    <col min="15622" max="15623" width="9.5" style="29" bestFit="1" customWidth="1"/>
    <col min="15624" max="15624" width="9.5" style="29" customWidth="1"/>
    <col min="15625" max="15625" width="9.33203125" style="29"/>
    <col min="15626" max="15626" width="13.6640625" style="29" bestFit="1" customWidth="1"/>
    <col min="15627" max="15872" width="9.33203125" style="29"/>
    <col min="15873" max="15873" width="4" style="29" customWidth="1"/>
    <col min="15874" max="15874" width="27.1640625" style="29" bestFit="1" customWidth="1"/>
    <col min="15875" max="15875" width="13.6640625" style="29" bestFit="1" customWidth="1"/>
    <col min="15876" max="15877" width="11" style="29" bestFit="1" customWidth="1"/>
    <col min="15878" max="15879" width="9.5" style="29" bestFit="1" customWidth="1"/>
    <col min="15880" max="15880" width="9.5" style="29" customWidth="1"/>
    <col min="15881" max="15881" width="9.33203125" style="29"/>
    <col min="15882" max="15882" width="13.6640625" style="29" bestFit="1" customWidth="1"/>
    <col min="15883" max="16128" width="9.33203125" style="29"/>
    <col min="16129" max="16129" width="4" style="29" customWidth="1"/>
    <col min="16130" max="16130" width="27.1640625" style="29" bestFit="1" customWidth="1"/>
    <col min="16131" max="16131" width="13.6640625" style="29" bestFit="1" customWidth="1"/>
    <col min="16132" max="16133" width="11" style="29" bestFit="1" customWidth="1"/>
    <col min="16134" max="16135" width="9.5" style="29" bestFit="1" customWidth="1"/>
    <col min="16136" max="16136" width="9.5" style="29" customWidth="1"/>
    <col min="16137" max="16137" width="9.33203125" style="29"/>
    <col min="16138" max="16138" width="13.6640625" style="29" bestFit="1" customWidth="1"/>
    <col min="16139" max="16384" width="9.33203125" style="29"/>
  </cols>
  <sheetData>
    <row r="1" spans="1:10">
      <c r="A1" s="29" t="s">
        <v>382</v>
      </c>
    </row>
    <row r="3" spans="1:10">
      <c r="A3" s="30"/>
      <c r="B3" s="31"/>
      <c r="C3" s="467" t="s">
        <v>383</v>
      </c>
      <c r="D3" s="542" t="s">
        <v>384</v>
      </c>
      <c r="E3" s="543"/>
      <c r="F3" s="542" t="s">
        <v>385</v>
      </c>
      <c r="G3" s="544"/>
      <c r="H3" s="544"/>
      <c r="I3" s="543"/>
      <c r="J3" s="61" t="s">
        <v>383</v>
      </c>
    </row>
    <row r="4" spans="1:10">
      <c r="A4" s="62"/>
      <c r="B4" s="39"/>
      <c r="C4" s="58" t="s">
        <v>386</v>
      </c>
      <c r="D4" s="61" t="s">
        <v>387</v>
      </c>
      <c r="E4" s="61" t="s">
        <v>388</v>
      </c>
      <c r="F4" s="61" t="s">
        <v>387</v>
      </c>
      <c r="G4" s="61" t="s">
        <v>388</v>
      </c>
      <c r="H4" s="61" t="s">
        <v>73</v>
      </c>
      <c r="I4" s="61" t="s">
        <v>389</v>
      </c>
      <c r="J4" s="58" t="s">
        <v>390</v>
      </c>
    </row>
    <row r="5" spans="1:10">
      <c r="A5" s="468"/>
      <c r="B5" s="63"/>
      <c r="C5" s="59" t="s">
        <v>391</v>
      </c>
      <c r="D5" s="59" t="s">
        <v>392</v>
      </c>
      <c r="E5" s="59" t="s">
        <v>393</v>
      </c>
      <c r="F5" s="59" t="s">
        <v>394</v>
      </c>
      <c r="G5" s="59" t="s">
        <v>395</v>
      </c>
      <c r="H5" s="59" t="s">
        <v>396</v>
      </c>
      <c r="I5" s="59" t="s">
        <v>397</v>
      </c>
      <c r="J5" s="59" t="s">
        <v>398</v>
      </c>
    </row>
    <row r="6" spans="1:10">
      <c r="A6" s="106">
        <v>1</v>
      </c>
      <c r="B6" s="54" t="s">
        <v>0</v>
      </c>
      <c r="C6" s="61" t="str">
        <f>+IF(データ入力表!$D$54="購入者価格",データ入力表!E14,"")</f>
        <v/>
      </c>
      <c r="D6" s="26">
        <f>マージン!C4</f>
        <v>0.260828</v>
      </c>
      <c r="E6" s="26">
        <f>マージン!D4</f>
        <v>4.0828999999999997E-2</v>
      </c>
      <c r="F6" s="61" t="str">
        <f>+IF(データ入力表!$D$54="購入者価格",$C6*D6,"")</f>
        <v/>
      </c>
      <c r="G6" s="61" t="str">
        <f>+IF(データ入力表!$D$54="購入者価格",$C6*E6,"")</f>
        <v/>
      </c>
      <c r="H6" s="61">
        <f>SUM(F6:G6)</f>
        <v>0</v>
      </c>
      <c r="I6" s="61"/>
      <c r="J6" s="61">
        <f>+IF(データ入力表!$D$54="購入者価格",C6-H6+I6,データ入力表!E14)</f>
        <v>0</v>
      </c>
    </row>
    <row r="7" spans="1:10">
      <c r="A7" s="106">
        <v>2</v>
      </c>
      <c r="B7" s="54" t="s">
        <v>1</v>
      </c>
      <c r="C7" s="58" t="str">
        <f>+IF(データ入力表!$D$54="購入者価格",データ入力表!E15,"")</f>
        <v/>
      </c>
      <c r="D7" s="3">
        <f>マージン!C5</f>
        <v>0.217977</v>
      </c>
      <c r="E7" s="3">
        <f>マージン!D5</f>
        <v>3.1805E-2</v>
      </c>
      <c r="F7" s="58" t="str">
        <f>+IF(データ入力表!$D$54="購入者価格",$C7*D7,"")</f>
        <v/>
      </c>
      <c r="G7" s="58" t="str">
        <f>+IF(データ入力表!$D$54="購入者価格",$C7*E7,"")</f>
        <v/>
      </c>
      <c r="H7" s="58">
        <f t="shared" ref="H7:H41" si="0">SUM(F7:G7)</f>
        <v>0</v>
      </c>
      <c r="I7" s="58"/>
      <c r="J7" s="58">
        <f>+IF(データ入力表!$D$54="購入者価格",C7-H7+I7,データ入力表!E15)</f>
        <v>0</v>
      </c>
    </row>
    <row r="8" spans="1:10">
      <c r="A8" s="106">
        <v>3</v>
      </c>
      <c r="B8" s="54" t="s">
        <v>2</v>
      </c>
      <c r="C8" s="58" t="str">
        <f>+IF(データ入力表!$D$54="購入者価格",データ入力表!E16,"")</f>
        <v/>
      </c>
      <c r="D8" s="3">
        <f>マージン!C6</f>
        <v>0.24929999999999999</v>
      </c>
      <c r="E8" s="3">
        <f>マージン!D6</f>
        <v>3.3307999999999997E-2</v>
      </c>
      <c r="F8" s="58" t="str">
        <f>+IF(データ入力表!$D$54="購入者価格",$C8*D8,"")</f>
        <v/>
      </c>
      <c r="G8" s="58" t="str">
        <f>+IF(データ入力表!$D$54="購入者価格",$C8*E8,"")</f>
        <v/>
      </c>
      <c r="H8" s="58">
        <f t="shared" si="0"/>
        <v>0</v>
      </c>
      <c r="I8" s="58"/>
      <c r="J8" s="58">
        <f>+IF(データ入力表!$D$54="購入者価格",C8-H8+I8,データ入力表!E16)</f>
        <v>0</v>
      </c>
    </row>
    <row r="9" spans="1:10">
      <c r="A9" s="106">
        <v>6</v>
      </c>
      <c r="B9" s="54" t="s">
        <v>3</v>
      </c>
      <c r="C9" s="58" t="str">
        <f>+IF(データ入力表!$D$54="購入者価格",データ入力表!E17,"")</f>
        <v/>
      </c>
      <c r="D9" s="3">
        <f>マージン!C7</f>
        <v>2.2527999999999999E-2</v>
      </c>
      <c r="E9" s="3">
        <f>マージン!D7</f>
        <v>6.6403000000000004E-2</v>
      </c>
      <c r="F9" s="58" t="str">
        <f>+IF(データ入力表!$D$54="購入者価格",$C9*D9,"")</f>
        <v/>
      </c>
      <c r="G9" s="58" t="str">
        <f>+IF(データ入力表!$D$54="購入者価格",$C9*E9,"")</f>
        <v/>
      </c>
      <c r="H9" s="58">
        <f t="shared" si="0"/>
        <v>0</v>
      </c>
      <c r="I9" s="58"/>
      <c r="J9" s="58">
        <f>+IF(データ入力表!$D$54="購入者価格",C9-H9+I9,データ入力表!E17)</f>
        <v>0</v>
      </c>
    </row>
    <row r="10" spans="1:10">
      <c r="A10" s="106">
        <v>11</v>
      </c>
      <c r="B10" s="54" t="s">
        <v>4</v>
      </c>
      <c r="C10" s="58" t="str">
        <f>+IF(データ入力表!$D$54="購入者価格",データ入力表!E18,"")</f>
        <v/>
      </c>
      <c r="D10" s="3">
        <f>マージン!C8</f>
        <v>0.322575</v>
      </c>
      <c r="E10" s="3">
        <f>マージン!D8</f>
        <v>3.2170999999999998E-2</v>
      </c>
      <c r="F10" s="58" t="str">
        <f>+IF(データ入力表!$D$54="購入者価格",$C10*D10,"")</f>
        <v/>
      </c>
      <c r="G10" s="58" t="str">
        <f>+IF(データ入力表!$D$54="購入者価格",$C10*E10,"")</f>
        <v/>
      </c>
      <c r="H10" s="58">
        <f t="shared" si="0"/>
        <v>0</v>
      </c>
      <c r="I10" s="58"/>
      <c r="J10" s="58">
        <f>+IF(データ入力表!$D$54="購入者価格",C10-H10+I10,データ入力表!E18)</f>
        <v>0</v>
      </c>
    </row>
    <row r="11" spans="1:10">
      <c r="A11" s="78">
        <v>15</v>
      </c>
      <c r="B11" s="55" t="s">
        <v>5</v>
      </c>
      <c r="C11" s="65" t="str">
        <f>+IF(データ入力表!$D$54="購入者価格",データ入力表!E19,"")</f>
        <v/>
      </c>
      <c r="D11" s="4">
        <f>マージン!C9</f>
        <v>0.43944899999999998</v>
      </c>
      <c r="E11" s="4">
        <f>マージン!D9</f>
        <v>2.4549000000000001E-2</v>
      </c>
      <c r="F11" s="65" t="str">
        <f>+IF(データ入力表!$D$54="購入者価格",$C11*D11,"")</f>
        <v/>
      </c>
      <c r="G11" s="65" t="str">
        <f>+IF(データ入力表!$D$54="購入者価格",$C11*E11,"")</f>
        <v/>
      </c>
      <c r="H11" s="65">
        <f t="shared" si="0"/>
        <v>0</v>
      </c>
      <c r="I11" s="65"/>
      <c r="J11" s="65">
        <f>+IF(データ入力表!$D$54="購入者価格",C11-H11+I11,データ入力表!E19)</f>
        <v>0</v>
      </c>
    </row>
    <row r="12" spans="1:10">
      <c r="A12" s="106">
        <v>16</v>
      </c>
      <c r="B12" s="54" t="s">
        <v>6</v>
      </c>
      <c r="C12" s="58" t="str">
        <f>+IF(データ入力表!$D$54="購入者価格",データ入力表!E20,"")</f>
        <v/>
      </c>
      <c r="D12" s="3">
        <f>マージン!C10</f>
        <v>0.23349700000000001</v>
      </c>
      <c r="E12" s="3">
        <f>マージン!D10</f>
        <v>5.8004E-2</v>
      </c>
      <c r="F12" s="58" t="str">
        <f>+IF(データ入力表!$D$54="購入者価格",$C12*D12,"")</f>
        <v/>
      </c>
      <c r="G12" s="58" t="str">
        <f>+IF(データ入力表!$D$54="購入者価格",$C12*E12,"")</f>
        <v/>
      </c>
      <c r="H12" s="58">
        <f t="shared" si="0"/>
        <v>0</v>
      </c>
      <c r="I12" s="58"/>
      <c r="J12" s="58">
        <f>+IF(データ入力表!$D$54="購入者価格",C12-H12+I12,データ入力表!E20)</f>
        <v>0</v>
      </c>
    </row>
    <row r="13" spans="1:10">
      <c r="A13" s="106">
        <v>20</v>
      </c>
      <c r="B13" s="54" t="s">
        <v>7</v>
      </c>
      <c r="C13" s="58" t="str">
        <f>+IF(データ入力表!$D$54="購入者価格",データ入力表!E21,"")</f>
        <v/>
      </c>
      <c r="D13" s="3">
        <f>マージン!C11</f>
        <v>0.200295</v>
      </c>
      <c r="E13" s="3">
        <f>マージン!D11</f>
        <v>2.6939000000000001E-2</v>
      </c>
      <c r="F13" s="58" t="str">
        <f>+IF(データ入力表!$D$54="購入者価格",$C13*D13,"")</f>
        <v/>
      </c>
      <c r="G13" s="58" t="str">
        <f>+IF(データ入力表!$D$54="購入者価格",$C13*E13,"")</f>
        <v/>
      </c>
      <c r="H13" s="58">
        <f t="shared" si="0"/>
        <v>0</v>
      </c>
      <c r="I13" s="58"/>
      <c r="J13" s="58">
        <f>+IF(データ入力表!$D$54="購入者価格",C13-H13+I13,データ入力表!E21)</f>
        <v>0</v>
      </c>
    </row>
    <row r="14" spans="1:10">
      <c r="A14" s="106">
        <v>21</v>
      </c>
      <c r="B14" s="54" t="s">
        <v>8</v>
      </c>
      <c r="C14" s="58" t="str">
        <f>+IF(データ入力表!$D$54="購入者価格",データ入力表!E22,"")</f>
        <v/>
      </c>
      <c r="D14" s="3">
        <f>マージン!C12</f>
        <v>0.19636400000000001</v>
      </c>
      <c r="E14" s="3">
        <f>マージン!D12</f>
        <v>2.1218999999999998E-2</v>
      </c>
      <c r="F14" s="58" t="str">
        <f>+IF(データ入力表!$D$54="購入者価格",$C14*D14,"")</f>
        <v/>
      </c>
      <c r="G14" s="58" t="str">
        <f>+IF(データ入力表!$D$54="購入者価格",$C14*E14,"")</f>
        <v/>
      </c>
      <c r="H14" s="58">
        <f t="shared" si="0"/>
        <v>0</v>
      </c>
      <c r="I14" s="58"/>
      <c r="J14" s="58">
        <f>+IF(データ入力表!$D$54="購入者価格",C14-H14+I14,データ入力表!E22)</f>
        <v>0</v>
      </c>
    </row>
    <row r="15" spans="1:10">
      <c r="A15" s="79">
        <v>25</v>
      </c>
      <c r="B15" s="56" t="s">
        <v>9</v>
      </c>
      <c r="C15" s="66" t="str">
        <f>+IF(データ入力表!$D$54="購入者価格",データ入力表!E23,"")</f>
        <v/>
      </c>
      <c r="D15" s="5">
        <f>マージン!C13</f>
        <v>0.174404</v>
      </c>
      <c r="E15" s="5">
        <f>マージン!D13</f>
        <v>5.2554999999999998E-2</v>
      </c>
      <c r="F15" s="66" t="str">
        <f>+IF(データ入力表!$D$54="購入者価格",$C15*D15,"")</f>
        <v/>
      </c>
      <c r="G15" s="66" t="str">
        <f>+IF(データ入力表!$D$54="購入者価格",$C15*E15,"")</f>
        <v/>
      </c>
      <c r="H15" s="66">
        <f t="shared" si="0"/>
        <v>0</v>
      </c>
      <c r="I15" s="66"/>
      <c r="J15" s="66">
        <f>+IF(データ入力表!$D$54="購入者価格",C15-H15+I15,データ入力表!E23)</f>
        <v>0</v>
      </c>
    </row>
    <row r="16" spans="1:10">
      <c r="A16" s="106">
        <v>26</v>
      </c>
      <c r="B16" s="54" t="s">
        <v>10</v>
      </c>
      <c r="C16" s="58" t="str">
        <f>+IF(データ入力表!$D$54="購入者価格",データ入力表!E24,"")</f>
        <v/>
      </c>
      <c r="D16" s="3">
        <f>マージン!C14</f>
        <v>5.9151000000000002E-2</v>
      </c>
      <c r="E16" s="3">
        <f>マージン!D14</f>
        <v>2.7078000000000001E-2</v>
      </c>
      <c r="F16" s="58" t="str">
        <f>+IF(データ入力表!$D$54="購入者価格",$C16*D16,"")</f>
        <v/>
      </c>
      <c r="G16" s="58" t="str">
        <f>+IF(データ入力表!$D$54="購入者価格",$C16*E16,"")</f>
        <v/>
      </c>
      <c r="H16" s="58">
        <f t="shared" si="0"/>
        <v>0</v>
      </c>
      <c r="I16" s="58"/>
      <c r="J16" s="58">
        <f>+IF(データ入力表!$D$54="購入者価格",C16-H16+I16,データ入力表!E24)</f>
        <v>0</v>
      </c>
    </row>
    <row r="17" spans="1:10">
      <c r="A17" s="106">
        <v>27</v>
      </c>
      <c r="B17" s="54" t="s">
        <v>11</v>
      </c>
      <c r="C17" s="58" t="str">
        <f>+IF(データ入力表!$D$54="購入者価格",データ入力表!E25,"")</f>
        <v/>
      </c>
      <c r="D17" s="3">
        <f>マージン!C15</f>
        <v>0.101621</v>
      </c>
      <c r="E17" s="3">
        <f>マージン!D15</f>
        <v>2.9412000000000001E-2</v>
      </c>
      <c r="F17" s="58" t="str">
        <f>+IF(データ入力表!$D$54="購入者価格",$C17*D17,"")</f>
        <v/>
      </c>
      <c r="G17" s="58" t="str">
        <f>+IF(データ入力表!$D$54="購入者価格",$C17*E17,"")</f>
        <v/>
      </c>
      <c r="H17" s="58">
        <f t="shared" si="0"/>
        <v>0</v>
      </c>
      <c r="I17" s="58"/>
      <c r="J17" s="58">
        <f>+IF(データ入力表!$D$54="購入者価格",C17-H17+I17,データ入力表!E25)</f>
        <v>0</v>
      </c>
    </row>
    <row r="18" spans="1:10">
      <c r="A18" s="106">
        <v>28</v>
      </c>
      <c r="B18" s="54" t="s">
        <v>12</v>
      </c>
      <c r="C18" s="58" t="str">
        <f>+IF(データ入力表!$D$54="購入者価格",データ入力表!E26,"")</f>
        <v/>
      </c>
      <c r="D18" s="3">
        <f>マージン!C16</f>
        <v>0.13281599999999999</v>
      </c>
      <c r="E18" s="3">
        <f>マージン!D16</f>
        <v>4.3831000000000002E-2</v>
      </c>
      <c r="F18" s="58" t="str">
        <f>+IF(データ入力表!$D$54="購入者価格",$C18*D18,"")</f>
        <v/>
      </c>
      <c r="G18" s="58" t="str">
        <f>+IF(データ入力表!$D$54="購入者価格",$C18*E18,"")</f>
        <v/>
      </c>
      <c r="H18" s="58">
        <f t="shared" si="0"/>
        <v>0</v>
      </c>
      <c r="I18" s="58"/>
      <c r="J18" s="58">
        <f>+IF(データ入力表!$D$54="購入者価格",C18-H18+I18,データ入力表!E26)</f>
        <v>0</v>
      </c>
    </row>
    <row r="19" spans="1:10">
      <c r="A19" s="106">
        <v>29</v>
      </c>
      <c r="B19" s="54" t="s">
        <v>13</v>
      </c>
      <c r="C19" s="58" t="str">
        <f>+IF(データ入力表!$D$54="購入者価格",データ入力表!E27,"")</f>
        <v/>
      </c>
      <c r="D19" s="3">
        <f>マージン!C17</f>
        <v>0.129495</v>
      </c>
      <c r="E19" s="3">
        <f>マージン!D17</f>
        <v>1.2626E-2</v>
      </c>
      <c r="F19" s="58" t="str">
        <f>+IF(データ入力表!$D$54="購入者価格",$C19*D19,"")</f>
        <v/>
      </c>
      <c r="G19" s="58" t="str">
        <f>+IF(データ入力表!$D$54="購入者価格",$C19*E19,"")</f>
        <v/>
      </c>
      <c r="H19" s="58">
        <f t="shared" si="0"/>
        <v>0</v>
      </c>
      <c r="I19" s="58"/>
      <c r="J19" s="58">
        <f>+IF(データ入力表!$D$54="購入者価格",C19-H19+I19,データ入力表!E27)</f>
        <v>0</v>
      </c>
    </row>
    <row r="20" spans="1:10">
      <c r="A20" s="106">
        <v>32</v>
      </c>
      <c r="B20" s="54" t="s">
        <v>16</v>
      </c>
      <c r="C20" s="58" t="str">
        <f>+IF(データ入力表!$D$54="購入者価格",データ入力表!E28,"")</f>
        <v/>
      </c>
      <c r="D20" s="3">
        <f>マージン!C18</f>
        <v>5.8937000000000003E-2</v>
      </c>
      <c r="E20" s="3">
        <f>マージン!D18</f>
        <v>9.5119999999999996E-3</v>
      </c>
      <c r="F20" s="58" t="str">
        <f>+IF(データ入力表!$D$54="購入者価格",$C20*D20,"")</f>
        <v/>
      </c>
      <c r="G20" s="58" t="str">
        <f>+IF(データ入力表!$D$54="購入者価格",$C20*E20,"")</f>
        <v/>
      </c>
      <c r="H20" s="58">
        <f t="shared" si="0"/>
        <v>0</v>
      </c>
      <c r="I20" s="58"/>
      <c r="J20" s="58">
        <f>+IF(データ入力表!$D$54="購入者価格",C20-H20+I20,データ入力表!E28)</f>
        <v>0</v>
      </c>
    </row>
    <row r="21" spans="1:10">
      <c r="A21" s="78">
        <v>33</v>
      </c>
      <c r="B21" s="55" t="s">
        <v>14</v>
      </c>
      <c r="C21" s="65" t="str">
        <f>+IF(データ入力表!$D$54="購入者価格",データ入力表!E29,"")</f>
        <v/>
      </c>
      <c r="D21" s="4">
        <f>マージン!C19</f>
        <v>0.17344699999999999</v>
      </c>
      <c r="E21" s="4">
        <f>マージン!D19</f>
        <v>9.1140000000000006E-3</v>
      </c>
      <c r="F21" s="65" t="str">
        <f>+IF(データ入力表!$D$54="購入者価格",$C21*D21,"")</f>
        <v/>
      </c>
      <c r="G21" s="65" t="str">
        <f>+IF(データ入力表!$D$54="購入者価格",$C21*E21,"")</f>
        <v/>
      </c>
      <c r="H21" s="65">
        <f t="shared" si="0"/>
        <v>0</v>
      </c>
      <c r="I21" s="65"/>
      <c r="J21" s="65">
        <f>+IF(データ入力表!$D$54="購入者価格",C21-H21+I21,データ入力表!E29)</f>
        <v>0</v>
      </c>
    </row>
    <row r="22" spans="1:10">
      <c r="A22" s="106">
        <v>34</v>
      </c>
      <c r="B22" s="54" t="s">
        <v>15</v>
      </c>
      <c r="C22" s="58" t="str">
        <f>+IF(データ入力表!$D$54="購入者価格",データ入力表!E30,"")</f>
        <v/>
      </c>
      <c r="D22" s="3">
        <f>マージン!C20</f>
        <v>0.17793400000000001</v>
      </c>
      <c r="E22" s="3">
        <f>マージン!D20</f>
        <v>7.9089999999999994E-3</v>
      </c>
      <c r="F22" s="58" t="str">
        <f>+IF(データ入力表!$D$54="購入者価格",$C22*D22,"")</f>
        <v/>
      </c>
      <c r="G22" s="58" t="str">
        <f>+IF(データ入力表!$D$54="購入者価格",$C22*E22,"")</f>
        <v/>
      </c>
      <c r="H22" s="58">
        <f t="shared" si="0"/>
        <v>0</v>
      </c>
      <c r="I22" s="58"/>
      <c r="J22" s="58">
        <f>+IF(データ入力表!$D$54="購入者価格",C22-H22+I22,データ入力表!E30)</f>
        <v>0</v>
      </c>
    </row>
    <row r="23" spans="1:10">
      <c r="A23" s="106">
        <v>35</v>
      </c>
      <c r="B23" s="54" t="s">
        <v>17</v>
      </c>
      <c r="C23" s="58" t="str">
        <f>+IF(データ入力表!$D$54="購入者価格",データ入力表!E31,"")</f>
        <v/>
      </c>
      <c r="D23" s="3">
        <f>マージン!C21</f>
        <v>8.6643999999999999E-2</v>
      </c>
      <c r="E23" s="3">
        <f>マージン!D21</f>
        <v>1.5744000000000001E-2</v>
      </c>
      <c r="F23" s="58" t="str">
        <f>+IF(データ入力表!$D$54="購入者価格",$C23*D23,"")</f>
        <v/>
      </c>
      <c r="G23" s="58" t="str">
        <f>+IF(データ入力表!$D$54="購入者価格",$C23*E23,"")</f>
        <v/>
      </c>
      <c r="H23" s="58">
        <f t="shared" si="0"/>
        <v>0</v>
      </c>
      <c r="I23" s="58"/>
      <c r="J23" s="58">
        <f>+IF(データ入力表!$D$54="購入者価格",C23-H23+I23,データ入力表!E31)</f>
        <v>0</v>
      </c>
    </row>
    <row r="24" spans="1:10">
      <c r="A24" s="106">
        <v>39</v>
      </c>
      <c r="B24" s="54" t="s">
        <v>18</v>
      </c>
      <c r="C24" s="58" t="str">
        <f>+IF(データ入力表!$D$54="購入者価格",データ入力表!E32,"")</f>
        <v/>
      </c>
      <c r="D24" s="3">
        <f>マージン!C22</f>
        <v>0.249781</v>
      </c>
      <c r="E24" s="3">
        <f>マージン!D22</f>
        <v>3.3061E-2</v>
      </c>
      <c r="F24" s="58" t="str">
        <f>+IF(データ入力表!$D$54="購入者価格",$C24*D24,"")</f>
        <v/>
      </c>
      <c r="G24" s="58" t="str">
        <f>+IF(データ入力表!$D$54="購入者価格",$C24*E24,"")</f>
        <v/>
      </c>
      <c r="H24" s="58">
        <f t="shared" si="0"/>
        <v>0</v>
      </c>
      <c r="I24" s="58"/>
      <c r="J24" s="58">
        <f>+IF(データ入力表!$D$54="購入者価格",C24-H24+I24,データ入力表!E32)</f>
        <v>0</v>
      </c>
    </row>
    <row r="25" spans="1:10">
      <c r="A25" s="79">
        <v>41</v>
      </c>
      <c r="B25" s="56" t="s">
        <v>19</v>
      </c>
      <c r="C25" s="66" t="str">
        <f>+IF(データ入力表!$D$54="購入者価格",データ入力表!E33,"")</f>
        <v/>
      </c>
      <c r="D25" s="5">
        <f>マージン!C23</f>
        <v>0</v>
      </c>
      <c r="E25" s="5">
        <f>マージン!D23</f>
        <v>0</v>
      </c>
      <c r="F25" s="66" t="str">
        <f>+IF(データ入力表!$D$54="購入者価格",$C25*D25,"")</f>
        <v/>
      </c>
      <c r="G25" s="66" t="str">
        <f>+IF(データ入力表!$D$54="購入者価格",$C25*E25,"")</f>
        <v/>
      </c>
      <c r="H25" s="66">
        <f t="shared" si="0"/>
        <v>0</v>
      </c>
      <c r="I25" s="66"/>
      <c r="J25" s="66">
        <f>+IF(データ入力表!$D$54="購入者価格",C25-H25+I25,データ入力表!E33)</f>
        <v>0</v>
      </c>
    </row>
    <row r="26" spans="1:10">
      <c r="A26" s="106">
        <v>46</v>
      </c>
      <c r="B26" s="54" t="s">
        <v>20</v>
      </c>
      <c r="C26" s="58" t="str">
        <f>+IF(データ入力表!$D$54="購入者価格",データ入力表!E34,"")</f>
        <v/>
      </c>
      <c r="D26" s="3">
        <f>マージン!C24</f>
        <v>0</v>
      </c>
      <c r="E26" s="3">
        <f>マージン!D24</f>
        <v>0</v>
      </c>
      <c r="F26" s="58" t="str">
        <f>+IF(データ入力表!$D$54="購入者価格",$C26*D26,"")</f>
        <v/>
      </c>
      <c r="G26" s="58" t="str">
        <f>+IF(データ入力表!$D$54="購入者価格",$C26*E26,"")</f>
        <v/>
      </c>
      <c r="H26" s="58">
        <f t="shared" si="0"/>
        <v>0</v>
      </c>
      <c r="I26" s="58"/>
      <c r="J26" s="58">
        <f>+IF(データ入力表!$D$54="購入者価格",C26-H26+I26,データ入力表!E34)</f>
        <v>0</v>
      </c>
    </row>
    <row r="27" spans="1:10">
      <c r="A27" s="106">
        <v>47</v>
      </c>
      <c r="B27" s="54" t="s">
        <v>168</v>
      </c>
      <c r="C27" s="58" t="str">
        <f>+IF(データ入力表!$D$54="購入者価格",データ入力表!E35,"")</f>
        <v/>
      </c>
      <c r="D27" s="3">
        <f>マージン!C25</f>
        <v>0</v>
      </c>
      <c r="E27" s="3">
        <f>マージン!D25</f>
        <v>0</v>
      </c>
      <c r="F27" s="58" t="str">
        <f>+IF(データ入力表!$D$54="購入者価格",$C27*D27,"")</f>
        <v/>
      </c>
      <c r="G27" s="58" t="str">
        <f>+IF(データ入力表!$D$54="購入者価格",$C27*E27,"")</f>
        <v/>
      </c>
      <c r="H27" s="58">
        <f t="shared" si="0"/>
        <v>0</v>
      </c>
      <c r="I27" s="58"/>
      <c r="J27" s="58">
        <f>+IF(データ入力表!$D$54="購入者価格",C27-H27+I27,データ入力表!E35)</f>
        <v>0</v>
      </c>
    </row>
    <row r="28" spans="1:10">
      <c r="A28" s="106">
        <v>48</v>
      </c>
      <c r="B28" s="54" t="s">
        <v>169</v>
      </c>
      <c r="C28" s="58" t="str">
        <f>+IF(データ入力表!$D$54="購入者価格",データ入力表!E36,"")</f>
        <v/>
      </c>
      <c r="D28" s="3">
        <f>マージン!C26</f>
        <v>0</v>
      </c>
      <c r="E28" s="3">
        <f>マージン!D26</f>
        <v>0</v>
      </c>
      <c r="F28" s="58" t="str">
        <f>+IF(データ入力表!$D$54="購入者価格",$C28*D28,"")</f>
        <v/>
      </c>
      <c r="G28" s="58" t="str">
        <f>+IF(データ入力表!$D$54="購入者価格",$C28*E28,"")</f>
        <v/>
      </c>
      <c r="H28" s="58">
        <f t="shared" si="0"/>
        <v>0</v>
      </c>
      <c r="I28" s="58"/>
      <c r="J28" s="58">
        <f>+IF(データ入力表!$D$54="購入者価格",C28-H28+I28,データ入力表!E36)</f>
        <v>0</v>
      </c>
    </row>
    <row r="29" spans="1:10">
      <c r="A29" s="106">
        <v>51</v>
      </c>
      <c r="B29" s="54" t="s">
        <v>21</v>
      </c>
      <c r="C29" s="58" t="str">
        <f>+IF(データ入力表!$D$54="購入者価格",データ入力表!E37,"")</f>
        <v/>
      </c>
      <c r="D29" s="469"/>
      <c r="E29" s="3">
        <f>マージン!D27</f>
        <v>0</v>
      </c>
      <c r="F29" s="470"/>
      <c r="G29" s="58" t="str">
        <f>+IF(データ入力表!$D$54="購入者価格",$C29*E29,"")</f>
        <v/>
      </c>
      <c r="H29" s="58">
        <f t="shared" si="0"/>
        <v>0</v>
      </c>
      <c r="I29" s="58">
        <f>+F42</f>
        <v>0</v>
      </c>
      <c r="J29" s="58">
        <f>+IF(データ入力表!$D$54="購入者価格",C29-H29+I29,データ入力表!E37)</f>
        <v>0</v>
      </c>
    </row>
    <row r="30" spans="1:10">
      <c r="A30" s="106">
        <v>53</v>
      </c>
      <c r="B30" s="54" t="s">
        <v>22</v>
      </c>
      <c r="C30" s="58" t="str">
        <f>+IF(データ入力表!$D$54="購入者価格",データ入力表!E38,"")</f>
        <v/>
      </c>
      <c r="D30" s="3">
        <f>マージン!C28</f>
        <v>0</v>
      </c>
      <c r="E30" s="3">
        <f>マージン!D28</f>
        <v>0</v>
      </c>
      <c r="F30" s="58" t="str">
        <f>+IF(データ入力表!$D$54="購入者価格",$C30*D30,"")</f>
        <v/>
      </c>
      <c r="G30" s="58" t="str">
        <f>+IF(データ入力表!$D$54="購入者価格",$C30*E30,"")</f>
        <v/>
      </c>
      <c r="H30" s="58">
        <f t="shared" si="0"/>
        <v>0</v>
      </c>
      <c r="I30" s="58"/>
      <c r="J30" s="58">
        <f>+IF(データ入力表!$D$54="購入者価格",C30-H30+I30,データ入力表!E38)</f>
        <v>0</v>
      </c>
    </row>
    <row r="31" spans="1:10">
      <c r="A31" s="78">
        <v>55</v>
      </c>
      <c r="B31" s="55" t="s">
        <v>23</v>
      </c>
      <c r="C31" s="65" t="str">
        <f>+IF(データ入力表!$D$54="購入者価格",データ入力表!E39,"")</f>
        <v/>
      </c>
      <c r="D31" s="4">
        <f>マージン!C29</f>
        <v>0</v>
      </c>
      <c r="E31" s="4">
        <f>マージン!D29</f>
        <v>0</v>
      </c>
      <c r="F31" s="65" t="str">
        <f>+IF(データ入力表!$D$54="購入者価格",$C31*D31,"")</f>
        <v/>
      </c>
      <c r="G31" s="65" t="str">
        <f>+IF(データ入力表!$D$54="購入者価格",$C31*E31,"")</f>
        <v/>
      </c>
      <c r="H31" s="65">
        <f t="shared" si="0"/>
        <v>0</v>
      </c>
      <c r="I31" s="65"/>
      <c r="J31" s="65">
        <f>+IF(データ入力表!$D$54="購入者価格",C31-H31+I31,データ入力表!E39)</f>
        <v>0</v>
      </c>
    </row>
    <row r="32" spans="1:10">
      <c r="A32" s="106">
        <v>57</v>
      </c>
      <c r="B32" s="54" t="s">
        <v>179</v>
      </c>
      <c r="C32" s="58" t="str">
        <f>+IF(データ入力表!$D$54="購入者価格",データ入力表!E40,"")</f>
        <v/>
      </c>
      <c r="D32" s="3">
        <f>マージン!C30</f>
        <v>0</v>
      </c>
      <c r="E32" s="469"/>
      <c r="F32" s="65" t="str">
        <f>+IF(データ入力表!$D$54="購入者価格",$C32*D32,"")</f>
        <v/>
      </c>
      <c r="G32" s="470"/>
      <c r="H32" s="58">
        <f t="shared" si="0"/>
        <v>0</v>
      </c>
      <c r="I32" s="58">
        <f>+G42</f>
        <v>0</v>
      </c>
      <c r="J32" s="58">
        <f>+IF(データ入力表!$D$54="購入者価格",C32-H32+I32,データ入力表!E40)</f>
        <v>0</v>
      </c>
    </row>
    <row r="33" spans="1:10">
      <c r="A33" s="106">
        <v>59</v>
      </c>
      <c r="B33" s="54" t="s">
        <v>25</v>
      </c>
      <c r="C33" s="58" t="str">
        <f>+IF(データ入力表!$D$54="購入者価格",データ入力表!E41,"")</f>
        <v/>
      </c>
      <c r="D33" s="3">
        <f>マージン!C31</f>
        <v>4.1769000000000001E-2</v>
      </c>
      <c r="E33" s="3">
        <f>マージン!D31</f>
        <v>4.1079999999999997E-3</v>
      </c>
      <c r="F33" s="58" t="str">
        <f>+IF(データ入力表!$D$54="購入者価格",$C33*D33,"")</f>
        <v/>
      </c>
      <c r="G33" s="58" t="str">
        <f>+IF(データ入力表!$D$54="購入者価格",$C33*E33,"")</f>
        <v/>
      </c>
      <c r="H33" s="58">
        <f t="shared" si="0"/>
        <v>0</v>
      </c>
      <c r="I33" s="58"/>
      <c r="J33" s="58">
        <f>+IF(データ入力表!$D$54="購入者価格",C33-H33+I33,データ入力表!E41)</f>
        <v>0</v>
      </c>
    </row>
    <row r="34" spans="1:10">
      <c r="A34" s="106">
        <v>61</v>
      </c>
      <c r="B34" s="54" t="s">
        <v>26</v>
      </c>
      <c r="C34" s="58" t="str">
        <f>+IF(データ入力表!$D$54="購入者価格",データ入力表!E42,"")</f>
        <v/>
      </c>
      <c r="D34" s="3">
        <f>マージン!C32</f>
        <v>0</v>
      </c>
      <c r="E34" s="3">
        <f>マージン!D32</f>
        <v>0</v>
      </c>
      <c r="F34" s="58" t="str">
        <f>+IF(データ入力表!$D$54="購入者価格",$C34*D34,"")</f>
        <v/>
      </c>
      <c r="G34" s="58" t="str">
        <f>+IF(データ入力表!$D$54="購入者価格",$C34*E34,"")</f>
        <v/>
      </c>
      <c r="H34" s="58">
        <f t="shared" si="0"/>
        <v>0</v>
      </c>
      <c r="I34" s="58"/>
      <c r="J34" s="58">
        <f>+IF(データ入力表!$D$54="購入者価格",C34-H34+I34,データ入力表!E42)</f>
        <v>0</v>
      </c>
    </row>
    <row r="35" spans="1:10">
      <c r="A35" s="79">
        <v>63</v>
      </c>
      <c r="B35" s="56" t="s">
        <v>27</v>
      </c>
      <c r="C35" s="66" t="str">
        <f>+IF(データ入力表!$D$54="購入者価格",データ入力表!E43,"")</f>
        <v/>
      </c>
      <c r="D35" s="5">
        <f>マージン!C33</f>
        <v>0</v>
      </c>
      <c r="E35" s="5">
        <f>マージン!D33</f>
        <v>1.4E-5</v>
      </c>
      <c r="F35" s="66" t="str">
        <f>+IF(データ入力表!$D$54="購入者価格",$C35*D35,"")</f>
        <v/>
      </c>
      <c r="G35" s="66" t="str">
        <f>+IF(データ入力表!$D$54="購入者価格",$C35*E35,"")</f>
        <v/>
      </c>
      <c r="H35" s="66">
        <f t="shared" si="0"/>
        <v>0</v>
      </c>
      <c r="I35" s="66"/>
      <c r="J35" s="66">
        <f>+IF(データ入力表!$D$54="購入者価格",C35-H35+I35,データ入力表!E43)</f>
        <v>0</v>
      </c>
    </row>
    <row r="36" spans="1:10">
      <c r="A36" s="78">
        <v>64</v>
      </c>
      <c r="B36" s="55" t="s">
        <v>172</v>
      </c>
      <c r="C36" s="65" t="str">
        <f>+IF(データ入力表!$D$54="購入者価格",データ入力表!E44,"")</f>
        <v/>
      </c>
      <c r="D36" s="4">
        <f>マージン!C34</f>
        <v>0</v>
      </c>
      <c r="E36" s="4">
        <f>マージン!D34</f>
        <v>0</v>
      </c>
      <c r="F36" s="65" t="str">
        <f>+IF(データ入力表!$D$54="購入者価格",$C36*D36,"")</f>
        <v/>
      </c>
      <c r="G36" s="65" t="str">
        <f>+IF(データ入力表!$D$54="購入者価格",$C36*E36,"")</f>
        <v/>
      </c>
      <c r="H36" s="65">
        <f t="shared" si="0"/>
        <v>0</v>
      </c>
      <c r="I36" s="65"/>
      <c r="J36" s="65">
        <f>+IF(データ入力表!$D$54="購入者価格",C36-H36+I36,データ入力表!E44)</f>
        <v>0</v>
      </c>
    </row>
    <row r="37" spans="1:10">
      <c r="A37" s="106">
        <v>65</v>
      </c>
      <c r="B37" s="54" t="s">
        <v>173</v>
      </c>
      <c r="C37" s="58" t="str">
        <f>+IF(データ入力表!$D$54="購入者価格",データ入力表!E45,"")</f>
        <v/>
      </c>
      <c r="D37" s="3">
        <f>マージン!C35</f>
        <v>0</v>
      </c>
      <c r="E37" s="3">
        <f>マージン!D35</f>
        <v>0</v>
      </c>
      <c r="F37" s="58" t="str">
        <f>+IF(データ入力表!$D$54="購入者価格",$C37*D37,"")</f>
        <v/>
      </c>
      <c r="G37" s="58" t="str">
        <f>+IF(データ入力表!$D$54="購入者価格",$C37*E37,"")</f>
        <v/>
      </c>
      <c r="H37" s="58">
        <f t="shared" si="0"/>
        <v>0</v>
      </c>
      <c r="I37" s="58"/>
      <c r="J37" s="58">
        <f>+IF(データ入力表!$D$54="購入者価格",C37-H37+I37,データ入力表!E45)</f>
        <v>0</v>
      </c>
    </row>
    <row r="38" spans="1:10">
      <c r="A38" s="106">
        <v>66</v>
      </c>
      <c r="B38" s="54" t="s">
        <v>28</v>
      </c>
      <c r="C38" s="58" t="str">
        <f>+IF(データ入力表!$D$54="購入者価格",データ入力表!E46,"")</f>
        <v/>
      </c>
      <c r="D38" s="3">
        <f>マージン!C36</f>
        <v>0</v>
      </c>
      <c r="E38" s="3">
        <f>マージン!D36</f>
        <v>0</v>
      </c>
      <c r="F38" s="58" t="str">
        <f>+IF(データ入力表!$D$54="購入者価格",$C38*D38,"")</f>
        <v/>
      </c>
      <c r="G38" s="58" t="str">
        <f>+IF(データ入力表!$D$54="購入者価格",$C38*E38,"")</f>
        <v/>
      </c>
      <c r="H38" s="58">
        <f t="shared" si="0"/>
        <v>0</v>
      </c>
      <c r="I38" s="58"/>
      <c r="J38" s="58">
        <f>+IF(データ入力表!$D$54="購入者価格",C38-H38+I38,データ入力表!E46)</f>
        <v>0</v>
      </c>
    </row>
    <row r="39" spans="1:10">
      <c r="A39" s="106">
        <v>67</v>
      </c>
      <c r="B39" s="54" t="s">
        <v>29</v>
      </c>
      <c r="C39" s="58" t="str">
        <f>+IF(データ入力表!$D$54="購入者価格",データ入力表!E47,"")</f>
        <v/>
      </c>
      <c r="D39" s="3">
        <f>マージン!C37</f>
        <v>1.8E-5</v>
      </c>
      <c r="E39" s="3">
        <f>マージン!D37</f>
        <v>6.0000000000000002E-6</v>
      </c>
      <c r="F39" s="58" t="str">
        <f>+IF(データ入力表!$D$54="購入者価格",$C39*D39,"")</f>
        <v/>
      </c>
      <c r="G39" s="58" t="str">
        <f>+IF(データ入力表!$D$54="購入者価格",$C39*E39,"")</f>
        <v/>
      </c>
      <c r="H39" s="58">
        <f t="shared" si="0"/>
        <v>0</v>
      </c>
      <c r="I39" s="58"/>
      <c r="J39" s="58">
        <f>+IF(データ入力表!$D$54="購入者価格",C39-H39+I39,データ入力表!E47)</f>
        <v>0</v>
      </c>
    </row>
    <row r="40" spans="1:10">
      <c r="A40" s="79">
        <v>68</v>
      </c>
      <c r="B40" s="56" t="s">
        <v>30</v>
      </c>
      <c r="C40" s="66" t="str">
        <f>+IF(データ入力表!$D$54="購入者価格",データ入力表!E48,"")</f>
        <v/>
      </c>
      <c r="D40" s="5">
        <f>マージン!C38</f>
        <v>0</v>
      </c>
      <c r="E40" s="5">
        <f>マージン!D38</f>
        <v>0</v>
      </c>
      <c r="F40" s="66" t="str">
        <f>+IF(データ入力表!$D$54="購入者価格",$C40*D40,"")</f>
        <v/>
      </c>
      <c r="G40" s="66" t="str">
        <f>+IF(データ入力表!$D$54="購入者価格",$C40*E40,"")</f>
        <v/>
      </c>
      <c r="H40" s="66">
        <f t="shared" si="0"/>
        <v>0</v>
      </c>
      <c r="I40" s="66"/>
      <c r="J40" s="66">
        <f>+IF(データ入力表!$D$54="購入者価格",C40-H40+I40,データ入力表!E48)</f>
        <v>0</v>
      </c>
    </row>
    <row r="41" spans="1:10">
      <c r="A41" s="80">
        <v>69</v>
      </c>
      <c r="B41" s="57" t="s">
        <v>31</v>
      </c>
      <c r="C41" s="59" t="str">
        <f>+IF(データ入力表!$D$54="購入者価格",データ入力表!E49,"")</f>
        <v/>
      </c>
      <c r="D41" s="3">
        <f>マージン!C39</f>
        <v>2.3505000000000002E-2</v>
      </c>
      <c r="E41" s="3">
        <f>マージン!D39</f>
        <v>3.0098E-2</v>
      </c>
      <c r="F41" s="59" t="str">
        <f>+IF(データ入力表!$D$54="購入者価格",$C41*D41,"")</f>
        <v/>
      </c>
      <c r="G41" s="59" t="str">
        <f>+IF(データ入力表!$D$54="購入者価格",$C41*E41,"")</f>
        <v/>
      </c>
      <c r="H41" s="58">
        <f t="shared" si="0"/>
        <v>0</v>
      </c>
      <c r="I41" s="58"/>
      <c r="J41" s="59">
        <f>+IF(データ入力表!$D$54="購入者価格",C41-H41+I41,データ入力表!E49)</f>
        <v>0</v>
      </c>
    </row>
    <row r="42" spans="1:10">
      <c r="A42" s="53"/>
      <c r="B42" s="60" t="s">
        <v>73</v>
      </c>
      <c r="C42" s="64">
        <f>SUM(C6:C41)</f>
        <v>0</v>
      </c>
      <c r="D42" s="64"/>
      <c r="E42" s="64"/>
      <c r="F42" s="64">
        <f>SUM(F6:F41)</f>
        <v>0</v>
      </c>
      <c r="G42" s="64">
        <f>SUM(G6:G41)</f>
        <v>0</v>
      </c>
      <c r="H42" s="64">
        <f>SUM(H6:H41)</f>
        <v>0</v>
      </c>
      <c r="I42" s="64">
        <f>SUM(I6:I41)</f>
        <v>0</v>
      </c>
      <c r="J42" s="64">
        <f>SUM(J6:J41)</f>
        <v>0</v>
      </c>
    </row>
  </sheetData>
  <mergeCells count="2">
    <mergeCell ref="D3:E3"/>
    <mergeCell ref="F3:I3"/>
  </mergeCells>
  <phoneticPr fontId="37"/>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election activeCell="G28" sqref="G28"/>
    </sheetView>
  </sheetViews>
  <sheetFormatPr defaultRowHeight="11.25"/>
  <cols>
    <col min="1" max="1" width="4" style="7" bestFit="1" customWidth="1"/>
    <col min="2" max="2" width="27.1640625" style="7" bestFit="1" customWidth="1"/>
    <col min="3" max="4" width="13.5" style="7" customWidth="1"/>
    <col min="5" max="6" width="10" style="7" customWidth="1"/>
    <col min="7" max="256" width="9.33203125" style="7"/>
    <col min="257" max="257" width="4" style="7" bestFit="1" customWidth="1"/>
    <col min="258" max="258" width="27.1640625" style="7" bestFit="1" customWidth="1"/>
    <col min="259" max="262" width="10" style="7" customWidth="1"/>
    <col min="263" max="512" width="9.33203125" style="7"/>
    <col min="513" max="513" width="4" style="7" bestFit="1" customWidth="1"/>
    <col min="514" max="514" width="27.1640625" style="7" bestFit="1" customWidth="1"/>
    <col min="515" max="518" width="10" style="7" customWidth="1"/>
    <col min="519" max="768" width="9.33203125" style="7"/>
    <col min="769" max="769" width="4" style="7" bestFit="1" customWidth="1"/>
    <col min="770" max="770" width="27.1640625" style="7" bestFit="1" customWidth="1"/>
    <col min="771" max="774" width="10" style="7" customWidth="1"/>
    <col min="775" max="1024" width="9.33203125" style="7"/>
    <col min="1025" max="1025" width="4" style="7" bestFit="1" customWidth="1"/>
    <col min="1026" max="1026" width="27.1640625" style="7" bestFit="1" customWidth="1"/>
    <col min="1027" max="1030" width="10" style="7" customWidth="1"/>
    <col min="1031" max="1280" width="9.33203125" style="7"/>
    <col min="1281" max="1281" width="4" style="7" bestFit="1" customWidth="1"/>
    <col min="1282" max="1282" width="27.1640625" style="7" bestFit="1" customWidth="1"/>
    <col min="1283" max="1286" width="10" style="7" customWidth="1"/>
    <col min="1287" max="1536" width="9.33203125" style="7"/>
    <col min="1537" max="1537" width="4" style="7" bestFit="1" customWidth="1"/>
    <col min="1538" max="1538" width="27.1640625" style="7" bestFit="1" customWidth="1"/>
    <col min="1539" max="1542" width="10" style="7" customWidth="1"/>
    <col min="1543" max="1792" width="9.33203125" style="7"/>
    <col min="1793" max="1793" width="4" style="7" bestFit="1" customWidth="1"/>
    <col min="1794" max="1794" width="27.1640625" style="7" bestFit="1" customWidth="1"/>
    <col min="1795" max="1798" width="10" style="7" customWidth="1"/>
    <col min="1799" max="2048" width="9.33203125" style="7"/>
    <col min="2049" max="2049" width="4" style="7" bestFit="1" customWidth="1"/>
    <col min="2050" max="2050" width="27.1640625" style="7" bestFit="1" customWidth="1"/>
    <col min="2051" max="2054" width="10" style="7" customWidth="1"/>
    <col min="2055" max="2304" width="9.33203125" style="7"/>
    <col min="2305" max="2305" width="4" style="7" bestFit="1" customWidth="1"/>
    <col min="2306" max="2306" width="27.1640625" style="7" bestFit="1" customWidth="1"/>
    <col min="2307" max="2310" width="10" style="7" customWidth="1"/>
    <col min="2311" max="2560" width="9.33203125" style="7"/>
    <col min="2561" max="2561" width="4" style="7" bestFit="1" customWidth="1"/>
    <col min="2562" max="2562" width="27.1640625" style="7" bestFit="1" customWidth="1"/>
    <col min="2563" max="2566" width="10" style="7" customWidth="1"/>
    <col min="2567" max="2816" width="9.33203125" style="7"/>
    <col min="2817" max="2817" width="4" style="7" bestFit="1" customWidth="1"/>
    <col min="2818" max="2818" width="27.1640625" style="7" bestFit="1" customWidth="1"/>
    <col min="2819" max="2822" width="10" style="7" customWidth="1"/>
    <col min="2823" max="3072" width="9.33203125" style="7"/>
    <col min="3073" max="3073" width="4" style="7" bestFit="1" customWidth="1"/>
    <col min="3074" max="3074" width="27.1640625" style="7" bestFit="1" customWidth="1"/>
    <col min="3075" max="3078" width="10" style="7" customWidth="1"/>
    <col min="3079" max="3328" width="9.33203125" style="7"/>
    <col min="3329" max="3329" width="4" style="7" bestFit="1" customWidth="1"/>
    <col min="3330" max="3330" width="27.1640625" style="7" bestFit="1" customWidth="1"/>
    <col min="3331" max="3334" width="10" style="7" customWidth="1"/>
    <col min="3335" max="3584" width="9.33203125" style="7"/>
    <col min="3585" max="3585" width="4" style="7" bestFit="1" customWidth="1"/>
    <col min="3586" max="3586" width="27.1640625" style="7" bestFit="1" customWidth="1"/>
    <col min="3587" max="3590" width="10" style="7" customWidth="1"/>
    <col min="3591" max="3840" width="9.33203125" style="7"/>
    <col min="3841" max="3841" width="4" style="7" bestFit="1" customWidth="1"/>
    <col min="3842" max="3842" width="27.1640625" style="7" bestFit="1" customWidth="1"/>
    <col min="3843" max="3846" width="10" style="7" customWidth="1"/>
    <col min="3847" max="4096" width="9.33203125" style="7"/>
    <col min="4097" max="4097" width="4" style="7" bestFit="1" customWidth="1"/>
    <col min="4098" max="4098" width="27.1640625" style="7" bestFit="1" customWidth="1"/>
    <col min="4099" max="4102" width="10" style="7" customWidth="1"/>
    <col min="4103" max="4352" width="9.33203125" style="7"/>
    <col min="4353" max="4353" width="4" style="7" bestFit="1" customWidth="1"/>
    <col min="4354" max="4354" width="27.1640625" style="7" bestFit="1" customWidth="1"/>
    <col min="4355" max="4358" width="10" style="7" customWidth="1"/>
    <col min="4359" max="4608" width="9.33203125" style="7"/>
    <col min="4609" max="4609" width="4" style="7" bestFit="1" customWidth="1"/>
    <col min="4610" max="4610" width="27.1640625" style="7" bestFit="1" customWidth="1"/>
    <col min="4611" max="4614" width="10" style="7" customWidth="1"/>
    <col min="4615" max="4864" width="9.33203125" style="7"/>
    <col min="4865" max="4865" width="4" style="7" bestFit="1" customWidth="1"/>
    <col min="4866" max="4866" width="27.1640625" style="7" bestFit="1" customWidth="1"/>
    <col min="4867" max="4870" width="10" style="7" customWidth="1"/>
    <col min="4871" max="5120" width="9.33203125" style="7"/>
    <col min="5121" max="5121" width="4" style="7" bestFit="1" customWidth="1"/>
    <col min="5122" max="5122" width="27.1640625" style="7" bestFit="1" customWidth="1"/>
    <col min="5123" max="5126" width="10" style="7" customWidth="1"/>
    <col min="5127" max="5376" width="9.33203125" style="7"/>
    <col min="5377" max="5377" width="4" style="7" bestFit="1" customWidth="1"/>
    <col min="5378" max="5378" width="27.1640625" style="7" bestFit="1" customWidth="1"/>
    <col min="5379" max="5382" width="10" style="7" customWidth="1"/>
    <col min="5383" max="5632" width="9.33203125" style="7"/>
    <col min="5633" max="5633" width="4" style="7" bestFit="1" customWidth="1"/>
    <col min="5634" max="5634" width="27.1640625" style="7" bestFit="1" customWidth="1"/>
    <col min="5635" max="5638" width="10" style="7" customWidth="1"/>
    <col min="5639" max="5888" width="9.33203125" style="7"/>
    <col min="5889" max="5889" width="4" style="7" bestFit="1" customWidth="1"/>
    <col min="5890" max="5890" width="27.1640625" style="7" bestFit="1" customWidth="1"/>
    <col min="5891" max="5894" width="10" style="7" customWidth="1"/>
    <col min="5895" max="6144" width="9.33203125" style="7"/>
    <col min="6145" max="6145" width="4" style="7" bestFit="1" customWidth="1"/>
    <col min="6146" max="6146" width="27.1640625" style="7" bestFit="1" customWidth="1"/>
    <col min="6147" max="6150" width="10" style="7" customWidth="1"/>
    <col min="6151" max="6400" width="9.33203125" style="7"/>
    <col min="6401" max="6401" width="4" style="7" bestFit="1" customWidth="1"/>
    <col min="6402" max="6402" width="27.1640625" style="7" bestFit="1" customWidth="1"/>
    <col min="6403" max="6406" width="10" style="7" customWidth="1"/>
    <col min="6407" max="6656" width="9.33203125" style="7"/>
    <col min="6657" max="6657" width="4" style="7" bestFit="1" customWidth="1"/>
    <col min="6658" max="6658" width="27.1640625" style="7" bestFit="1" customWidth="1"/>
    <col min="6659" max="6662" width="10" style="7" customWidth="1"/>
    <col min="6663" max="6912" width="9.33203125" style="7"/>
    <col min="6913" max="6913" width="4" style="7" bestFit="1" customWidth="1"/>
    <col min="6914" max="6914" width="27.1640625" style="7" bestFit="1" customWidth="1"/>
    <col min="6915" max="6918" width="10" style="7" customWidth="1"/>
    <col min="6919" max="7168" width="9.33203125" style="7"/>
    <col min="7169" max="7169" width="4" style="7" bestFit="1" customWidth="1"/>
    <col min="7170" max="7170" width="27.1640625" style="7" bestFit="1" customWidth="1"/>
    <col min="7171" max="7174" width="10" style="7" customWidth="1"/>
    <col min="7175" max="7424" width="9.33203125" style="7"/>
    <col min="7425" max="7425" width="4" style="7" bestFit="1" customWidth="1"/>
    <col min="7426" max="7426" width="27.1640625" style="7" bestFit="1" customWidth="1"/>
    <col min="7427" max="7430" width="10" style="7" customWidth="1"/>
    <col min="7431" max="7680" width="9.33203125" style="7"/>
    <col min="7681" max="7681" width="4" style="7" bestFit="1" customWidth="1"/>
    <col min="7682" max="7682" width="27.1640625" style="7" bestFit="1" customWidth="1"/>
    <col min="7683" max="7686" width="10" style="7" customWidth="1"/>
    <col min="7687" max="7936" width="9.33203125" style="7"/>
    <col min="7937" max="7937" width="4" style="7" bestFit="1" customWidth="1"/>
    <col min="7938" max="7938" width="27.1640625" style="7" bestFit="1" customWidth="1"/>
    <col min="7939" max="7942" width="10" style="7" customWidth="1"/>
    <col min="7943" max="8192" width="9.33203125" style="7"/>
    <col min="8193" max="8193" width="4" style="7" bestFit="1" customWidth="1"/>
    <col min="8194" max="8194" width="27.1640625" style="7" bestFit="1" customWidth="1"/>
    <col min="8195" max="8198" width="10" style="7" customWidth="1"/>
    <col min="8199" max="8448" width="9.33203125" style="7"/>
    <col min="8449" max="8449" width="4" style="7" bestFit="1" customWidth="1"/>
    <col min="8450" max="8450" width="27.1640625" style="7" bestFit="1" customWidth="1"/>
    <col min="8451" max="8454" width="10" style="7" customWidth="1"/>
    <col min="8455" max="8704" width="9.33203125" style="7"/>
    <col min="8705" max="8705" width="4" style="7" bestFit="1" customWidth="1"/>
    <col min="8706" max="8706" width="27.1640625" style="7" bestFit="1" customWidth="1"/>
    <col min="8707" max="8710" width="10" style="7" customWidth="1"/>
    <col min="8711" max="8960" width="9.33203125" style="7"/>
    <col min="8961" max="8961" width="4" style="7" bestFit="1" customWidth="1"/>
    <col min="8962" max="8962" width="27.1640625" style="7" bestFit="1" customWidth="1"/>
    <col min="8963" max="8966" width="10" style="7" customWidth="1"/>
    <col min="8967" max="9216" width="9.33203125" style="7"/>
    <col min="9217" max="9217" width="4" style="7" bestFit="1" customWidth="1"/>
    <col min="9218" max="9218" width="27.1640625" style="7" bestFit="1" customWidth="1"/>
    <col min="9219" max="9222" width="10" style="7" customWidth="1"/>
    <col min="9223" max="9472" width="9.33203125" style="7"/>
    <col min="9473" max="9473" width="4" style="7" bestFit="1" customWidth="1"/>
    <col min="9474" max="9474" width="27.1640625" style="7" bestFit="1" customWidth="1"/>
    <col min="9475" max="9478" width="10" style="7" customWidth="1"/>
    <col min="9479" max="9728" width="9.33203125" style="7"/>
    <col min="9729" max="9729" width="4" style="7" bestFit="1" customWidth="1"/>
    <col min="9730" max="9730" width="27.1640625" style="7" bestFit="1" customWidth="1"/>
    <col min="9731" max="9734" width="10" style="7" customWidth="1"/>
    <col min="9735" max="9984" width="9.33203125" style="7"/>
    <col min="9985" max="9985" width="4" style="7" bestFit="1" customWidth="1"/>
    <col min="9986" max="9986" width="27.1640625" style="7" bestFit="1" customWidth="1"/>
    <col min="9987" max="9990" width="10" style="7" customWidth="1"/>
    <col min="9991" max="10240" width="9.33203125" style="7"/>
    <col min="10241" max="10241" width="4" style="7" bestFit="1" customWidth="1"/>
    <col min="10242" max="10242" width="27.1640625" style="7" bestFit="1" customWidth="1"/>
    <col min="10243" max="10246" width="10" style="7" customWidth="1"/>
    <col min="10247" max="10496" width="9.33203125" style="7"/>
    <col min="10497" max="10497" width="4" style="7" bestFit="1" customWidth="1"/>
    <col min="10498" max="10498" width="27.1640625" style="7" bestFit="1" customWidth="1"/>
    <col min="10499" max="10502" width="10" style="7" customWidth="1"/>
    <col min="10503" max="10752" width="9.33203125" style="7"/>
    <col min="10753" max="10753" width="4" style="7" bestFit="1" customWidth="1"/>
    <col min="10754" max="10754" width="27.1640625" style="7" bestFit="1" customWidth="1"/>
    <col min="10755" max="10758" width="10" style="7" customWidth="1"/>
    <col min="10759" max="11008" width="9.33203125" style="7"/>
    <col min="11009" max="11009" width="4" style="7" bestFit="1" customWidth="1"/>
    <col min="11010" max="11010" width="27.1640625" style="7" bestFit="1" customWidth="1"/>
    <col min="11011" max="11014" width="10" style="7" customWidth="1"/>
    <col min="11015" max="11264" width="9.33203125" style="7"/>
    <col min="11265" max="11265" width="4" style="7" bestFit="1" customWidth="1"/>
    <col min="11266" max="11266" width="27.1640625" style="7" bestFit="1" customWidth="1"/>
    <col min="11267" max="11270" width="10" style="7" customWidth="1"/>
    <col min="11271" max="11520" width="9.33203125" style="7"/>
    <col min="11521" max="11521" width="4" style="7" bestFit="1" customWidth="1"/>
    <col min="11522" max="11522" width="27.1640625" style="7" bestFit="1" customWidth="1"/>
    <col min="11523" max="11526" width="10" style="7" customWidth="1"/>
    <col min="11527" max="11776" width="9.33203125" style="7"/>
    <col min="11777" max="11777" width="4" style="7" bestFit="1" customWidth="1"/>
    <col min="11778" max="11778" width="27.1640625" style="7" bestFit="1" customWidth="1"/>
    <col min="11779" max="11782" width="10" style="7" customWidth="1"/>
    <col min="11783" max="12032" width="9.33203125" style="7"/>
    <col min="12033" max="12033" width="4" style="7" bestFit="1" customWidth="1"/>
    <col min="12034" max="12034" width="27.1640625" style="7" bestFit="1" customWidth="1"/>
    <col min="12035" max="12038" width="10" style="7" customWidth="1"/>
    <col min="12039" max="12288" width="9.33203125" style="7"/>
    <col min="12289" max="12289" width="4" style="7" bestFit="1" customWidth="1"/>
    <col min="12290" max="12290" width="27.1640625" style="7" bestFit="1" customWidth="1"/>
    <col min="12291" max="12294" width="10" style="7" customWidth="1"/>
    <col min="12295" max="12544" width="9.33203125" style="7"/>
    <col min="12545" max="12545" width="4" style="7" bestFit="1" customWidth="1"/>
    <col min="12546" max="12546" width="27.1640625" style="7" bestFit="1" customWidth="1"/>
    <col min="12547" max="12550" width="10" style="7" customWidth="1"/>
    <col min="12551" max="12800" width="9.33203125" style="7"/>
    <col min="12801" max="12801" width="4" style="7" bestFit="1" customWidth="1"/>
    <col min="12802" max="12802" width="27.1640625" style="7" bestFit="1" customWidth="1"/>
    <col min="12803" max="12806" width="10" style="7" customWidth="1"/>
    <col min="12807" max="13056" width="9.33203125" style="7"/>
    <col min="13057" max="13057" width="4" style="7" bestFit="1" customWidth="1"/>
    <col min="13058" max="13058" width="27.1640625" style="7" bestFit="1" customWidth="1"/>
    <col min="13059" max="13062" width="10" style="7" customWidth="1"/>
    <col min="13063" max="13312" width="9.33203125" style="7"/>
    <col min="13313" max="13313" width="4" style="7" bestFit="1" customWidth="1"/>
    <col min="13314" max="13314" width="27.1640625" style="7" bestFit="1" customWidth="1"/>
    <col min="13315" max="13318" width="10" style="7" customWidth="1"/>
    <col min="13319" max="13568" width="9.33203125" style="7"/>
    <col min="13569" max="13569" width="4" style="7" bestFit="1" customWidth="1"/>
    <col min="13570" max="13570" width="27.1640625" style="7" bestFit="1" customWidth="1"/>
    <col min="13571" max="13574" width="10" style="7" customWidth="1"/>
    <col min="13575" max="13824" width="9.33203125" style="7"/>
    <col min="13825" max="13825" width="4" style="7" bestFit="1" customWidth="1"/>
    <col min="13826" max="13826" width="27.1640625" style="7" bestFit="1" customWidth="1"/>
    <col min="13827" max="13830" width="10" style="7" customWidth="1"/>
    <col min="13831" max="14080" width="9.33203125" style="7"/>
    <col min="14081" max="14081" width="4" style="7" bestFit="1" customWidth="1"/>
    <col min="14082" max="14082" width="27.1640625" style="7" bestFit="1" customWidth="1"/>
    <col min="14083" max="14086" width="10" style="7" customWidth="1"/>
    <col min="14087" max="14336" width="9.33203125" style="7"/>
    <col min="14337" max="14337" width="4" style="7" bestFit="1" customWidth="1"/>
    <col min="14338" max="14338" width="27.1640625" style="7" bestFit="1" customWidth="1"/>
    <col min="14339" max="14342" width="10" style="7" customWidth="1"/>
    <col min="14343" max="14592" width="9.33203125" style="7"/>
    <col min="14593" max="14593" width="4" style="7" bestFit="1" customWidth="1"/>
    <col min="14594" max="14594" width="27.1640625" style="7" bestFit="1" customWidth="1"/>
    <col min="14595" max="14598" width="10" style="7" customWidth="1"/>
    <col min="14599" max="14848" width="9.33203125" style="7"/>
    <col min="14849" max="14849" width="4" style="7" bestFit="1" customWidth="1"/>
    <col min="14850" max="14850" width="27.1640625" style="7" bestFit="1" customWidth="1"/>
    <col min="14851" max="14854" width="10" style="7" customWidth="1"/>
    <col min="14855" max="15104" width="9.33203125" style="7"/>
    <col min="15105" max="15105" width="4" style="7" bestFit="1" customWidth="1"/>
    <col min="15106" max="15106" width="27.1640625" style="7" bestFit="1" customWidth="1"/>
    <col min="15107" max="15110" width="10" style="7" customWidth="1"/>
    <col min="15111" max="15360" width="9.33203125" style="7"/>
    <col min="15361" max="15361" width="4" style="7" bestFit="1" customWidth="1"/>
    <col min="15362" max="15362" width="27.1640625" style="7" bestFit="1" customWidth="1"/>
    <col min="15363" max="15366" width="10" style="7" customWidth="1"/>
    <col min="15367" max="15616" width="9.33203125" style="7"/>
    <col min="15617" max="15617" width="4" style="7" bestFit="1" customWidth="1"/>
    <col min="15618" max="15618" width="27.1640625" style="7" bestFit="1" customWidth="1"/>
    <col min="15619" max="15622" width="10" style="7" customWidth="1"/>
    <col min="15623" max="15872" width="9.33203125" style="7"/>
    <col min="15873" max="15873" width="4" style="7" bestFit="1" customWidth="1"/>
    <col min="15874" max="15874" width="27.1640625" style="7" bestFit="1" customWidth="1"/>
    <col min="15875" max="15878" width="10" style="7" customWidth="1"/>
    <col min="15879" max="16128" width="9.33203125" style="7"/>
    <col min="16129" max="16129" width="4" style="7" bestFit="1" customWidth="1"/>
    <col min="16130" max="16130" width="27.1640625" style="7" bestFit="1" customWidth="1"/>
    <col min="16131" max="16134" width="10" style="7" customWidth="1"/>
    <col min="16135" max="16384" width="9.33203125" style="7"/>
  </cols>
  <sheetData>
    <row r="1" spans="1:4">
      <c r="A1" s="7" t="s">
        <v>378</v>
      </c>
    </row>
    <row r="3" spans="1:4" ht="22.5">
      <c r="A3" s="8"/>
      <c r="B3" s="464"/>
      <c r="C3" s="465" t="s">
        <v>379</v>
      </c>
      <c r="D3" s="465" t="s">
        <v>380</v>
      </c>
    </row>
    <row r="4" spans="1:4">
      <c r="A4" s="10">
        <v>1</v>
      </c>
      <c r="B4" s="11" t="s">
        <v>0</v>
      </c>
      <c r="C4" s="12">
        <v>0.260828</v>
      </c>
      <c r="D4" s="12">
        <v>4.0828999999999997E-2</v>
      </c>
    </row>
    <row r="5" spans="1:4">
      <c r="A5" s="10">
        <v>2</v>
      </c>
      <c r="B5" s="11" t="s">
        <v>1</v>
      </c>
      <c r="C5" s="12">
        <v>0.217977</v>
      </c>
      <c r="D5" s="12">
        <v>3.1805E-2</v>
      </c>
    </row>
    <row r="6" spans="1:4">
      <c r="A6" s="10">
        <v>3</v>
      </c>
      <c r="B6" s="11" t="s">
        <v>2</v>
      </c>
      <c r="C6" s="12">
        <v>0.24929999999999999</v>
      </c>
      <c r="D6" s="12">
        <v>3.3307999999999997E-2</v>
      </c>
    </row>
    <row r="7" spans="1:4">
      <c r="A7" s="10">
        <v>6</v>
      </c>
      <c r="B7" s="11" t="s">
        <v>3</v>
      </c>
      <c r="C7" s="12">
        <v>2.2527999999999999E-2</v>
      </c>
      <c r="D7" s="12">
        <v>6.6403000000000004E-2</v>
      </c>
    </row>
    <row r="8" spans="1:4">
      <c r="A8" s="10">
        <v>11</v>
      </c>
      <c r="B8" s="11" t="s">
        <v>4</v>
      </c>
      <c r="C8" s="12">
        <v>0.322575</v>
      </c>
      <c r="D8" s="12">
        <v>3.2170999999999998E-2</v>
      </c>
    </row>
    <row r="9" spans="1:4">
      <c r="A9" s="13">
        <v>15</v>
      </c>
      <c r="B9" s="14" t="s">
        <v>5</v>
      </c>
      <c r="C9" s="15">
        <v>0.43944899999999998</v>
      </c>
      <c r="D9" s="15">
        <v>2.4549000000000001E-2</v>
      </c>
    </row>
    <row r="10" spans="1:4">
      <c r="A10" s="10">
        <v>16</v>
      </c>
      <c r="B10" s="11" t="s">
        <v>6</v>
      </c>
      <c r="C10" s="12">
        <v>0.23349700000000001</v>
      </c>
      <c r="D10" s="12">
        <v>5.8004E-2</v>
      </c>
    </row>
    <row r="11" spans="1:4">
      <c r="A11" s="10">
        <v>20</v>
      </c>
      <c r="B11" s="11" t="s">
        <v>7</v>
      </c>
      <c r="C11" s="12">
        <v>0.200295</v>
      </c>
      <c r="D11" s="12">
        <v>2.6939000000000001E-2</v>
      </c>
    </row>
    <row r="12" spans="1:4">
      <c r="A12" s="10">
        <v>21</v>
      </c>
      <c r="B12" s="11" t="s">
        <v>8</v>
      </c>
      <c r="C12" s="12">
        <v>0.19636400000000001</v>
      </c>
      <c r="D12" s="12">
        <v>2.1218999999999998E-2</v>
      </c>
    </row>
    <row r="13" spans="1:4">
      <c r="A13" s="16">
        <v>25</v>
      </c>
      <c r="B13" s="17" t="s">
        <v>9</v>
      </c>
      <c r="C13" s="18">
        <v>0.174404</v>
      </c>
      <c r="D13" s="18">
        <v>5.2554999999999998E-2</v>
      </c>
    </row>
    <row r="14" spans="1:4">
      <c r="A14" s="10">
        <v>26</v>
      </c>
      <c r="B14" s="11" t="s">
        <v>10</v>
      </c>
      <c r="C14" s="12">
        <v>5.9151000000000002E-2</v>
      </c>
      <c r="D14" s="12">
        <v>2.7078000000000001E-2</v>
      </c>
    </row>
    <row r="15" spans="1:4">
      <c r="A15" s="10">
        <v>27</v>
      </c>
      <c r="B15" s="11" t="s">
        <v>11</v>
      </c>
      <c r="C15" s="12">
        <v>0.101621</v>
      </c>
      <c r="D15" s="12">
        <v>2.9412000000000001E-2</v>
      </c>
    </row>
    <row r="16" spans="1:4">
      <c r="A16" s="10">
        <v>28</v>
      </c>
      <c r="B16" s="11" t="s">
        <v>12</v>
      </c>
      <c r="C16" s="12">
        <v>0.13281599999999999</v>
      </c>
      <c r="D16" s="12">
        <v>4.3831000000000002E-2</v>
      </c>
    </row>
    <row r="17" spans="1:4">
      <c r="A17" s="10">
        <v>29</v>
      </c>
      <c r="B17" s="11" t="s">
        <v>13</v>
      </c>
      <c r="C17" s="12">
        <v>0.129495</v>
      </c>
      <c r="D17" s="12">
        <v>1.2626E-2</v>
      </c>
    </row>
    <row r="18" spans="1:4">
      <c r="A18" s="10">
        <v>32</v>
      </c>
      <c r="B18" s="11" t="s">
        <v>16</v>
      </c>
      <c r="C18" s="12">
        <v>5.8937000000000003E-2</v>
      </c>
      <c r="D18" s="12">
        <v>9.5119999999999996E-3</v>
      </c>
    </row>
    <row r="19" spans="1:4">
      <c r="A19" s="13">
        <v>33</v>
      </c>
      <c r="B19" s="14" t="s">
        <v>14</v>
      </c>
      <c r="C19" s="15">
        <v>0.17344699999999999</v>
      </c>
      <c r="D19" s="15">
        <v>9.1140000000000006E-3</v>
      </c>
    </row>
    <row r="20" spans="1:4">
      <c r="A20" s="10">
        <v>34</v>
      </c>
      <c r="B20" s="11" t="s">
        <v>15</v>
      </c>
      <c r="C20" s="12">
        <v>0.17793400000000001</v>
      </c>
      <c r="D20" s="12">
        <v>7.9089999999999994E-3</v>
      </c>
    </row>
    <row r="21" spans="1:4">
      <c r="A21" s="10">
        <v>35</v>
      </c>
      <c r="B21" s="11" t="s">
        <v>17</v>
      </c>
      <c r="C21" s="12">
        <v>8.6643999999999999E-2</v>
      </c>
      <c r="D21" s="12">
        <v>1.5744000000000001E-2</v>
      </c>
    </row>
    <row r="22" spans="1:4">
      <c r="A22" s="10">
        <v>39</v>
      </c>
      <c r="B22" s="11" t="s">
        <v>18</v>
      </c>
      <c r="C22" s="12">
        <v>0.249781</v>
      </c>
      <c r="D22" s="12">
        <v>3.3061E-2</v>
      </c>
    </row>
    <row r="23" spans="1:4">
      <c r="A23" s="16">
        <v>41</v>
      </c>
      <c r="B23" s="17" t="s">
        <v>19</v>
      </c>
      <c r="C23" s="18">
        <v>0</v>
      </c>
      <c r="D23" s="18">
        <v>0</v>
      </c>
    </row>
    <row r="24" spans="1:4">
      <c r="A24" s="10">
        <v>46</v>
      </c>
      <c r="B24" s="11" t="s">
        <v>20</v>
      </c>
      <c r="C24" s="12">
        <v>0</v>
      </c>
      <c r="D24" s="12">
        <v>0</v>
      </c>
    </row>
    <row r="25" spans="1:4">
      <c r="A25" s="10">
        <v>47</v>
      </c>
      <c r="B25" s="11" t="s">
        <v>168</v>
      </c>
      <c r="C25" s="12">
        <v>0</v>
      </c>
      <c r="D25" s="12">
        <v>0</v>
      </c>
    </row>
    <row r="26" spans="1:4">
      <c r="A26" s="10">
        <v>48</v>
      </c>
      <c r="B26" s="11" t="s">
        <v>169</v>
      </c>
      <c r="C26" s="12">
        <v>0</v>
      </c>
      <c r="D26" s="12">
        <v>0</v>
      </c>
    </row>
    <row r="27" spans="1:4">
      <c r="A27" s="10">
        <v>51</v>
      </c>
      <c r="B27" s="11" t="s">
        <v>21</v>
      </c>
      <c r="C27" s="12">
        <v>-173.03460000000001</v>
      </c>
      <c r="D27" s="12">
        <v>0</v>
      </c>
    </row>
    <row r="28" spans="1:4">
      <c r="A28" s="10">
        <v>53</v>
      </c>
      <c r="B28" s="11" t="s">
        <v>22</v>
      </c>
      <c r="C28" s="12">
        <v>0</v>
      </c>
      <c r="D28" s="12">
        <v>0</v>
      </c>
    </row>
    <row r="29" spans="1:4">
      <c r="A29" s="13">
        <v>55</v>
      </c>
      <c r="B29" s="14" t="s">
        <v>23</v>
      </c>
      <c r="C29" s="15">
        <v>0</v>
      </c>
      <c r="D29" s="15">
        <v>0</v>
      </c>
    </row>
    <row r="30" spans="1:4">
      <c r="A30" s="10">
        <v>57</v>
      </c>
      <c r="B30" s="11" t="s">
        <v>179</v>
      </c>
      <c r="C30" s="12">
        <v>0</v>
      </c>
      <c r="D30" s="12">
        <v>-0.326575</v>
      </c>
    </row>
    <row r="31" spans="1:4">
      <c r="A31" s="10">
        <v>59</v>
      </c>
      <c r="B31" s="11" t="s">
        <v>25</v>
      </c>
      <c r="C31" s="12">
        <v>4.1769000000000001E-2</v>
      </c>
      <c r="D31" s="12">
        <v>4.1079999999999997E-3</v>
      </c>
    </row>
    <row r="32" spans="1:4">
      <c r="A32" s="10">
        <v>61</v>
      </c>
      <c r="B32" s="11" t="s">
        <v>26</v>
      </c>
      <c r="C32" s="12">
        <v>0</v>
      </c>
      <c r="D32" s="12">
        <v>0</v>
      </c>
    </row>
    <row r="33" spans="1:6">
      <c r="A33" s="16">
        <v>63</v>
      </c>
      <c r="B33" s="17" t="s">
        <v>27</v>
      </c>
      <c r="C33" s="18">
        <v>0</v>
      </c>
      <c r="D33" s="18">
        <v>1.4E-5</v>
      </c>
    </row>
    <row r="34" spans="1:6">
      <c r="A34" s="13">
        <v>64</v>
      </c>
      <c r="B34" s="14" t="s">
        <v>172</v>
      </c>
      <c r="C34" s="15">
        <v>0</v>
      </c>
      <c r="D34" s="15">
        <v>0</v>
      </c>
    </row>
    <row r="35" spans="1:6">
      <c r="A35" s="10">
        <v>65</v>
      </c>
      <c r="B35" s="11" t="s">
        <v>173</v>
      </c>
      <c r="C35" s="12">
        <v>0</v>
      </c>
      <c r="D35" s="12">
        <v>0</v>
      </c>
    </row>
    <row r="36" spans="1:6">
      <c r="A36" s="10">
        <v>66</v>
      </c>
      <c r="B36" s="11" t="s">
        <v>28</v>
      </c>
      <c r="C36" s="12">
        <v>0</v>
      </c>
      <c r="D36" s="12">
        <v>0</v>
      </c>
    </row>
    <row r="37" spans="1:6">
      <c r="A37" s="10">
        <v>67</v>
      </c>
      <c r="B37" s="11" t="s">
        <v>29</v>
      </c>
      <c r="C37" s="12">
        <v>1.8E-5</v>
      </c>
      <c r="D37" s="12">
        <v>6.0000000000000002E-6</v>
      </c>
    </row>
    <row r="38" spans="1:6">
      <c r="A38" s="16">
        <v>68</v>
      </c>
      <c r="B38" s="17" t="s">
        <v>30</v>
      </c>
      <c r="C38" s="18">
        <v>0</v>
      </c>
      <c r="D38" s="18">
        <v>0</v>
      </c>
    </row>
    <row r="39" spans="1:6">
      <c r="A39" s="19">
        <v>69</v>
      </c>
      <c r="B39" s="20" t="s">
        <v>31</v>
      </c>
      <c r="C39" s="21">
        <v>2.3505000000000002E-2</v>
      </c>
      <c r="D39" s="21">
        <v>3.0098E-2</v>
      </c>
    </row>
    <row r="41" spans="1:6">
      <c r="A41" s="466" t="s">
        <v>1223</v>
      </c>
      <c r="C41" s="466"/>
      <c r="D41" s="466"/>
      <c r="E41" s="466"/>
      <c r="F41" s="466"/>
    </row>
    <row r="42" spans="1:6">
      <c r="B42" s="466" t="s">
        <v>381</v>
      </c>
      <c r="C42" s="466"/>
      <c r="D42" s="466"/>
      <c r="E42" s="466"/>
      <c r="F42" s="466"/>
    </row>
  </sheetData>
  <phoneticPr fontId="37"/>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heetViews>
  <sheetFormatPr defaultRowHeight="11.25"/>
  <cols>
    <col min="1" max="1" width="4" customWidth="1"/>
    <col min="2" max="2" width="27.1640625" bestFit="1" customWidth="1"/>
    <col min="3" max="9" width="13.33203125" customWidth="1"/>
    <col min="11" max="11" width="14.33203125" customWidth="1"/>
    <col min="19" max="19" width="10" bestFit="1" customWidth="1"/>
  </cols>
  <sheetData>
    <row r="1" spans="1:19">
      <c r="A1" t="s">
        <v>32</v>
      </c>
    </row>
    <row r="3" spans="1:19" ht="22.5">
      <c r="A3" s="8"/>
      <c r="B3" s="9"/>
      <c r="C3" s="6" t="s">
        <v>76</v>
      </c>
      <c r="D3" s="22" t="s">
        <v>34</v>
      </c>
      <c r="E3" s="22" t="s">
        <v>35</v>
      </c>
      <c r="F3" s="22" t="s">
        <v>36</v>
      </c>
      <c r="G3" s="22" t="s">
        <v>33</v>
      </c>
      <c r="H3" s="22" t="s">
        <v>177</v>
      </c>
      <c r="I3" s="22" t="s">
        <v>37</v>
      </c>
      <c r="K3" s="293" t="s">
        <v>178</v>
      </c>
      <c r="L3" s="293"/>
    </row>
    <row r="4" spans="1:19">
      <c r="A4" s="10">
        <f>投入係数!A4</f>
        <v>1</v>
      </c>
      <c r="B4" s="11" t="str">
        <f>投入係数!B4</f>
        <v>農業</v>
      </c>
      <c r="C4" s="12">
        <f>+'H27取引基本表（生産者）(36)'!AY4/'H27取引基本表（生産者）(36)'!AU4*-1</f>
        <v>0.30399645530115493</v>
      </c>
      <c r="D4" s="12">
        <f>1-C4</f>
        <v>0.69600354469884507</v>
      </c>
      <c r="E4" s="12">
        <f t="array" ref="E4:E39">TRANSPOSE(投入係数!C47:AL47)</f>
        <v>0.46001199999999998</v>
      </c>
      <c r="F4" s="12">
        <f t="array" ref="F4:F39">TRANSPOSE(投入係数!C42:AL42)</f>
        <v>0.101509</v>
      </c>
      <c r="G4" s="12">
        <f>'H27取引基本表（生産者）(36)'!BB4/'H27取引基本表（生産者）(36)'!$BB$43</f>
        <v>1.302152899269415E-2</v>
      </c>
      <c r="H4" s="23">
        <v>0.30378899999999998</v>
      </c>
      <c r="I4" s="26">
        <v>4.7107000000000003E-2</v>
      </c>
      <c r="K4" s="293" t="s">
        <v>159</v>
      </c>
      <c r="L4" s="293"/>
      <c r="S4" s="303"/>
    </row>
    <row r="5" spans="1:19">
      <c r="A5" s="10">
        <f>投入係数!A5</f>
        <v>2</v>
      </c>
      <c r="B5" s="11" t="str">
        <f>投入係数!B5</f>
        <v>林業</v>
      </c>
      <c r="C5" s="12">
        <f>+'H27取引基本表（生産者）(36)'!AY5/'H27取引基本表（生産者）(36)'!AU5*-1</f>
        <v>0.36762099156684752</v>
      </c>
      <c r="D5" s="12">
        <f t="shared" ref="D5:D39" si="0">1-C5</f>
        <v>0.63237900843315242</v>
      </c>
      <c r="E5" s="12">
        <v>0.570137</v>
      </c>
      <c r="F5" s="12">
        <v>0.17749699999999999</v>
      </c>
      <c r="G5" s="12">
        <f>'H27取引基本表（生産者）(36)'!BB5/'H27取引基本表（生産者）(36)'!$BB$43</f>
        <v>6.3140573258121577E-4</v>
      </c>
      <c r="H5" s="25">
        <v>6.6350999999999993E-2</v>
      </c>
      <c r="I5" s="3">
        <v>3.7294000000000001E-2</v>
      </c>
      <c r="K5" s="294" t="s">
        <v>160</v>
      </c>
      <c r="L5" s="295">
        <f>VLOOKUP(データ入力表!E9,各種係数!K6:L10,2,FALSE)</f>
        <v>9.9999999999999995E-7</v>
      </c>
      <c r="S5" s="303"/>
    </row>
    <row r="6" spans="1:19">
      <c r="A6" s="10">
        <f>投入係数!A6</f>
        <v>3</v>
      </c>
      <c r="B6" s="11" t="str">
        <f>投入係数!B6</f>
        <v>漁業</v>
      </c>
      <c r="C6" s="12">
        <f>+'H27取引基本表（生産者）(36)'!AY6/'H27取引基本表（生産者）(36)'!AU6*-1</f>
        <v>0.57850004270949007</v>
      </c>
      <c r="D6" s="12">
        <f t="shared" si="0"/>
        <v>0.42149995729050993</v>
      </c>
      <c r="E6" s="12">
        <v>0.48953799999999997</v>
      </c>
      <c r="F6" s="12">
        <v>0.11745</v>
      </c>
      <c r="G6" s="12">
        <f>'H27取引基本表（生産者）(36)'!BB6/'H27取引基本表（生産者）(36)'!$BB$43</f>
        <v>1.2856392108788293E-3</v>
      </c>
      <c r="H6" s="25">
        <v>9.6186999999999995E-2</v>
      </c>
      <c r="I6" s="3">
        <v>4.8057000000000002E-2</v>
      </c>
      <c r="K6" s="296" t="s">
        <v>161</v>
      </c>
      <c r="L6" s="296">
        <v>100</v>
      </c>
      <c r="S6" s="303"/>
    </row>
    <row r="7" spans="1:19">
      <c r="A7" s="10">
        <f>投入係数!A7</f>
        <v>6</v>
      </c>
      <c r="B7" s="11" t="str">
        <f>投入係数!B7</f>
        <v>鉱業</v>
      </c>
      <c r="C7" s="12">
        <f>+'H27取引基本表（生産者）(36)'!AY7/'H27取引基本表（生産者）(36)'!AU7*-1</f>
        <v>0.99500629348524428</v>
      </c>
      <c r="D7" s="12">
        <f t="shared" si="0"/>
        <v>4.9937065147557247E-3</v>
      </c>
      <c r="E7" s="12">
        <v>0.51363199999999998</v>
      </c>
      <c r="F7" s="12">
        <v>0.19927400000000001</v>
      </c>
      <c r="G7" s="12">
        <f>'H27取引基本表（生産者）(36)'!BB7/'H27取引基本表（生産者）(36)'!$BB$43</f>
        <v>-2.7199016172729295E-5</v>
      </c>
      <c r="H7" s="25">
        <v>2.3403E-2</v>
      </c>
      <c r="I7" s="3">
        <v>2.1772E-2</v>
      </c>
      <c r="K7" s="297" t="s">
        <v>162</v>
      </c>
      <c r="L7" s="298">
        <v>1</v>
      </c>
      <c r="S7" s="303"/>
    </row>
    <row r="8" spans="1:19">
      <c r="A8" s="10">
        <f>投入係数!A8</f>
        <v>11</v>
      </c>
      <c r="B8" s="11" t="str">
        <f>投入係数!B8</f>
        <v>飲食料品</v>
      </c>
      <c r="C8" s="12">
        <f>+'H27取引基本表（生産者）(36)'!AY8/'H27取引基本表（生産者）(36)'!AU8*-1</f>
        <v>0.74373435010243572</v>
      </c>
      <c r="D8" s="12">
        <f t="shared" si="0"/>
        <v>0.25626564989756428</v>
      </c>
      <c r="E8" s="12">
        <v>0.41820299999999999</v>
      </c>
      <c r="F8" s="12">
        <v>0.15396799999999999</v>
      </c>
      <c r="G8" s="12">
        <f>'H27取引基本表（生産者）(36)'!BB8/'H27取引基本表（生産者）(36)'!$BB$43</f>
        <v>0.11399544805036481</v>
      </c>
      <c r="H8" s="25">
        <v>5.3193999999999998E-2</v>
      </c>
      <c r="I8" s="3">
        <v>4.5185000000000003E-2</v>
      </c>
      <c r="K8" s="297" t="s">
        <v>163</v>
      </c>
      <c r="L8" s="299">
        <v>0.01</v>
      </c>
      <c r="S8" s="303"/>
    </row>
    <row r="9" spans="1:19">
      <c r="A9" s="13">
        <f>投入係数!A9</f>
        <v>15</v>
      </c>
      <c r="B9" s="14" t="str">
        <f>投入係数!B9</f>
        <v>繊維製品</v>
      </c>
      <c r="C9" s="15">
        <f>+'H27取引基本表（生産者）(36)'!AY9/'H27取引基本表（生産者）(36)'!AU9*-1</f>
        <v>0.9110343479110995</v>
      </c>
      <c r="D9" s="15">
        <f t="shared" si="0"/>
        <v>8.8965652088900504E-2</v>
      </c>
      <c r="E9" s="15">
        <v>0.41369899999999998</v>
      </c>
      <c r="F9" s="15">
        <v>0.17602699999999999</v>
      </c>
      <c r="G9" s="15">
        <f>'H27取引基本表（生産者）(36)'!BB9/'H27取引基本表（生産者）(36)'!$BB$43</f>
        <v>2.1179776754360828E-2</v>
      </c>
      <c r="H9" s="27">
        <v>0.105005</v>
      </c>
      <c r="I9" s="4">
        <v>8.3613999999999994E-2</v>
      </c>
      <c r="K9" s="297" t="s">
        <v>164</v>
      </c>
      <c r="L9" s="300">
        <v>1E-3</v>
      </c>
      <c r="S9" s="303"/>
    </row>
    <row r="10" spans="1:19">
      <c r="A10" s="10">
        <f>投入係数!A10</f>
        <v>16</v>
      </c>
      <c r="B10" s="11" t="str">
        <f>投入係数!B10</f>
        <v>パルプ・紙・木製品</v>
      </c>
      <c r="C10" s="12">
        <f>+'H27取引基本表（生産者）(36)'!AY10/'H27取引基本表（生産者）(36)'!AU10*-1</f>
        <v>0.87735859176383513</v>
      </c>
      <c r="D10" s="12">
        <f t="shared" si="0"/>
        <v>0.12264140823616487</v>
      </c>
      <c r="E10" s="12">
        <v>0.32378200000000001</v>
      </c>
      <c r="F10" s="12">
        <v>0.230687</v>
      </c>
      <c r="G10" s="12">
        <f>'H27取引基本表（生産者）(36)'!BB10/'H27取引基本表（生産者）(36)'!$BB$43</f>
        <v>1.6227127327337245E-3</v>
      </c>
      <c r="H10" s="25">
        <v>6.7393999999999996E-2</v>
      </c>
      <c r="I10" s="3">
        <v>4.8055E-2</v>
      </c>
      <c r="K10" s="297" t="s">
        <v>165</v>
      </c>
      <c r="L10" s="301">
        <v>9.9999999999999995E-7</v>
      </c>
      <c r="S10" s="303"/>
    </row>
    <row r="11" spans="1:19">
      <c r="A11" s="10">
        <f>投入係数!A11</f>
        <v>20</v>
      </c>
      <c r="B11" s="11" t="str">
        <f>投入係数!B11</f>
        <v>化学製品</v>
      </c>
      <c r="C11" s="12">
        <f>+'H27取引基本表（生産者）(36)'!AY11/'H27取引基本表（生産者）(36)'!AU11*-1</f>
        <v>0.66957573197673581</v>
      </c>
      <c r="D11" s="12">
        <f t="shared" si="0"/>
        <v>0.33042426802326419</v>
      </c>
      <c r="E11" s="12">
        <v>0.206897</v>
      </c>
      <c r="F11" s="12">
        <v>2.2426000000000001E-2</v>
      </c>
      <c r="G11" s="12">
        <f>'H27取引基本表（生産者）(36)'!BB11/'H27取引基本表（生産者）(36)'!$BB$43</f>
        <v>1.0440050939871718E-2</v>
      </c>
      <c r="H11" s="25">
        <v>3.4250000000000001E-3</v>
      </c>
      <c r="I11" s="3">
        <v>3.3210000000000002E-3</v>
      </c>
      <c r="S11" s="303"/>
    </row>
    <row r="12" spans="1:19">
      <c r="A12" s="10">
        <f>投入係数!A12</f>
        <v>21</v>
      </c>
      <c r="B12" s="11" t="str">
        <f>投入係数!B12</f>
        <v>石油・石炭製品</v>
      </c>
      <c r="C12" s="12">
        <f>+'H27取引基本表（生産者）(36)'!AY12/'H27取引基本表（生産者）(36)'!AU12*-1</f>
        <v>0.66886218429027455</v>
      </c>
      <c r="D12" s="12">
        <f t="shared" si="0"/>
        <v>0.33113781570972545</v>
      </c>
      <c r="E12" s="12">
        <v>0.27954899999999999</v>
      </c>
      <c r="F12" s="12">
        <v>5.2810000000000001E-3</v>
      </c>
      <c r="G12" s="12">
        <f>'H27取引基本表（生産者）(36)'!BB12/'H27取引基本表（生産者）(36)'!$BB$43</f>
        <v>2.5952232699240078E-2</v>
      </c>
      <c r="H12" s="25">
        <v>7.0200000000000004E-4</v>
      </c>
      <c r="I12" s="3">
        <v>6.8599999999999998E-4</v>
      </c>
      <c r="S12" s="303"/>
    </row>
    <row r="13" spans="1:19">
      <c r="A13" s="16">
        <f>投入係数!A13</f>
        <v>25</v>
      </c>
      <c r="B13" s="17" t="str">
        <f>投入係数!B13</f>
        <v>窯業・土石製品</v>
      </c>
      <c r="C13" s="18">
        <f>+'H27取引基本表（生産者）(36)'!AY13/'H27取引基本表（生産者）(36)'!AU13*-1</f>
        <v>0.53794807106065379</v>
      </c>
      <c r="D13" s="18">
        <f t="shared" si="0"/>
        <v>0.46205192893934621</v>
      </c>
      <c r="E13" s="18">
        <v>0.45327099999999998</v>
      </c>
      <c r="F13" s="18">
        <v>0.20641499999999999</v>
      </c>
      <c r="G13" s="18">
        <f>'H27取引基本表（生産者）(36)'!BB13/'H27取引基本表（生産者）(36)'!$BB$43</f>
        <v>4.9152507797860798E-4</v>
      </c>
      <c r="H13" s="28">
        <v>3.0945E-2</v>
      </c>
      <c r="I13" s="5">
        <v>2.8087999999999998E-2</v>
      </c>
      <c r="S13" s="303"/>
    </row>
    <row r="14" spans="1:19">
      <c r="A14" s="10">
        <f>投入係数!A14</f>
        <v>26</v>
      </c>
      <c r="B14" s="11" t="str">
        <f>投入係数!B14</f>
        <v>鉄鋼</v>
      </c>
      <c r="C14" s="12">
        <f>+'H27取引基本表（生産者）(36)'!AY14/'H27取引基本表（生産者）(36)'!AU14*-1</f>
        <v>0.2288036995036892</v>
      </c>
      <c r="D14" s="12">
        <f t="shared" si="0"/>
        <v>0.77119630049631083</v>
      </c>
      <c r="E14" s="12">
        <v>0.253969</v>
      </c>
      <c r="F14" s="12">
        <v>1.6234999999999999E-2</v>
      </c>
      <c r="G14" s="12">
        <f>'H27取引基本表（生産者）(36)'!BB14/'H27取引基本表（生産者）(36)'!$BB$43</f>
        <v>-1.5299446597160228E-4</v>
      </c>
      <c r="H14" s="25">
        <v>1.9109999999999999E-3</v>
      </c>
      <c r="I14" s="3">
        <v>1.745E-3</v>
      </c>
      <c r="S14" s="303"/>
    </row>
    <row r="15" spans="1:19">
      <c r="A15" s="10">
        <f>投入係数!A15</f>
        <v>27</v>
      </c>
      <c r="B15" s="11" t="str">
        <f>投入係数!B15</f>
        <v>非鉄金属</v>
      </c>
      <c r="C15" s="12">
        <f>+'H27取引基本表（生産者）(36)'!AY15/'H27取引基本表（生産者）(36)'!AU15*-1</f>
        <v>0.79235034513975333</v>
      </c>
      <c r="D15" s="12">
        <f t="shared" si="0"/>
        <v>0.20764965486024667</v>
      </c>
      <c r="E15" s="12">
        <v>0.26096999999999998</v>
      </c>
      <c r="F15" s="12">
        <v>1.6102999999999999E-2</v>
      </c>
      <c r="G15" s="12">
        <f>'H27取引基本表（生産者）(36)'!BB15/'H27取引基本表（生産者）(36)'!$BB$43</f>
        <v>-4.8569671737016601E-7</v>
      </c>
      <c r="H15" s="25">
        <v>2.032E-3</v>
      </c>
      <c r="I15" s="3">
        <v>2.0070000000000001E-3</v>
      </c>
      <c r="S15" s="303"/>
    </row>
    <row r="16" spans="1:19">
      <c r="A16" s="10">
        <f>投入係数!A16</f>
        <v>28</v>
      </c>
      <c r="B16" s="11" t="str">
        <f>投入係数!B16</f>
        <v>金属製品</v>
      </c>
      <c r="C16" s="12">
        <f>+'H27取引基本表（生産者）(36)'!AY16/'H27取引基本表（生産者）(36)'!AU16*-1</f>
        <v>0.73489728551741818</v>
      </c>
      <c r="D16" s="12">
        <f t="shared" si="0"/>
        <v>0.26510271448258182</v>
      </c>
      <c r="E16" s="12">
        <v>0.445212</v>
      </c>
      <c r="F16" s="12">
        <v>0.270951</v>
      </c>
      <c r="G16" s="12">
        <f>'H27取引基本表（生産者）(36)'!BB16/'H27取引基本表（生産者）(36)'!$BB$43</f>
        <v>9.7090773802296177E-4</v>
      </c>
      <c r="H16" s="25">
        <v>9.0673000000000004E-2</v>
      </c>
      <c r="I16" s="3">
        <v>7.7281000000000002E-2</v>
      </c>
      <c r="S16" s="303"/>
    </row>
    <row r="17" spans="1:19">
      <c r="A17" s="10">
        <f>投入係数!A17</f>
        <v>29</v>
      </c>
      <c r="B17" s="11" t="str">
        <f>投入係数!B17</f>
        <v>一般機械</v>
      </c>
      <c r="C17" s="12">
        <f>+'H27取引基本表（生産者）(36)'!AY17/'H27取引基本表（生産者）(36)'!AU17*-1</f>
        <v>0.88362595471080152</v>
      </c>
      <c r="D17" s="12">
        <f t="shared" si="0"/>
        <v>0.11637404528919848</v>
      </c>
      <c r="E17" s="12">
        <v>0.395845</v>
      </c>
      <c r="F17" s="12">
        <v>0.13978499999999999</v>
      </c>
      <c r="G17" s="12">
        <f>'H27取引基本表（生産者）(36)'!BB17/'H27取引基本表（生産者）(36)'!$BB$43</f>
        <v>3.5892987413655266E-4</v>
      </c>
      <c r="H17" s="25">
        <v>3.6438999999999999E-2</v>
      </c>
      <c r="I17" s="3">
        <v>3.3715000000000002E-2</v>
      </c>
      <c r="S17" s="303"/>
    </row>
    <row r="18" spans="1:19">
      <c r="A18" s="10">
        <f>投入係数!A18</f>
        <v>32</v>
      </c>
      <c r="B18" s="11" t="str">
        <f>投入係数!B18</f>
        <v>電子部品</v>
      </c>
      <c r="C18" s="12">
        <f>+'H27取引基本表（生産者）(36)'!AY18/'H27取引基本表（生産者）(36)'!AU18*-1</f>
        <v>0.89056193388755478</v>
      </c>
      <c r="D18" s="12">
        <f t="shared" si="0"/>
        <v>0.10943806611244522</v>
      </c>
      <c r="E18" s="12">
        <v>0.42114299999999999</v>
      </c>
      <c r="F18" s="12">
        <v>0.239007</v>
      </c>
      <c r="G18" s="12">
        <f>'H27取引基本表（生産者）(36)'!BB18/'H27取引基本表（生産者）(36)'!$BB$43</f>
        <v>3.6281544787551397E-4</v>
      </c>
      <c r="H18" s="25">
        <v>3.3541000000000001E-2</v>
      </c>
      <c r="I18" s="3">
        <v>3.3236000000000002E-2</v>
      </c>
      <c r="S18" s="303"/>
    </row>
    <row r="19" spans="1:19">
      <c r="A19" s="13">
        <f>投入係数!A19</f>
        <v>33</v>
      </c>
      <c r="B19" s="14" t="str">
        <f>投入係数!B19</f>
        <v>電気機械</v>
      </c>
      <c r="C19" s="15">
        <f>+'H27取引基本表（生産者）(36)'!AY19/'H27取引基本表（生産者）(36)'!AU19*-1</f>
        <v>0.93431203950586117</v>
      </c>
      <c r="D19" s="15">
        <f t="shared" si="0"/>
        <v>6.5687960494138831E-2</v>
      </c>
      <c r="E19" s="15">
        <v>0.37705100000000003</v>
      </c>
      <c r="F19" s="15">
        <v>0.222467</v>
      </c>
      <c r="G19" s="15">
        <f>'H27取引基本表（生産者）(36)'!BB19/'H27取引基本表（生産者）(36)'!$BB$43</f>
        <v>1.0874749501918017E-2</v>
      </c>
      <c r="H19" s="27">
        <v>5.6640000000000003E-2</v>
      </c>
      <c r="I19" s="4">
        <v>5.3127000000000001E-2</v>
      </c>
      <c r="S19" s="303"/>
    </row>
    <row r="20" spans="1:19">
      <c r="A20" s="10">
        <f>投入係数!A20</f>
        <v>34</v>
      </c>
      <c r="B20" s="11" t="str">
        <f>投入係数!B20</f>
        <v>情報･通信機器</v>
      </c>
      <c r="C20" s="12">
        <f>+'H27取引基本表（生産者）(36)'!AY20/'H27取引基本表（生産者）(36)'!AU20*-1</f>
        <v>0.93858024691358022</v>
      </c>
      <c r="D20" s="12">
        <f t="shared" si="0"/>
        <v>6.1419753086419782E-2</v>
      </c>
      <c r="E20" s="12">
        <v>0.387015</v>
      </c>
      <c r="F20" s="12">
        <v>0.20969199999999999</v>
      </c>
      <c r="G20" s="12">
        <f>'H27取引基本表（生産者）(36)'!BB20/'H27取引基本表（生産者）(36)'!$BB$43</f>
        <v>1.0038379754606591E-2</v>
      </c>
      <c r="H20" s="25">
        <v>3.2562000000000001E-2</v>
      </c>
      <c r="I20" s="3">
        <v>3.2051999999999997E-2</v>
      </c>
      <c r="S20" s="303"/>
    </row>
    <row r="21" spans="1:19">
      <c r="A21" s="10">
        <f>投入係数!A21</f>
        <v>35</v>
      </c>
      <c r="B21" s="11" t="str">
        <f>投入係数!B21</f>
        <v>輸送機械</v>
      </c>
      <c r="C21" s="12">
        <f>+'H27取引基本表（生産者）(36)'!AY21/'H27取引基本表（生産者）(36)'!AU21*-1</f>
        <v>0.71523263127605341</v>
      </c>
      <c r="D21" s="12">
        <f t="shared" si="0"/>
        <v>0.28476736872394659</v>
      </c>
      <c r="E21" s="12">
        <v>0.23452500000000001</v>
      </c>
      <c r="F21" s="12">
        <v>7.3922000000000002E-2</v>
      </c>
      <c r="G21" s="12">
        <f>'H27取引基本表（生産者）(36)'!BB21/'H27取引基本表（生産者）(36)'!$BB$43</f>
        <v>2.3780682675878066E-2</v>
      </c>
      <c r="H21" s="25">
        <v>1.2843E-2</v>
      </c>
      <c r="I21" s="3">
        <v>1.244E-2</v>
      </c>
      <c r="S21" s="303"/>
    </row>
    <row r="22" spans="1:19">
      <c r="A22" s="10">
        <f>投入係数!A22</f>
        <v>39</v>
      </c>
      <c r="B22" s="11" t="str">
        <f>投入係数!B22</f>
        <v>その他の製造工業製品</v>
      </c>
      <c r="C22" s="12">
        <f>+'H27取引基本表（生産者）(36)'!AY22/'H27取引基本表（生産者）(36)'!AU22*-1</f>
        <v>0.75723601571478205</v>
      </c>
      <c r="D22" s="12">
        <f t="shared" si="0"/>
        <v>0.24276398428521795</v>
      </c>
      <c r="E22" s="12">
        <v>0.39385399999999998</v>
      </c>
      <c r="F22" s="12">
        <v>0.22426499999999999</v>
      </c>
      <c r="G22" s="12">
        <f>'H27取引基本表（生産者）(36)'!BB22/'H27取引基本表（生産者）(36)'!$BB$43</f>
        <v>1.7083896336778218E-2</v>
      </c>
      <c r="H22" s="25">
        <v>5.5399999999999998E-2</v>
      </c>
      <c r="I22" s="3">
        <v>4.6937E-2</v>
      </c>
      <c r="S22" s="303"/>
    </row>
    <row r="23" spans="1:19">
      <c r="A23" s="16">
        <f>投入係数!A23</f>
        <v>41</v>
      </c>
      <c r="B23" s="17" t="str">
        <f>投入係数!B23</f>
        <v>建設</v>
      </c>
      <c r="C23" s="18">
        <f>+'H27取引基本表（生産者）(36)'!AY23/'H27取引基本表（生産者）(36)'!AU23*-1</f>
        <v>4.7413183572049052E-2</v>
      </c>
      <c r="D23" s="18">
        <f t="shared" si="0"/>
        <v>0.95258681642795096</v>
      </c>
      <c r="E23" s="18">
        <v>0.477522</v>
      </c>
      <c r="F23" s="18">
        <v>0.36487000000000003</v>
      </c>
      <c r="G23" s="18">
        <f>'H27取引基本表（生産者）(36)'!BB23/'H27取引基本表（生産者）(36)'!$BB$43</f>
        <v>0</v>
      </c>
      <c r="H23" s="28">
        <v>0.13810800000000001</v>
      </c>
      <c r="I23" s="5">
        <v>9.7782999999999995E-2</v>
      </c>
      <c r="S23" s="303"/>
    </row>
    <row r="24" spans="1:19">
      <c r="A24" s="10">
        <f>投入係数!A24</f>
        <v>46</v>
      </c>
      <c r="B24" s="11" t="str">
        <f>投入係数!B24</f>
        <v>電力・ガス・熱供給</v>
      </c>
      <c r="C24" s="12">
        <f>+'H27取引基本表（生産者）(36)'!AY24/'H27取引基本表（生産者）(36)'!AU24*-1</f>
        <v>0.39582698807029387</v>
      </c>
      <c r="D24" s="12">
        <f t="shared" si="0"/>
        <v>0.60417301192970618</v>
      </c>
      <c r="E24" s="12">
        <v>0.36437700000000001</v>
      </c>
      <c r="F24" s="12">
        <v>6.9545999999999997E-2</v>
      </c>
      <c r="G24" s="12">
        <f>'H27取引基本表（生産者）(36)'!BB24/'H27取引基本表（生産者）(36)'!$BB$43</f>
        <v>2.534559749924474E-2</v>
      </c>
      <c r="H24" s="25">
        <v>7.0800000000000004E-3</v>
      </c>
      <c r="I24" s="3">
        <v>6.9569999999999996E-3</v>
      </c>
      <c r="S24" s="303"/>
    </row>
    <row r="25" spans="1:19">
      <c r="A25" s="10">
        <f>投入係数!A25</f>
        <v>47</v>
      </c>
      <c r="B25" s="11" t="str">
        <f>投入係数!B25</f>
        <v>水道</v>
      </c>
      <c r="C25" s="12">
        <f>+'H27取引基本表（生産者）(36)'!AY25/'H27取引基本表（生産者）(36)'!AU25*-1</f>
        <v>0</v>
      </c>
      <c r="D25" s="12">
        <f t="shared" si="0"/>
        <v>1</v>
      </c>
      <c r="E25" s="12">
        <v>0.53801399999999999</v>
      </c>
      <c r="F25" s="12">
        <v>0.147531</v>
      </c>
      <c r="G25" s="12">
        <f>'H27取引基本表（生産者）(36)'!BB25/'H27取引基本表（生産者）(36)'!$BB$43</f>
        <v>7.7211207160335282E-3</v>
      </c>
      <c r="H25" s="25">
        <v>4.4311000000000003E-2</v>
      </c>
      <c r="I25" s="3">
        <v>4.4283999999999997E-2</v>
      </c>
      <c r="S25" s="303"/>
    </row>
    <row r="26" spans="1:19">
      <c r="A26" s="10">
        <f>投入係数!A26</f>
        <v>48</v>
      </c>
      <c r="B26" s="11" t="str">
        <f>投入係数!B26</f>
        <v>廃棄物処理</v>
      </c>
      <c r="C26" s="12">
        <f>+'H27取引基本表（生産者）(36)'!AY26/'H27取引基本表（生産者）(36)'!AU26*-1</f>
        <v>6.0371782977699892E-2</v>
      </c>
      <c r="D26" s="12">
        <f t="shared" si="0"/>
        <v>0.93962821702230015</v>
      </c>
      <c r="E26" s="12">
        <v>0.66197799999999996</v>
      </c>
      <c r="F26" s="12">
        <v>0.40787600000000002</v>
      </c>
      <c r="G26" s="12">
        <f>'H27取引基本表（生産者）(36)'!BB26/'H27取引基本表（生産者）(36)'!$BB$43</f>
        <v>7.7080069046645341E-4</v>
      </c>
      <c r="H26" s="25">
        <v>0.144487</v>
      </c>
      <c r="I26" s="3">
        <v>0.13186400000000001</v>
      </c>
      <c r="S26" s="303"/>
    </row>
    <row r="27" spans="1:19">
      <c r="A27" s="10">
        <f>投入係数!A27</f>
        <v>51</v>
      </c>
      <c r="B27" s="11" t="str">
        <f>投入係数!B27</f>
        <v>商業</v>
      </c>
      <c r="C27" s="12">
        <f>+'H27取引基本表（生産者）(36)'!AY27/'H27取引基本表（生産者）(36)'!AU27*-1</f>
        <v>0.57887320062823022</v>
      </c>
      <c r="D27" s="12">
        <f t="shared" si="0"/>
        <v>0.42112679937176978</v>
      </c>
      <c r="E27" s="12">
        <v>0.70593600000000001</v>
      </c>
      <c r="F27" s="12">
        <v>0.46028599999999997</v>
      </c>
      <c r="G27" s="12">
        <f>'H27取引基本表（生産者）(36)'!BB27/'H27取引基本表（生産者）(36)'!$BB$43</f>
        <v>0.19223293237450326</v>
      </c>
      <c r="H27" s="25">
        <v>0.153915</v>
      </c>
      <c r="I27" s="3">
        <v>0.127527</v>
      </c>
      <c r="S27" s="303"/>
    </row>
    <row r="28" spans="1:19">
      <c r="A28" s="10">
        <f>投入係数!A28</f>
        <v>53</v>
      </c>
      <c r="B28" s="11" t="str">
        <f>投入係数!B28</f>
        <v>金融・保険</v>
      </c>
      <c r="C28" s="12">
        <f>+'H27取引基本表（生産者）(36)'!AY28/'H27取引基本表（生産者）(36)'!AU28*-1</f>
        <v>0.25014993341939679</v>
      </c>
      <c r="D28" s="12">
        <f t="shared" si="0"/>
        <v>0.74985006658060316</v>
      </c>
      <c r="E28" s="12">
        <v>0.68148200000000003</v>
      </c>
      <c r="F28" s="12">
        <v>0.33348299999999997</v>
      </c>
      <c r="G28" s="12">
        <f>'H27取引基本表（生産者）(36)'!BB28/'H27取引基本表（生産者）(36)'!$BB$43</f>
        <v>7.194868322762954E-2</v>
      </c>
      <c r="H28" s="25">
        <v>4.5137999999999998E-2</v>
      </c>
      <c r="I28" s="3">
        <v>4.1188000000000002E-2</v>
      </c>
      <c r="S28" s="303"/>
    </row>
    <row r="29" spans="1:19">
      <c r="A29" s="13">
        <f>投入係数!A29</f>
        <v>55</v>
      </c>
      <c r="B29" s="14" t="str">
        <f>投入係数!B29</f>
        <v>不動産</v>
      </c>
      <c r="C29" s="15">
        <f>+'H27取引基本表（生産者）(36)'!AY29/'H27取引基本表（生産者）(36)'!AU29*-1</f>
        <v>5.2115255109375829E-3</v>
      </c>
      <c r="D29" s="15">
        <f t="shared" si="0"/>
        <v>0.99478847448906238</v>
      </c>
      <c r="E29" s="15">
        <v>0.85026999999999997</v>
      </c>
      <c r="F29" s="15">
        <v>4.0515000000000002E-2</v>
      </c>
      <c r="G29" s="15">
        <f>'H27取引基本表（生産者）(36)'!BB42/'H27取引基本表（生産者）(36)'!$BB$43</f>
        <v>5.8934925382413308E-2</v>
      </c>
      <c r="H29" s="27">
        <v>9.9970000000000007E-3</v>
      </c>
      <c r="I29" s="4">
        <v>3.8869999999999998E-3</v>
      </c>
      <c r="S29" s="303"/>
    </row>
    <row r="30" spans="1:19">
      <c r="A30" s="10">
        <f>投入係数!A30</f>
        <v>57</v>
      </c>
      <c r="B30" s="11" t="str">
        <f>投入係数!B30</f>
        <v>運輸・郵便</v>
      </c>
      <c r="C30" s="12">
        <f>+'H27取引基本表（生産者）(36)'!AY30/'H27取引基本表（生産者）(36)'!AU30*-1</f>
        <v>0.53514971052303251</v>
      </c>
      <c r="D30" s="12">
        <f t="shared" si="0"/>
        <v>0.46485028947696749</v>
      </c>
      <c r="E30" s="12">
        <v>0.47875600000000001</v>
      </c>
      <c r="F30" s="12">
        <v>0.23637900000000001</v>
      </c>
      <c r="G30" s="12">
        <f>'H27取引基本表（生産者）(36)'!BB30/'H27取引基本表（生産者）(36)'!$BB$43</f>
        <v>6.7353506584590397E-2</v>
      </c>
      <c r="H30" s="25">
        <v>5.1264999999999998E-2</v>
      </c>
      <c r="I30" s="3">
        <v>4.6239000000000002E-2</v>
      </c>
      <c r="S30" s="303"/>
    </row>
    <row r="31" spans="1:19">
      <c r="A31" s="10">
        <f>投入係数!A31</f>
        <v>59</v>
      </c>
      <c r="B31" s="11" t="str">
        <f>投入係数!B31</f>
        <v>情報通信</v>
      </c>
      <c r="C31" s="12">
        <f>+'H27取引基本表（生産者）(36)'!AY31/'H27取引基本表（生産者）(36)'!AU31*-1</f>
        <v>0.41687580090233828</v>
      </c>
      <c r="D31" s="12">
        <f t="shared" si="0"/>
        <v>0.58312419909766167</v>
      </c>
      <c r="E31" s="12">
        <v>0.53522199999999998</v>
      </c>
      <c r="F31" s="12">
        <v>0.156359</v>
      </c>
      <c r="G31" s="12">
        <f>'H27取引基本表（生産者）(36)'!BB31/'H27取引基本表（生産者）(36)'!$BB$43</f>
        <v>6.0030657176800402E-2</v>
      </c>
      <c r="H31" s="25">
        <v>3.1399999999999997E-2</v>
      </c>
      <c r="I31" s="3">
        <v>2.7632E-2</v>
      </c>
      <c r="S31" s="303"/>
    </row>
    <row r="32" spans="1:19">
      <c r="A32" s="10">
        <f>投入係数!A32</f>
        <v>61</v>
      </c>
      <c r="B32" s="11" t="str">
        <f>投入係数!B32</f>
        <v>公務</v>
      </c>
      <c r="C32" s="12">
        <f>+'H27取引基本表（生産者）(36)'!AY32/'H27取引基本表（生産者）(36)'!AU32*-1</f>
        <v>0</v>
      </c>
      <c r="D32" s="12">
        <f t="shared" si="0"/>
        <v>1</v>
      </c>
      <c r="E32" s="12">
        <v>0.71802100000000002</v>
      </c>
      <c r="F32" s="12">
        <v>0.41886699999999999</v>
      </c>
      <c r="G32" s="12">
        <f>'H27取引基本表（生産者）(36)'!BB32/'H27取引基本表（生産者）(36)'!$BB$43</f>
        <v>5.9774695006746328E-3</v>
      </c>
      <c r="H32" s="25">
        <v>5.9193999999999997E-2</v>
      </c>
      <c r="I32" s="3">
        <v>5.9193999999999997E-2</v>
      </c>
      <c r="S32" s="303"/>
    </row>
    <row r="33" spans="1:19">
      <c r="A33" s="16">
        <f>投入係数!A33</f>
        <v>63</v>
      </c>
      <c r="B33" s="17" t="str">
        <f>投入係数!B33</f>
        <v>教育・研究</v>
      </c>
      <c r="C33" s="18">
        <f>+'H27取引基本表（生産者）(36)'!AY33/'H27取引基本表（生産者）(36)'!AU33*-1</f>
        <v>0.31285763713304765</v>
      </c>
      <c r="D33" s="18">
        <f t="shared" si="0"/>
        <v>0.68714236286695241</v>
      </c>
      <c r="E33" s="18">
        <v>0.79669699999999999</v>
      </c>
      <c r="F33" s="18">
        <v>0.596105</v>
      </c>
      <c r="G33" s="18">
        <f>'H27取引基本表（生産者）(36)'!BB33/'H27取引基本表（生産者）(36)'!$BB$43</f>
        <v>2.1646531299753559E-2</v>
      </c>
      <c r="H33" s="28">
        <v>7.7635999999999997E-2</v>
      </c>
      <c r="I33" s="5">
        <v>7.6626E-2</v>
      </c>
      <c r="S33" s="303"/>
    </row>
    <row r="34" spans="1:19">
      <c r="A34" s="13">
        <f>投入係数!A34</f>
        <v>64</v>
      </c>
      <c r="B34" s="14" t="str">
        <f>投入係数!B34</f>
        <v>医療・福祉</v>
      </c>
      <c r="C34" s="12">
        <f>+'H27取引基本表（生産者）(36)'!AY34/'H27取引基本表（生産者）(36)'!AU34*-1</f>
        <v>2.7900602693348087E-2</v>
      </c>
      <c r="D34" s="12">
        <f t="shared" si="0"/>
        <v>0.97209939730665196</v>
      </c>
      <c r="E34" s="12">
        <v>0.63212400000000002</v>
      </c>
      <c r="F34" s="12">
        <v>0.53967699999999996</v>
      </c>
      <c r="G34" s="12">
        <f>'H27取引基本表（生産者）(36)'!BB34/'H27取引基本表（生産者）(36)'!$BB$43</f>
        <v>4.3767102595660398E-2</v>
      </c>
      <c r="H34" s="25">
        <v>0.10956200000000001</v>
      </c>
      <c r="I34" s="3">
        <v>0.103711</v>
      </c>
      <c r="S34" s="303"/>
    </row>
    <row r="35" spans="1:19">
      <c r="A35" s="10">
        <f>投入係数!A35</f>
        <v>65</v>
      </c>
      <c r="B35" s="11" t="str">
        <f>投入係数!B35</f>
        <v>その他の非営利団体サービス</v>
      </c>
      <c r="C35" s="12">
        <f>+'H27取引基本表（生産者）(36)'!AY35/'H27取引基本表（生産者）(36)'!AU35*-1</f>
        <v>5.4337314171333466E-2</v>
      </c>
      <c r="D35" s="12">
        <f t="shared" si="0"/>
        <v>0.94566268582866653</v>
      </c>
      <c r="E35" s="12">
        <v>0.60416000000000003</v>
      </c>
      <c r="F35" s="12">
        <v>0.45696199999999998</v>
      </c>
      <c r="G35" s="12">
        <f>'H27取引基本表（生産者）(36)'!BB35/'H27取引基本表（生産者）(36)'!$BB$43</f>
        <v>1.0342425899680315E-2</v>
      </c>
      <c r="H35" s="25">
        <v>0.102356</v>
      </c>
      <c r="I35" s="3">
        <v>7.2078000000000003E-2</v>
      </c>
      <c r="S35" s="303"/>
    </row>
    <row r="36" spans="1:19">
      <c r="A36" s="10">
        <f>投入係数!A36</f>
        <v>66</v>
      </c>
      <c r="B36" s="11" t="str">
        <f>投入係数!B36</f>
        <v>対事業所サービス</v>
      </c>
      <c r="C36" s="12">
        <f>+'H27取引基本表（生産者）(36)'!AY36/'H27取引基本表（生産者）(36)'!AU36*-1</f>
        <v>0.52165225018257622</v>
      </c>
      <c r="D36" s="12">
        <f t="shared" si="0"/>
        <v>0.47834774981742378</v>
      </c>
      <c r="E36" s="12">
        <v>0.637602</v>
      </c>
      <c r="F36" s="12">
        <v>0.46322200000000002</v>
      </c>
      <c r="G36" s="12">
        <f>'H27取引基本表（生産者）(36)'!BB36/'H27取引基本表（生産者）(36)'!$BB$43</f>
        <v>1.0705241347555829E-2</v>
      </c>
      <c r="H36" s="25">
        <v>0.16844000000000001</v>
      </c>
      <c r="I36" s="3">
        <v>0.13272999999999999</v>
      </c>
      <c r="S36" s="303"/>
    </row>
    <row r="37" spans="1:19">
      <c r="A37" s="10">
        <f>投入係数!A37</f>
        <v>67</v>
      </c>
      <c r="B37" s="11" t="str">
        <f>投入係数!B37</f>
        <v>対個人サービス</v>
      </c>
      <c r="C37" s="12">
        <f>+'H27取引基本表（生産者）(36)'!AY37/'H27取引基本表（生産者）(36)'!AU37*-1</f>
        <v>0.45511531284560763</v>
      </c>
      <c r="D37" s="12">
        <f t="shared" si="0"/>
        <v>0.54488468715439242</v>
      </c>
      <c r="E37" s="12">
        <v>0.54392799999999997</v>
      </c>
      <c r="F37" s="12">
        <v>0.26046599999999998</v>
      </c>
      <c r="G37" s="12">
        <f>'H27取引基本表（生産者）(36)'!BB37/'H27取引基本表（生産者）(36)'!$BB$43</f>
        <v>0.17126880496265479</v>
      </c>
      <c r="H37" s="25">
        <v>0.166764</v>
      </c>
      <c r="I37" s="3">
        <v>0.12906000000000001</v>
      </c>
      <c r="S37" s="303"/>
    </row>
    <row r="38" spans="1:19">
      <c r="A38" s="16">
        <f>投入係数!A38</f>
        <v>68</v>
      </c>
      <c r="B38" s="17" t="str">
        <f>投入係数!B38</f>
        <v>事務用品</v>
      </c>
      <c r="C38" s="12">
        <f>+'H27取引基本表（生産者）(36)'!AY38/'H27取引基本表（生産者）(36)'!AU38*-1</f>
        <v>0</v>
      </c>
      <c r="D38" s="12">
        <f t="shared" si="0"/>
        <v>1</v>
      </c>
      <c r="E38" s="12">
        <v>0</v>
      </c>
      <c r="F38" s="12">
        <v>0</v>
      </c>
      <c r="G38" s="12">
        <f>'H27取引基本表（生産者）(36)'!BB38/'H27取引基本表（生産者）(36)'!$BB$43</f>
        <v>0</v>
      </c>
      <c r="H38" s="3">
        <v>0</v>
      </c>
      <c r="I38" s="3">
        <v>0</v>
      </c>
      <c r="S38" s="303"/>
    </row>
    <row r="39" spans="1:19">
      <c r="A39" s="19">
        <f>投入係数!A39</f>
        <v>69</v>
      </c>
      <c r="B39" s="20" t="str">
        <f>投入係数!B39</f>
        <v>分類不明</v>
      </c>
      <c r="C39" s="127">
        <f>+'H27取引基本表（生産者）(36)'!AY39/'H27取引基本表（生産者）(36)'!AU39*-1</f>
        <v>0.20105095822661839</v>
      </c>
      <c r="D39" s="127">
        <f t="shared" si="0"/>
        <v>0.79894904177338155</v>
      </c>
      <c r="E39" s="127">
        <v>0.42782599999999998</v>
      </c>
      <c r="F39" s="127">
        <v>8.9130000000000008E-3</v>
      </c>
      <c r="G39" s="127">
        <f>'H27取引基本表（生産者）(36)'!BB39/'H27取引基本表（生産者）(36)'!$BB$43</f>
        <v>4.4198401280685105E-5</v>
      </c>
      <c r="H39" s="500">
        <v>1.325E-3</v>
      </c>
      <c r="I39" s="501">
        <v>1.214E-3</v>
      </c>
      <c r="S39" s="303"/>
    </row>
    <row r="41" spans="1:19">
      <c r="A41" t="s">
        <v>174</v>
      </c>
    </row>
  </sheetData>
  <phoneticPr fontId="5"/>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29" bestFit="1" customWidth="1"/>
    <col min="2" max="2" width="31.6640625" style="29" bestFit="1" customWidth="1"/>
    <col min="3" max="16384" width="10.33203125" style="29"/>
  </cols>
  <sheetData>
    <row r="1" spans="1:40" ht="21" customHeight="1">
      <c r="A1" s="272" t="s">
        <v>38</v>
      </c>
      <c r="C1" s="29" t="s">
        <v>1224</v>
      </c>
      <c r="J1" s="272" t="s">
        <v>39</v>
      </c>
      <c r="AN1" s="48"/>
    </row>
    <row r="2" spans="1:40">
      <c r="A2" s="30"/>
      <c r="B2" s="31"/>
      <c r="C2" s="49">
        <v>1</v>
      </c>
      <c r="D2" s="50">
        <v>2</v>
      </c>
      <c r="E2" s="50">
        <v>3</v>
      </c>
      <c r="F2" s="50">
        <v>6</v>
      </c>
      <c r="G2" s="50">
        <v>11</v>
      </c>
      <c r="H2" s="50">
        <v>15</v>
      </c>
      <c r="I2" s="50">
        <v>16</v>
      </c>
      <c r="J2" s="50">
        <v>20</v>
      </c>
      <c r="K2" s="50">
        <v>21</v>
      </c>
      <c r="L2" s="50">
        <v>25</v>
      </c>
      <c r="M2" s="50">
        <v>26</v>
      </c>
      <c r="N2" s="50">
        <v>27</v>
      </c>
      <c r="O2" s="50">
        <v>28</v>
      </c>
      <c r="P2" s="50">
        <v>29</v>
      </c>
      <c r="Q2" s="50">
        <v>32</v>
      </c>
      <c r="R2" s="50">
        <v>33</v>
      </c>
      <c r="S2" s="50">
        <v>34</v>
      </c>
      <c r="T2" s="50">
        <v>35</v>
      </c>
      <c r="U2" s="50">
        <v>39</v>
      </c>
      <c r="V2" s="50">
        <v>41</v>
      </c>
      <c r="W2" s="50">
        <v>46</v>
      </c>
      <c r="X2" s="50">
        <v>47</v>
      </c>
      <c r="Y2" s="50">
        <v>48</v>
      </c>
      <c r="Z2" s="50">
        <v>51</v>
      </c>
      <c r="AA2" s="50">
        <v>53</v>
      </c>
      <c r="AB2" s="50">
        <v>55</v>
      </c>
      <c r="AC2" s="50">
        <v>57</v>
      </c>
      <c r="AD2" s="50">
        <v>59</v>
      </c>
      <c r="AE2" s="50">
        <v>61</v>
      </c>
      <c r="AF2" s="50">
        <v>63</v>
      </c>
      <c r="AG2" s="50">
        <v>64</v>
      </c>
      <c r="AH2" s="50">
        <v>65</v>
      </c>
      <c r="AI2" s="50">
        <v>66</v>
      </c>
      <c r="AJ2" s="50">
        <v>67</v>
      </c>
      <c r="AK2" s="50">
        <v>68</v>
      </c>
      <c r="AL2" s="51">
        <v>69</v>
      </c>
      <c r="AM2" s="52"/>
      <c r="AN2" s="52"/>
    </row>
    <row r="3" spans="1:40" ht="33.75">
      <c r="A3" s="32"/>
      <c r="B3" s="33"/>
      <c r="C3" s="34" t="s">
        <v>0</v>
      </c>
      <c r="D3" s="35" t="s">
        <v>1</v>
      </c>
      <c r="E3" s="35" t="s">
        <v>2</v>
      </c>
      <c r="F3" s="35" t="s">
        <v>3</v>
      </c>
      <c r="G3" s="35" t="s">
        <v>4</v>
      </c>
      <c r="H3" s="35" t="s">
        <v>5</v>
      </c>
      <c r="I3" s="35" t="s">
        <v>6</v>
      </c>
      <c r="J3" s="35" t="s">
        <v>7</v>
      </c>
      <c r="K3" s="35" t="s">
        <v>180</v>
      </c>
      <c r="L3" s="35" t="s">
        <v>181</v>
      </c>
      <c r="M3" s="35" t="s">
        <v>10</v>
      </c>
      <c r="N3" s="35" t="s">
        <v>11</v>
      </c>
      <c r="O3" s="35" t="s">
        <v>12</v>
      </c>
      <c r="P3" s="35" t="s">
        <v>13</v>
      </c>
      <c r="Q3" s="35" t="s">
        <v>16</v>
      </c>
      <c r="R3" s="35" t="s">
        <v>14</v>
      </c>
      <c r="S3" s="35" t="s">
        <v>182</v>
      </c>
      <c r="T3" s="35" t="s">
        <v>17</v>
      </c>
      <c r="U3" s="35" t="s">
        <v>18</v>
      </c>
      <c r="V3" s="35" t="s">
        <v>19</v>
      </c>
      <c r="W3" s="35" t="s">
        <v>183</v>
      </c>
      <c r="X3" s="35" t="s">
        <v>168</v>
      </c>
      <c r="Y3" s="35" t="s">
        <v>169</v>
      </c>
      <c r="Z3" s="35" t="s">
        <v>21</v>
      </c>
      <c r="AA3" s="35" t="s">
        <v>22</v>
      </c>
      <c r="AB3" s="35" t="s">
        <v>23</v>
      </c>
      <c r="AC3" s="35" t="s">
        <v>179</v>
      </c>
      <c r="AD3" s="35" t="s">
        <v>25</v>
      </c>
      <c r="AE3" s="35" t="s">
        <v>26</v>
      </c>
      <c r="AF3" s="35" t="s">
        <v>27</v>
      </c>
      <c r="AG3" s="35" t="s">
        <v>172</v>
      </c>
      <c r="AH3" s="35" t="s">
        <v>173</v>
      </c>
      <c r="AI3" s="35" t="s">
        <v>184</v>
      </c>
      <c r="AJ3" s="35" t="s">
        <v>185</v>
      </c>
      <c r="AK3" s="35" t="s">
        <v>30</v>
      </c>
      <c r="AL3" s="36" t="s">
        <v>31</v>
      </c>
      <c r="AM3" s="37" t="s">
        <v>195</v>
      </c>
      <c r="AN3" s="37" t="s">
        <v>196</v>
      </c>
    </row>
    <row r="4" spans="1:40">
      <c r="A4" s="82">
        <v>1</v>
      </c>
      <c r="B4" s="31" t="s">
        <v>0</v>
      </c>
      <c r="C4" s="23">
        <v>1.106865</v>
      </c>
      <c r="D4" s="38">
        <v>2.8999999999999998E-3</v>
      </c>
      <c r="E4" s="38">
        <v>4.8700000000000002E-3</v>
      </c>
      <c r="F4" s="38">
        <v>2.9E-5</v>
      </c>
      <c r="G4" s="38">
        <v>0.12522800000000001</v>
      </c>
      <c r="H4" s="38">
        <v>6.901E-3</v>
      </c>
      <c r="I4" s="38">
        <v>3.1500000000000001E-4</v>
      </c>
      <c r="J4" s="38">
        <v>2.8400000000000002E-4</v>
      </c>
      <c r="K4" s="38">
        <v>3.9999999999999998E-6</v>
      </c>
      <c r="L4" s="38">
        <v>5.1999999999999997E-5</v>
      </c>
      <c r="M4" s="38">
        <v>1.9000000000000001E-5</v>
      </c>
      <c r="N4" s="38">
        <v>1.8E-5</v>
      </c>
      <c r="O4" s="38">
        <v>1.9000000000000001E-5</v>
      </c>
      <c r="P4" s="38">
        <v>3.3000000000000003E-5</v>
      </c>
      <c r="Q4" s="38">
        <v>3.1999999999999999E-5</v>
      </c>
      <c r="R4" s="38">
        <v>3.6000000000000001E-5</v>
      </c>
      <c r="S4" s="38">
        <v>2.9E-5</v>
      </c>
      <c r="T4" s="38">
        <v>2.6999999999999999E-5</v>
      </c>
      <c r="U4" s="38">
        <v>1.6130000000000001E-3</v>
      </c>
      <c r="V4" s="38">
        <v>9.3700000000000001E-4</v>
      </c>
      <c r="W4" s="38">
        <v>2.4000000000000001E-5</v>
      </c>
      <c r="X4" s="38">
        <v>7.6000000000000004E-5</v>
      </c>
      <c r="Y4" s="38">
        <v>2.5000000000000001E-5</v>
      </c>
      <c r="Z4" s="38">
        <v>1.3100000000000001E-4</v>
      </c>
      <c r="AA4" s="38">
        <v>2.8E-5</v>
      </c>
      <c r="AB4" s="38">
        <v>1.8E-5</v>
      </c>
      <c r="AC4" s="38">
        <v>4.8000000000000001E-5</v>
      </c>
      <c r="AD4" s="38">
        <v>9.8999999999999994E-5</v>
      </c>
      <c r="AE4" s="38">
        <v>5.8999999999999998E-5</v>
      </c>
      <c r="AF4" s="38">
        <v>1.9530000000000001E-3</v>
      </c>
      <c r="AG4" s="38">
        <v>2.2599999999999999E-3</v>
      </c>
      <c r="AH4" s="38">
        <v>1.6930000000000001E-3</v>
      </c>
      <c r="AI4" s="38">
        <v>4.6E-5</v>
      </c>
      <c r="AJ4" s="38">
        <v>1.6E-2</v>
      </c>
      <c r="AK4" s="38">
        <v>1.2E-4</v>
      </c>
      <c r="AL4" s="24">
        <v>1.5200000000000001E-4</v>
      </c>
      <c r="AM4" s="26">
        <v>1.2729440000000001</v>
      </c>
      <c r="AN4" s="26">
        <v>0.99883</v>
      </c>
    </row>
    <row r="5" spans="1:40">
      <c r="A5" s="97">
        <v>2</v>
      </c>
      <c r="B5" s="39" t="s">
        <v>1</v>
      </c>
      <c r="C5" s="25">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97">
        <v>3</v>
      </c>
      <c r="B6" s="39" t="s">
        <v>2</v>
      </c>
      <c r="C6" s="25">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97">
        <v>6</v>
      </c>
      <c r="B7" s="39" t="s">
        <v>3</v>
      </c>
      <c r="C7" s="25">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98">
        <v>11</v>
      </c>
      <c r="B8" s="40" t="s">
        <v>4</v>
      </c>
      <c r="C8" s="28">
        <v>3.5788E-2</v>
      </c>
      <c r="D8" s="41">
        <v>8.3009999999999994E-3</v>
      </c>
      <c r="E8" s="41">
        <v>3.9837999999999998E-2</v>
      </c>
      <c r="F8" s="41">
        <v>3.0000000000000001E-5</v>
      </c>
      <c r="G8" s="41">
        <v>1.0350029999999999</v>
      </c>
      <c r="H8" s="41">
        <v>4.1599999999999997E-4</v>
      </c>
      <c r="I8" s="41">
        <v>1.0349999999999999E-3</v>
      </c>
      <c r="J8" s="41">
        <v>3.1599999999999998E-4</v>
      </c>
      <c r="K8" s="41">
        <v>3.0000000000000001E-6</v>
      </c>
      <c r="L8" s="41">
        <v>1.6200000000000001E-4</v>
      </c>
      <c r="M8" s="41">
        <v>1.0000000000000001E-5</v>
      </c>
      <c r="N8" s="41">
        <v>7.9999999999999996E-6</v>
      </c>
      <c r="O8" s="41">
        <v>1.2999999999999999E-5</v>
      </c>
      <c r="P8" s="41">
        <v>1.9000000000000001E-5</v>
      </c>
      <c r="Q8" s="41">
        <v>1.7E-5</v>
      </c>
      <c r="R8" s="41">
        <v>1.5999999999999999E-5</v>
      </c>
      <c r="S8" s="41">
        <v>1.5999999999999999E-5</v>
      </c>
      <c r="T8" s="41">
        <v>1.5999999999999999E-5</v>
      </c>
      <c r="U8" s="41">
        <v>3.1700000000000001E-4</v>
      </c>
      <c r="V8" s="41">
        <v>6.8999999999999997E-5</v>
      </c>
      <c r="W8" s="41">
        <v>1.1E-5</v>
      </c>
      <c r="X8" s="41">
        <v>3.4E-5</v>
      </c>
      <c r="Y8" s="41">
        <v>2.5999999999999998E-5</v>
      </c>
      <c r="Z8" s="41">
        <v>6.9999999999999994E-5</v>
      </c>
      <c r="AA8" s="41">
        <v>2.0999999999999999E-5</v>
      </c>
      <c r="AB8" s="41">
        <v>1.2999999999999999E-5</v>
      </c>
      <c r="AC8" s="41">
        <v>5.3999999999999998E-5</v>
      </c>
      <c r="AD8" s="41">
        <v>1.5200000000000001E-4</v>
      </c>
      <c r="AE8" s="41">
        <v>1.06E-4</v>
      </c>
      <c r="AF8" s="41">
        <v>1.745E-3</v>
      </c>
      <c r="AG8" s="41">
        <v>2.6840000000000002E-3</v>
      </c>
      <c r="AH8" s="41">
        <v>4.9200000000000003E-4</v>
      </c>
      <c r="AI8" s="41">
        <v>4.1E-5</v>
      </c>
      <c r="AJ8" s="41">
        <v>3.1413000000000003E-2</v>
      </c>
      <c r="AK8" s="41">
        <v>8.0000000000000007E-5</v>
      </c>
      <c r="AL8" s="42">
        <v>8.8099999999999995E-4</v>
      </c>
      <c r="AM8" s="5">
        <v>1.1592150000000001</v>
      </c>
      <c r="AN8" s="5">
        <v>0.90959100000000004</v>
      </c>
    </row>
    <row r="9" spans="1:40">
      <c r="A9" s="97">
        <v>15</v>
      </c>
      <c r="B9" s="39" t="s">
        <v>5</v>
      </c>
      <c r="C9" s="25">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97">
        <v>16</v>
      </c>
      <c r="B10" s="39" t="s">
        <v>6</v>
      </c>
      <c r="C10" s="25">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97">
        <v>20</v>
      </c>
      <c r="B11" s="39" t="s">
        <v>7</v>
      </c>
      <c r="C11" s="25">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97">
        <v>21</v>
      </c>
      <c r="B12" s="39" t="s">
        <v>8</v>
      </c>
      <c r="C12" s="25">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98">
        <v>25</v>
      </c>
      <c r="B13" s="40" t="s">
        <v>9</v>
      </c>
      <c r="C13" s="28">
        <v>1.5690000000000001E-3</v>
      </c>
      <c r="D13" s="41">
        <v>5.2999999999999998E-4</v>
      </c>
      <c r="E13" s="41">
        <v>2.7999999999999998E-4</v>
      </c>
      <c r="F13" s="41">
        <v>2.6499999999999999E-4</v>
      </c>
      <c r="G13" s="41">
        <v>3.5790000000000001E-3</v>
      </c>
      <c r="H13" s="41">
        <v>6.7400000000000001E-4</v>
      </c>
      <c r="I13" s="41">
        <v>1.735E-3</v>
      </c>
      <c r="J13" s="41">
        <v>1.4170000000000001E-3</v>
      </c>
      <c r="K13" s="41">
        <v>6.4999999999999994E-5</v>
      </c>
      <c r="L13" s="41">
        <v>1.0285550000000001</v>
      </c>
      <c r="M13" s="41">
        <v>2.9150000000000001E-3</v>
      </c>
      <c r="N13" s="41">
        <v>5.2999999999999998E-4</v>
      </c>
      <c r="O13" s="41">
        <v>2.408E-3</v>
      </c>
      <c r="P13" s="41">
        <v>5.8430000000000001E-3</v>
      </c>
      <c r="Q13" s="41">
        <v>1.1795E-2</v>
      </c>
      <c r="R13" s="41">
        <v>3.1939999999999998E-3</v>
      </c>
      <c r="S13" s="41">
        <v>3.0890000000000002E-3</v>
      </c>
      <c r="T13" s="41">
        <v>3.3310000000000002E-3</v>
      </c>
      <c r="U13" s="41">
        <v>1.4270000000000001E-3</v>
      </c>
      <c r="V13" s="41">
        <v>2.5489000000000001E-2</v>
      </c>
      <c r="W13" s="41">
        <v>3.9100000000000002E-4</v>
      </c>
      <c r="X13" s="41">
        <v>3.248E-3</v>
      </c>
      <c r="Y13" s="41">
        <v>4.4299999999999998E-4</v>
      </c>
      <c r="Z13" s="41">
        <v>2.5300000000000002E-4</v>
      </c>
      <c r="AA13" s="41">
        <v>1.4999999999999999E-4</v>
      </c>
      <c r="AB13" s="41">
        <v>2.9E-4</v>
      </c>
      <c r="AC13" s="41">
        <v>2.6899999999999998E-4</v>
      </c>
      <c r="AD13" s="41">
        <v>2.1699999999999999E-4</v>
      </c>
      <c r="AE13" s="41">
        <v>3.6400000000000001E-4</v>
      </c>
      <c r="AF13" s="41">
        <v>1.0449999999999999E-3</v>
      </c>
      <c r="AG13" s="41">
        <v>5.8500000000000002E-4</v>
      </c>
      <c r="AH13" s="41">
        <v>3.7399999999999998E-4</v>
      </c>
      <c r="AI13" s="41">
        <v>4.7600000000000002E-4</v>
      </c>
      <c r="AJ13" s="41">
        <v>9.4899999999999997E-4</v>
      </c>
      <c r="AK13" s="41">
        <v>2.65E-3</v>
      </c>
      <c r="AL13" s="42">
        <v>2.4090000000000001E-3</v>
      </c>
      <c r="AM13" s="5">
        <v>1.1128039999999999</v>
      </c>
      <c r="AN13" s="5">
        <v>0.87317500000000003</v>
      </c>
    </row>
    <row r="14" spans="1:40">
      <c r="A14" s="97">
        <v>26</v>
      </c>
      <c r="B14" s="39" t="s">
        <v>10</v>
      </c>
      <c r="C14" s="25">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97">
        <v>27</v>
      </c>
      <c r="B15" s="39" t="s">
        <v>11</v>
      </c>
      <c r="C15" s="25">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97">
        <v>28</v>
      </c>
      <c r="B16" s="39" t="s">
        <v>12</v>
      </c>
      <c r="C16" s="25">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97">
        <v>29</v>
      </c>
      <c r="B17" s="39" t="s">
        <v>13</v>
      </c>
      <c r="C17" s="25">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98">
        <v>32</v>
      </c>
      <c r="B18" s="40" t="s">
        <v>16</v>
      </c>
      <c r="C18" s="28">
        <v>2.5999999999999998E-5</v>
      </c>
      <c r="D18" s="41">
        <v>4.1E-5</v>
      </c>
      <c r="E18" s="41">
        <v>3.4E-5</v>
      </c>
      <c r="F18" s="41">
        <v>6.2000000000000003E-5</v>
      </c>
      <c r="G18" s="41">
        <v>4.3000000000000002E-5</v>
      </c>
      <c r="H18" s="41">
        <v>3.6000000000000001E-5</v>
      </c>
      <c r="I18" s="41">
        <v>3.3000000000000003E-5</v>
      </c>
      <c r="J18" s="41">
        <v>2.5000000000000001E-5</v>
      </c>
      <c r="K18" s="41">
        <v>5.0000000000000004E-6</v>
      </c>
      <c r="L18" s="41">
        <v>4.8999999999999998E-5</v>
      </c>
      <c r="M18" s="41">
        <v>1.5E-5</v>
      </c>
      <c r="N18" s="41">
        <v>1.5999999999999999E-5</v>
      </c>
      <c r="O18" s="41">
        <v>1.5799999999999999E-4</v>
      </c>
      <c r="P18" s="41">
        <v>9.2379999999999997E-3</v>
      </c>
      <c r="Q18" s="41">
        <v>1.0273870000000001</v>
      </c>
      <c r="R18" s="41">
        <v>1.5032E-2</v>
      </c>
      <c r="S18" s="41">
        <v>3.1097E-2</v>
      </c>
      <c r="T18" s="41">
        <v>9.859999999999999E-4</v>
      </c>
      <c r="U18" s="41">
        <v>6.2000000000000003E-5</v>
      </c>
      <c r="V18" s="41">
        <v>1.3100000000000001E-4</v>
      </c>
      <c r="W18" s="41">
        <v>4.3999999999999999E-5</v>
      </c>
      <c r="X18" s="41">
        <v>1.37E-4</v>
      </c>
      <c r="Y18" s="41">
        <v>6.6000000000000005E-5</v>
      </c>
      <c r="Z18" s="41">
        <v>8.1000000000000004E-5</v>
      </c>
      <c r="AA18" s="41">
        <v>1.0900000000000001E-4</v>
      </c>
      <c r="AB18" s="41">
        <v>2.5999999999999998E-5</v>
      </c>
      <c r="AC18" s="41">
        <v>9.3999999999999994E-5</v>
      </c>
      <c r="AD18" s="41">
        <v>2.24E-4</v>
      </c>
      <c r="AE18" s="41">
        <v>3.4099999999999999E-4</v>
      </c>
      <c r="AF18" s="41">
        <v>9.7999999999999997E-5</v>
      </c>
      <c r="AG18" s="41">
        <v>6.3E-5</v>
      </c>
      <c r="AH18" s="41">
        <v>8.7999999999999998E-5</v>
      </c>
      <c r="AI18" s="41">
        <v>1.3519999999999999E-3</v>
      </c>
      <c r="AJ18" s="41">
        <v>4.6999999999999997E-5</v>
      </c>
      <c r="AK18" s="41">
        <v>4.0899999999999999E-3</v>
      </c>
      <c r="AL18" s="42">
        <v>1.2899999999999999E-4</v>
      </c>
      <c r="AM18" s="5">
        <v>1.0914710000000001</v>
      </c>
      <c r="AN18" s="5">
        <v>0.85643499999999995</v>
      </c>
    </row>
    <row r="19" spans="1:40">
      <c r="A19" s="97">
        <v>33</v>
      </c>
      <c r="B19" s="39" t="s">
        <v>14</v>
      </c>
      <c r="C19" s="25">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97">
        <v>34</v>
      </c>
      <c r="B20" s="39" t="s">
        <v>15</v>
      </c>
      <c r="C20" s="25">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97">
        <v>35</v>
      </c>
      <c r="B21" s="39" t="s">
        <v>17</v>
      </c>
      <c r="C21" s="25">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97">
        <v>39</v>
      </c>
      <c r="B22" s="39" t="s">
        <v>18</v>
      </c>
      <c r="C22" s="25">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98">
        <v>41</v>
      </c>
      <c r="B23" s="40" t="s">
        <v>19</v>
      </c>
      <c r="C23" s="28">
        <v>3.6350000000000002E-3</v>
      </c>
      <c r="D23" s="41">
        <v>2.091E-3</v>
      </c>
      <c r="E23" s="41">
        <v>1.8979999999999999E-3</v>
      </c>
      <c r="F23" s="41">
        <v>3.64E-3</v>
      </c>
      <c r="G23" s="41">
        <v>1.511E-3</v>
      </c>
      <c r="H23" s="41">
        <v>2.6229999999999999E-3</v>
      </c>
      <c r="I23" s="41">
        <v>4.8650000000000004E-3</v>
      </c>
      <c r="J23" s="41">
        <v>3.4489999999999998E-3</v>
      </c>
      <c r="K23" s="41">
        <v>5.4100000000000003E-4</v>
      </c>
      <c r="L23" s="41">
        <v>7.0530000000000002E-3</v>
      </c>
      <c r="M23" s="41">
        <v>5.8250000000000003E-3</v>
      </c>
      <c r="N23" s="41">
        <v>3.3059999999999999E-3</v>
      </c>
      <c r="O23" s="41">
        <v>5.0379999999999999E-3</v>
      </c>
      <c r="P23" s="41">
        <v>1.828E-3</v>
      </c>
      <c r="Q23" s="41">
        <v>2.1489999999999999E-3</v>
      </c>
      <c r="R23" s="41">
        <v>2.248E-3</v>
      </c>
      <c r="S23" s="41">
        <v>8.6799999999999996E-4</v>
      </c>
      <c r="T23" s="41">
        <v>1.4989999999999999E-3</v>
      </c>
      <c r="U23" s="41">
        <v>3.235E-3</v>
      </c>
      <c r="V23" s="41">
        <v>1.001471</v>
      </c>
      <c r="W23" s="41">
        <v>1.3417999999999999E-2</v>
      </c>
      <c r="X23" s="41">
        <v>3.1137999999999999E-2</v>
      </c>
      <c r="Y23" s="41">
        <v>4.0419999999999996E-3</v>
      </c>
      <c r="Z23" s="41">
        <v>3.692E-3</v>
      </c>
      <c r="AA23" s="41">
        <v>3.2750000000000001E-3</v>
      </c>
      <c r="AB23" s="41">
        <v>9.4210000000000006E-3</v>
      </c>
      <c r="AC23" s="41">
        <v>5.9709999999999997E-3</v>
      </c>
      <c r="AD23" s="41">
        <v>5.3169999999999997E-3</v>
      </c>
      <c r="AE23" s="41">
        <v>8.4550000000000007E-3</v>
      </c>
      <c r="AF23" s="41">
        <v>5.3629999999999997E-3</v>
      </c>
      <c r="AG23" s="41">
        <v>3.0430000000000001E-3</v>
      </c>
      <c r="AH23" s="41">
        <v>2.4710000000000001E-3</v>
      </c>
      <c r="AI23" s="41">
        <v>1.7899999999999999E-3</v>
      </c>
      <c r="AJ23" s="41">
        <v>3.3140000000000001E-3</v>
      </c>
      <c r="AK23" s="41">
        <v>9.5100000000000002E-4</v>
      </c>
      <c r="AL23" s="42">
        <v>3.026E-3</v>
      </c>
      <c r="AM23" s="5">
        <v>1.1634599999999999</v>
      </c>
      <c r="AN23" s="5">
        <v>0.91292200000000001</v>
      </c>
    </row>
    <row r="24" spans="1:40">
      <c r="A24" s="97">
        <v>46</v>
      </c>
      <c r="B24" s="39" t="s">
        <v>20</v>
      </c>
      <c r="C24" s="25">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97">
        <v>47</v>
      </c>
      <c r="B25" s="39" t="s">
        <v>168</v>
      </c>
      <c r="C25" s="25">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97">
        <v>48</v>
      </c>
      <c r="B26" s="39" t="s">
        <v>169</v>
      </c>
      <c r="C26" s="25">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97">
        <v>51</v>
      </c>
      <c r="B27" s="39" t="s">
        <v>21</v>
      </c>
      <c r="C27" s="25">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98">
        <v>53</v>
      </c>
      <c r="B28" s="40" t="s">
        <v>22</v>
      </c>
      <c r="C28" s="28">
        <v>6.9490000000000003E-3</v>
      </c>
      <c r="D28" s="41">
        <v>7.0860000000000003E-3</v>
      </c>
      <c r="E28" s="41">
        <v>9.8709999999999996E-3</v>
      </c>
      <c r="F28" s="41">
        <v>3.0301999999999999E-2</v>
      </c>
      <c r="G28" s="41">
        <v>1.2869E-2</v>
      </c>
      <c r="H28" s="41">
        <v>1.3867000000000001E-2</v>
      </c>
      <c r="I28" s="41">
        <v>1.0848E-2</v>
      </c>
      <c r="J28" s="41">
        <v>8.6569999999999998E-3</v>
      </c>
      <c r="K28" s="41">
        <v>3.441E-3</v>
      </c>
      <c r="L28" s="41">
        <v>1.1198E-2</v>
      </c>
      <c r="M28" s="41">
        <v>6.3709999999999999E-3</v>
      </c>
      <c r="N28" s="41">
        <v>6.2599999999999999E-3</v>
      </c>
      <c r="O28" s="41">
        <v>1.2808999999999999E-2</v>
      </c>
      <c r="P28" s="41">
        <v>6.9979999999999999E-3</v>
      </c>
      <c r="Q28" s="41">
        <v>5.9899999999999997E-3</v>
      </c>
      <c r="R28" s="41">
        <v>5.5180000000000003E-3</v>
      </c>
      <c r="S28" s="41">
        <v>4.9899999999999996E-3</v>
      </c>
      <c r="T28" s="41">
        <v>6.6829999999999997E-3</v>
      </c>
      <c r="U28" s="41">
        <v>7.1919999999999996E-3</v>
      </c>
      <c r="V28" s="41">
        <v>1.278E-2</v>
      </c>
      <c r="W28" s="41">
        <v>1.5996E-2</v>
      </c>
      <c r="X28" s="41">
        <v>2.3585999999999999E-2</v>
      </c>
      <c r="Y28" s="41">
        <v>2.3779999999999999E-2</v>
      </c>
      <c r="Z28" s="41">
        <v>1.5913E-2</v>
      </c>
      <c r="AA28" s="41">
        <v>1.035574</v>
      </c>
      <c r="AB28" s="41">
        <v>5.9853000000000003E-2</v>
      </c>
      <c r="AC28" s="41">
        <v>2.4192999999999999E-2</v>
      </c>
      <c r="AD28" s="41">
        <v>8.6890000000000005E-3</v>
      </c>
      <c r="AE28" s="41">
        <v>1.8252999999999998E-2</v>
      </c>
      <c r="AF28" s="41">
        <v>9.4990000000000005E-3</v>
      </c>
      <c r="AG28" s="41">
        <v>9.2689999999999995E-3</v>
      </c>
      <c r="AH28" s="41">
        <v>2.2360000000000001E-2</v>
      </c>
      <c r="AI28" s="41">
        <v>9.9909999999999999E-3</v>
      </c>
      <c r="AJ28" s="41">
        <v>1.0584E-2</v>
      </c>
      <c r="AK28" s="41">
        <v>3.1319999999999998E-3</v>
      </c>
      <c r="AL28" s="42">
        <v>1.0135E-2</v>
      </c>
      <c r="AM28" s="5">
        <v>1.4914879999999999</v>
      </c>
      <c r="AN28" s="5">
        <v>1.1703129999999999</v>
      </c>
    </row>
    <row r="29" spans="1:40">
      <c r="A29" s="97">
        <v>55</v>
      </c>
      <c r="B29" s="39" t="s">
        <v>23</v>
      </c>
      <c r="C29" s="25">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97">
        <v>57</v>
      </c>
      <c r="B30" s="39" t="s">
        <v>179</v>
      </c>
      <c r="C30" s="25">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97">
        <v>59</v>
      </c>
      <c r="B31" s="39" t="s">
        <v>25</v>
      </c>
      <c r="C31" s="25">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97">
        <v>61</v>
      </c>
      <c r="B32" s="39" t="s">
        <v>26</v>
      </c>
      <c r="C32" s="25">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98">
        <v>63</v>
      </c>
      <c r="B33" s="40" t="s">
        <v>27</v>
      </c>
      <c r="C33" s="28">
        <v>7.6000000000000004E-5</v>
      </c>
      <c r="D33" s="41">
        <v>2.04E-4</v>
      </c>
      <c r="E33" s="41">
        <v>5.1E-5</v>
      </c>
      <c r="F33" s="41">
        <v>7.3800000000000005E-4</v>
      </c>
      <c r="G33" s="41">
        <v>2.14E-4</v>
      </c>
      <c r="H33" s="41">
        <v>5.5999999999999999E-5</v>
      </c>
      <c r="I33" s="41">
        <v>1.6100000000000001E-4</v>
      </c>
      <c r="J33" s="41">
        <v>3.01E-4</v>
      </c>
      <c r="K33" s="41">
        <v>1.7E-5</v>
      </c>
      <c r="L33" s="41">
        <v>5.7399999999999997E-4</v>
      </c>
      <c r="M33" s="41">
        <v>5.7000000000000003E-5</v>
      </c>
      <c r="N33" s="41">
        <v>3.1000000000000001E-5</v>
      </c>
      <c r="O33" s="41">
        <v>4.46E-4</v>
      </c>
      <c r="P33" s="41">
        <v>3.48E-4</v>
      </c>
      <c r="Q33" s="41">
        <v>7.6099999999999996E-4</v>
      </c>
      <c r="R33" s="41">
        <v>6.4700000000000001E-4</v>
      </c>
      <c r="S33" s="41">
        <v>2.92E-4</v>
      </c>
      <c r="T33" s="41">
        <v>2.0599999999999999E-4</v>
      </c>
      <c r="U33" s="41">
        <v>1.4200000000000001E-4</v>
      </c>
      <c r="V33" s="41">
        <v>2.0100000000000001E-4</v>
      </c>
      <c r="W33" s="41">
        <v>4.2499999999999998E-4</v>
      </c>
      <c r="X33" s="41">
        <v>2.3499999999999999E-4</v>
      </c>
      <c r="Y33" s="41">
        <v>1.75E-4</v>
      </c>
      <c r="Z33" s="41">
        <v>2.6499999999999999E-4</v>
      </c>
      <c r="AA33" s="41">
        <v>3.0600000000000001E-4</v>
      </c>
      <c r="AB33" s="41">
        <v>3.4E-5</v>
      </c>
      <c r="AC33" s="41">
        <v>3.7100000000000002E-4</v>
      </c>
      <c r="AD33" s="41">
        <v>3.3340000000000002E-3</v>
      </c>
      <c r="AE33" s="41">
        <v>1.9100000000000001E-4</v>
      </c>
      <c r="AF33" s="41">
        <v>1.0000599999999999</v>
      </c>
      <c r="AG33" s="41">
        <v>1.37E-4</v>
      </c>
      <c r="AH33" s="41">
        <v>1.7899999999999999E-4</v>
      </c>
      <c r="AI33" s="41">
        <v>4.6999999999999999E-4</v>
      </c>
      <c r="AJ33" s="41">
        <v>3.7500000000000001E-4</v>
      </c>
      <c r="AK33" s="41">
        <v>5.5999999999999999E-5</v>
      </c>
      <c r="AL33" s="42">
        <v>3.4400000000000001E-4</v>
      </c>
      <c r="AM33" s="5">
        <v>1.0124759999999999</v>
      </c>
      <c r="AN33" s="5">
        <v>0.79445100000000002</v>
      </c>
    </row>
    <row r="34" spans="1:40">
      <c r="A34" s="97">
        <v>64</v>
      </c>
      <c r="B34" s="39" t="s">
        <v>172</v>
      </c>
      <c r="C34" s="25">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97">
        <v>65</v>
      </c>
      <c r="B35" s="39" t="s">
        <v>173</v>
      </c>
      <c r="C35" s="25">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97">
        <v>66</v>
      </c>
      <c r="B36" s="39" t="s">
        <v>28</v>
      </c>
      <c r="C36" s="25">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97">
        <v>67</v>
      </c>
      <c r="B37" s="39" t="s">
        <v>29</v>
      </c>
      <c r="C37" s="25">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98">
        <v>68</v>
      </c>
      <c r="B38" s="40" t="s">
        <v>30</v>
      </c>
      <c r="C38" s="28">
        <v>8.83E-4</v>
      </c>
      <c r="D38" s="41">
        <v>2.7070000000000002E-3</v>
      </c>
      <c r="E38" s="41">
        <v>1.3749999999999999E-3</v>
      </c>
      <c r="F38" s="41">
        <v>1.9550000000000001E-3</v>
      </c>
      <c r="G38" s="41">
        <v>9.7199999999999999E-4</v>
      </c>
      <c r="H38" s="41">
        <v>1.2600000000000001E-3</v>
      </c>
      <c r="I38" s="41">
        <v>1.011E-3</v>
      </c>
      <c r="J38" s="41">
        <v>4.46E-4</v>
      </c>
      <c r="K38" s="41">
        <v>8.3999999999999995E-5</v>
      </c>
      <c r="L38" s="41">
        <v>1.2390000000000001E-3</v>
      </c>
      <c r="M38" s="41">
        <v>2.9500000000000001E-4</v>
      </c>
      <c r="N38" s="41">
        <v>2.5599999999999999E-4</v>
      </c>
      <c r="O38" s="41">
        <v>5.8399999999999999E-4</v>
      </c>
      <c r="P38" s="41">
        <v>1.691E-3</v>
      </c>
      <c r="Q38" s="41">
        <v>8.6200000000000003E-4</v>
      </c>
      <c r="R38" s="41">
        <v>1.1410000000000001E-3</v>
      </c>
      <c r="S38" s="41">
        <v>5.2400000000000005E-4</v>
      </c>
      <c r="T38" s="41">
        <v>5.1099999999999995E-4</v>
      </c>
      <c r="U38" s="41">
        <v>7.1100000000000004E-4</v>
      </c>
      <c r="V38" s="41">
        <v>1.3619999999999999E-3</v>
      </c>
      <c r="W38" s="41">
        <v>2.7799999999999998E-4</v>
      </c>
      <c r="X38" s="41">
        <v>1.4940000000000001E-3</v>
      </c>
      <c r="Y38" s="41">
        <v>3.5599999999999998E-3</v>
      </c>
      <c r="Z38" s="41">
        <v>2.385E-3</v>
      </c>
      <c r="AA38" s="41">
        <v>3.8570000000000002E-3</v>
      </c>
      <c r="AB38" s="41">
        <v>5.5800000000000001E-4</v>
      </c>
      <c r="AC38" s="41">
        <v>2.7590000000000002E-3</v>
      </c>
      <c r="AD38" s="41">
        <v>2.8349999999999998E-3</v>
      </c>
      <c r="AE38" s="41">
        <v>3.1949999999999999E-3</v>
      </c>
      <c r="AF38" s="41">
        <v>2.6619999999999999E-3</v>
      </c>
      <c r="AG38" s="41">
        <v>2.777E-3</v>
      </c>
      <c r="AH38" s="41">
        <v>5.4510000000000001E-3</v>
      </c>
      <c r="AI38" s="41">
        <v>1.8129999999999999E-3</v>
      </c>
      <c r="AJ38" s="41">
        <v>2.2899999999999999E-3</v>
      </c>
      <c r="AK38" s="41">
        <v>1.0003949999999999</v>
      </c>
      <c r="AL38" s="42">
        <v>1.3730000000000001E-3</v>
      </c>
      <c r="AM38" s="5">
        <v>1.0575540000000001</v>
      </c>
      <c r="AN38" s="5">
        <v>0.82982199999999995</v>
      </c>
    </row>
    <row r="39" spans="1:40">
      <c r="A39" s="97">
        <v>69</v>
      </c>
      <c r="B39" s="39" t="s">
        <v>31</v>
      </c>
      <c r="C39" s="25">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53"/>
      <c r="B40" s="43" t="s">
        <v>197</v>
      </c>
      <c r="C40" s="44">
        <v>1.3101879999999999</v>
      </c>
      <c r="D40" s="45">
        <v>1.2881009999999999</v>
      </c>
      <c r="E40" s="45">
        <v>1.2412069999999999</v>
      </c>
      <c r="F40" s="45">
        <v>1.306306</v>
      </c>
      <c r="G40" s="45">
        <v>1.3507690000000001</v>
      </c>
      <c r="H40" s="45">
        <v>1.2131449999999999</v>
      </c>
      <c r="I40" s="45">
        <v>1.329931</v>
      </c>
      <c r="J40" s="45">
        <v>1.355445</v>
      </c>
      <c r="K40" s="45">
        <v>1.056969</v>
      </c>
      <c r="L40" s="45">
        <v>1.252119</v>
      </c>
      <c r="M40" s="45">
        <v>1.7655749999999999</v>
      </c>
      <c r="N40" s="45">
        <v>1.1124270000000001</v>
      </c>
      <c r="O40" s="45">
        <v>1.4998769999999999</v>
      </c>
      <c r="P40" s="45">
        <v>1.2438739999999999</v>
      </c>
      <c r="Q40" s="45">
        <v>1.191832</v>
      </c>
      <c r="R40" s="45">
        <v>1.2313000000000001</v>
      </c>
      <c r="S40" s="45">
        <v>1.1835389999999999</v>
      </c>
      <c r="T40" s="45">
        <v>1.3954260000000001</v>
      </c>
      <c r="U40" s="45">
        <v>1.294621</v>
      </c>
      <c r="V40" s="45">
        <v>1.2778910000000001</v>
      </c>
      <c r="W40" s="45">
        <v>1.208018</v>
      </c>
      <c r="X40" s="45">
        <v>1.3030809999999999</v>
      </c>
      <c r="Y40" s="45">
        <v>1.2327379999999999</v>
      </c>
      <c r="Z40" s="45">
        <v>1.197425</v>
      </c>
      <c r="AA40" s="45">
        <v>1.220777</v>
      </c>
      <c r="AB40" s="45">
        <v>1.1336729999999999</v>
      </c>
      <c r="AC40" s="45">
        <v>1.3144359999999999</v>
      </c>
      <c r="AD40" s="45">
        <v>1.3156540000000001</v>
      </c>
      <c r="AE40" s="45">
        <v>1.18605</v>
      </c>
      <c r="AF40" s="45">
        <v>1.1415900000000001</v>
      </c>
      <c r="AG40" s="45">
        <v>1.2155800000000001</v>
      </c>
      <c r="AH40" s="45">
        <v>1.23058</v>
      </c>
      <c r="AI40" s="45">
        <v>1.200685</v>
      </c>
      <c r="AJ40" s="45">
        <v>1.2696769999999999</v>
      </c>
      <c r="AK40" s="45">
        <v>1.2952520000000001</v>
      </c>
      <c r="AL40" s="46">
        <v>1.5138940000000001</v>
      </c>
      <c r="AM40" s="23"/>
      <c r="AN40" s="38"/>
    </row>
    <row r="41" spans="1:40">
      <c r="A41" s="53"/>
      <c r="B41" s="43" t="s">
        <v>198</v>
      </c>
      <c r="C41" s="44">
        <v>1.028054</v>
      </c>
      <c r="D41" s="45">
        <v>1.010723</v>
      </c>
      <c r="E41" s="45">
        <v>0.97392800000000002</v>
      </c>
      <c r="F41" s="45">
        <v>1.0250079999999999</v>
      </c>
      <c r="G41" s="45">
        <v>1.0598970000000001</v>
      </c>
      <c r="H41" s="45">
        <v>0.95190799999999998</v>
      </c>
      <c r="I41" s="45">
        <v>1.0435460000000001</v>
      </c>
      <c r="J41" s="45">
        <v>1.0635650000000001</v>
      </c>
      <c r="K41" s="45">
        <v>0.82936299999999996</v>
      </c>
      <c r="L41" s="45">
        <v>0.98248999999999997</v>
      </c>
      <c r="M41" s="45">
        <v>1.3853789999999999</v>
      </c>
      <c r="N41" s="45">
        <v>0.87287899999999996</v>
      </c>
      <c r="O41" s="45">
        <v>1.1768959999999999</v>
      </c>
      <c r="P41" s="45">
        <v>0.97602</v>
      </c>
      <c r="Q41" s="45">
        <v>0.93518400000000002</v>
      </c>
      <c r="R41" s="45">
        <v>0.96615399999999996</v>
      </c>
      <c r="S41" s="45">
        <v>0.928678</v>
      </c>
      <c r="T41" s="45">
        <v>1.094937</v>
      </c>
      <c r="U41" s="45">
        <v>1.0158389999999999</v>
      </c>
      <c r="V41" s="45">
        <v>1.002712</v>
      </c>
      <c r="W41" s="45">
        <v>0.94788499999999998</v>
      </c>
      <c r="X41" s="45">
        <v>1.022478</v>
      </c>
      <c r="Y41" s="45">
        <v>0.96728199999999998</v>
      </c>
      <c r="Z41" s="45">
        <v>0.93957400000000002</v>
      </c>
      <c r="AA41" s="45">
        <v>0.957897</v>
      </c>
      <c r="AB41" s="45">
        <v>0.88954999999999995</v>
      </c>
      <c r="AC41" s="45">
        <v>1.0313870000000001</v>
      </c>
      <c r="AD41" s="45">
        <v>1.032343</v>
      </c>
      <c r="AE41" s="45">
        <v>0.93064800000000003</v>
      </c>
      <c r="AF41" s="45">
        <v>0.89576199999999995</v>
      </c>
      <c r="AG41" s="45">
        <v>0.95381899999999997</v>
      </c>
      <c r="AH41" s="45">
        <v>0.96558900000000003</v>
      </c>
      <c r="AI41" s="45">
        <v>0.94213100000000005</v>
      </c>
      <c r="AJ41" s="45">
        <v>0.99626599999999998</v>
      </c>
      <c r="AK41" s="45">
        <v>1.0163340000000001</v>
      </c>
      <c r="AL41" s="46">
        <v>1.187894</v>
      </c>
      <c r="AM41" s="25"/>
      <c r="AN41" s="1"/>
    </row>
    <row r="42" spans="1:40" ht="11.25" customHeight="1"/>
  </sheetData>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mc:AlternateContent xmlns:mc="http://schemas.openxmlformats.org/markup-compatibility/2006">
      <mc:Choice Requires="x14">
        <oleObject progId="Equation.3" shapeId="3075" r:id="rId7">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5" r:id="rId7"/>
      </mc:Fallback>
    </mc:AlternateContent>
    <mc:AlternateContent xmlns:mc="http://schemas.openxmlformats.org/markup-compatibility/2006">
      <mc:Choice Requires="x14">
        <oleObject progId="Equation.3" shapeId="3076" r:id="rId8">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6" r:id="rId8"/>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29" bestFit="1" customWidth="1"/>
    <col min="2" max="2" width="31.6640625" style="29" bestFit="1" customWidth="1"/>
    <col min="3" max="39" width="10.33203125" style="29" customWidth="1"/>
    <col min="40" max="16384" width="10.33203125" style="29"/>
  </cols>
  <sheetData>
    <row r="1" spans="1:39" ht="21" customHeight="1">
      <c r="A1" s="272" t="s">
        <v>1225</v>
      </c>
      <c r="C1" s="29" t="s">
        <v>1224</v>
      </c>
    </row>
    <row r="2" spans="1:39">
      <c r="A2" s="30"/>
      <c r="B2" s="31"/>
      <c r="C2" s="91">
        <v>1</v>
      </c>
      <c r="D2" s="92">
        <v>2</v>
      </c>
      <c r="E2" s="92">
        <v>3</v>
      </c>
      <c r="F2" s="92">
        <v>6</v>
      </c>
      <c r="G2" s="92">
        <v>11</v>
      </c>
      <c r="H2" s="92">
        <v>15</v>
      </c>
      <c r="I2" s="92">
        <v>16</v>
      </c>
      <c r="J2" s="92">
        <v>20</v>
      </c>
      <c r="K2" s="92">
        <v>21</v>
      </c>
      <c r="L2" s="92">
        <v>25</v>
      </c>
      <c r="M2" s="92">
        <v>26</v>
      </c>
      <c r="N2" s="92">
        <v>27</v>
      </c>
      <c r="O2" s="92">
        <v>28</v>
      </c>
      <c r="P2" s="92">
        <v>29</v>
      </c>
      <c r="Q2" s="92">
        <v>32</v>
      </c>
      <c r="R2" s="92">
        <v>33</v>
      </c>
      <c r="S2" s="92">
        <v>34</v>
      </c>
      <c r="T2" s="92">
        <v>35</v>
      </c>
      <c r="U2" s="92">
        <v>39</v>
      </c>
      <c r="V2" s="92">
        <v>41</v>
      </c>
      <c r="W2" s="92">
        <v>46</v>
      </c>
      <c r="X2" s="92">
        <v>47</v>
      </c>
      <c r="Y2" s="92">
        <v>48</v>
      </c>
      <c r="Z2" s="92">
        <v>51</v>
      </c>
      <c r="AA2" s="92">
        <v>53</v>
      </c>
      <c r="AB2" s="92">
        <v>55</v>
      </c>
      <c r="AC2" s="92">
        <v>57</v>
      </c>
      <c r="AD2" s="92">
        <v>59</v>
      </c>
      <c r="AE2" s="92">
        <v>61</v>
      </c>
      <c r="AF2" s="92">
        <v>63</v>
      </c>
      <c r="AG2" s="92">
        <v>64</v>
      </c>
      <c r="AH2" s="92">
        <v>65</v>
      </c>
      <c r="AI2" s="92">
        <v>66</v>
      </c>
      <c r="AJ2" s="92">
        <v>67</v>
      </c>
      <c r="AK2" s="92">
        <v>68</v>
      </c>
      <c r="AL2" s="93">
        <v>69</v>
      </c>
      <c r="AM2" s="94">
        <v>70</v>
      </c>
    </row>
    <row r="3" spans="1:39" ht="33.75">
      <c r="A3" s="32"/>
      <c r="B3" s="33"/>
      <c r="C3" s="34" t="s">
        <v>0</v>
      </c>
      <c r="D3" s="35" t="s">
        <v>1</v>
      </c>
      <c r="E3" s="35" t="s">
        <v>2</v>
      </c>
      <c r="F3" s="35" t="s">
        <v>3</v>
      </c>
      <c r="G3" s="35" t="s">
        <v>4</v>
      </c>
      <c r="H3" s="35" t="s">
        <v>5</v>
      </c>
      <c r="I3" s="35" t="s">
        <v>6</v>
      </c>
      <c r="J3" s="35" t="s">
        <v>7</v>
      </c>
      <c r="K3" s="35" t="s">
        <v>180</v>
      </c>
      <c r="L3" s="35" t="s">
        <v>181</v>
      </c>
      <c r="M3" s="35" t="s">
        <v>10</v>
      </c>
      <c r="N3" s="35" t="s">
        <v>11</v>
      </c>
      <c r="O3" s="35" t="s">
        <v>12</v>
      </c>
      <c r="P3" s="35" t="s">
        <v>13</v>
      </c>
      <c r="Q3" s="35" t="s">
        <v>16</v>
      </c>
      <c r="R3" s="35" t="s">
        <v>14</v>
      </c>
      <c r="S3" s="35" t="s">
        <v>182</v>
      </c>
      <c r="T3" s="35" t="s">
        <v>17</v>
      </c>
      <c r="U3" s="35" t="s">
        <v>18</v>
      </c>
      <c r="V3" s="35" t="s">
        <v>19</v>
      </c>
      <c r="W3" s="35" t="s">
        <v>183</v>
      </c>
      <c r="X3" s="35" t="s">
        <v>168</v>
      </c>
      <c r="Y3" s="35" t="s">
        <v>169</v>
      </c>
      <c r="Z3" s="35" t="s">
        <v>21</v>
      </c>
      <c r="AA3" s="35" t="s">
        <v>22</v>
      </c>
      <c r="AB3" s="35" t="s">
        <v>23</v>
      </c>
      <c r="AC3" s="35" t="s">
        <v>179</v>
      </c>
      <c r="AD3" s="35" t="s">
        <v>25</v>
      </c>
      <c r="AE3" s="35" t="s">
        <v>26</v>
      </c>
      <c r="AF3" s="35" t="s">
        <v>27</v>
      </c>
      <c r="AG3" s="35" t="s">
        <v>172</v>
      </c>
      <c r="AH3" s="35" t="s">
        <v>173</v>
      </c>
      <c r="AI3" s="35" t="s">
        <v>184</v>
      </c>
      <c r="AJ3" s="35" t="s">
        <v>185</v>
      </c>
      <c r="AK3" s="35" t="s">
        <v>30</v>
      </c>
      <c r="AL3" s="36" t="s">
        <v>31</v>
      </c>
      <c r="AM3" s="37" t="s">
        <v>186</v>
      </c>
    </row>
    <row r="4" spans="1:39">
      <c r="A4" s="99">
        <v>1</v>
      </c>
      <c r="B4" s="31" t="s">
        <v>0</v>
      </c>
      <c r="C4" s="23">
        <v>0.13359099999999999</v>
      </c>
      <c r="D4" s="38">
        <v>2.1380000000000001E-3</v>
      </c>
      <c r="E4" s="38">
        <v>0</v>
      </c>
      <c r="F4" s="38">
        <v>0</v>
      </c>
      <c r="G4" s="38">
        <v>0.15764400000000001</v>
      </c>
      <c r="H4" s="38">
        <v>8.6929999999999993E-3</v>
      </c>
      <c r="I4" s="38">
        <v>0</v>
      </c>
      <c r="J4" s="38">
        <v>2.63E-4</v>
      </c>
      <c r="K4" s="38">
        <v>0</v>
      </c>
      <c r="L4" s="38">
        <v>1.1E-5</v>
      </c>
      <c r="M4" s="38">
        <v>0</v>
      </c>
      <c r="N4" s="38">
        <v>3.9999999999999998E-6</v>
      </c>
      <c r="O4" s="38">
        <v>0</v>
      </c>
      <c r="P4" s="38">
        <v>0</v>
      </c>
      <c r="Q4" s="38">
        <v>0</v>
      </c>
      <c r="R4" s="38">
        <v>0</v>
      </c>
      <c r="S4" s="38">
        <v>0</v>
      </c>
      <c r="T4" s="38">
        <v>0</v>
      </c>
      <c r="U4" s="38">
        <v>1.9419999999999999E-3</v>
      </c>
      <c r="V4" s="38">
        <v>1.181E-3</v>
      </c>
      <c r="W4" s="38">
        <v>0</v>
      </c>
      <c r="X4" s="38">
        <v>0</v>
      </c>
      <c r="Y4" s="38">
        <v>0</v>
      </c>
      <c r="Z4" s="38">
        <v>1.2999999999999999E-4</v>
      </c>
      <c r="AA4" s="38">
        <v>0</v>
      </c>
      <c r="AB4" s="38">
        <v>1.9999999999999999E-6</v>
      </c>
      <c r="AC4" s="38">
        <v>1.8E-5</v>
      </c>
      <c r="AD4" s="38">
        <v>0</v>
      </c>
      <c r="AE4" s="38">
        <v>3.0000000000000001E-5</v>
      </c>
      <c r="AF4" s="38">
        <v>2.2260000000000001E-3</v>
      </c>
      <c r="AG4" s="38">
        <v>2.343E-3</v>
      </c>
      <c r="AH4" s="38">
        <v>2.0430000000000001E-3</v>
      </c>
      <c r="AI4" s="38">
        <v>1.4E-5</v>
      </c>
      <c r="AJ4" s="38">
        <v>1.5726E-2</v>
      </c>
      <c r="AK4" s="38">
        <v>0</v>
      </c>
      <c r="AL4" s="24">
        <v>0</v>
      </c>
      <c r="AM4" s="26">
        <v>7.064E-3</v>
      </c>
    </row>
    <row r="5" spans="1:39">
      <c r="A5" s="100">
        <v>2</v>
      </c>
      <c r="B5" s="39" t="s">
        <v>1</v>
      </c>
      <c r="C5" s="25">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c r="A6" s="100">
        <v>3</v>
      </c>
      <c r="B6" s="39" t="s">
        <v>2</v>
      </c>
      <c r="C6" s="25">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c r="A7" s="100">
        <v>6</v>
      </c>
      <c r="B7" s="39" t="s">
        <v>3</v>
      </c>
      <c r="C7" s="25">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c r="A8" s="101">
        <v>11</v>
      </c>
      <c r="B8" s="40" t="s">
        <v>4</v>
      </c>
      <c r="C8" s="28">
        <v>0.122304</v>
      </c>
      <c r="D8" s="41">
        <v>2.7094E-2</v>
      </c>
      <c r="E8" s="41">
        <v>0.14644299999999999</v>
      </c>
      <c r="F8" s="41">
        <v>0</v>
      </c>
      <c r="G8" s="41">
        <v>0.11355700000000001</v>
      </c>
      <c r="H8" s="41">
        <v>6.3199999999999997E-4</v>
      </c>
      <c r="I8" s="41">
        <v>1.2210000000000001E-3</v>
      </c>
      <c r="J8" s="41">
        <v>9.7599999999999998E-4</v>
      </c>
      <c r="K8" s="41">
        <v>3.9999999999999998E-6</v>
      </c>
      <c r="L8" s="41">
        <v>5.2800000000000004E-4</v>
      </c>
      <c r="M8" s="41">
        <v>0</v>
      </c>
      <c r="N8" s="41">
        <v>0</v>
      </c>
      <c r="O8" s="41">
        <v>0</v>
      </c>
      <c r="P8" s="41">
        <v>0</v>
      </c>
      <c r="Q8" s="41">
        <v>0</v>
      </c>
      <c r="R8" s="41">
        <v>0</v>
      </c>
      <c r="S8" s="41">
        <v>0</v>
      </c>
      <c r="T8" s="41">
        <v>0</v>
      </c>
      <c r="U8" s="41">
        <v>8.5099999999999998E-4</v>
      </c>
      <c r="V8" s="41">
        <v>2.5000000000000001E-5</v>
      </c>
      <c r="W8" s="41">
        <v>0</v>
      </c>
      <c r="X8" s="41">
        <v>0</v>
      </c>
      <c r="Y8" s="41">
        <v>0</v>
      </c>
      <c r="Z8" s="41">
        <v>1.4200000000000001E-4</v>
      </c>
      <c r="AA8" s="41">
        <v>0</v>
      </c>
      <c r="AB8" s="41">
        <v>0</v>
      </c>
      <c r="AC8" s="41">
        <v>8.3999999999999995E-5</v>
      </c>
      <c r="AD8" s="41">
        <v>0</v>
      </c>
      <c r="AE8" s="41">
        <v>3.2899999999999997E-4</v>
      </c>
      <c r="AF8" s="41">
        <v>6.1269999999999996E-3</v>
      </c>
      <c r="AG8" s="41">
        <v>8.7919999999999995E-3</v>
      </c>
      <c r="AH8" s="41">
        <v>1.413E-3</v>
      </c>
      <c r="AI8" s="41">
        <v>6.9999999999999999E-6</v>
      </c>
      <c r="AJ8" s="41">
        <v>0.115621</v>
      </c>
      <c r="AK8" s="41">
        <v>0</v>
      </c>
      <c r="AL8" s="42">
        <v>3.0349999999999999E-3</v>
      </c>
      <c r="AM8" s="5">
        <v>1.0416999999999999E-2</v>
      </c>
    </row>
    <row r="9" spans="1:39">
      <c r="A9" s="100">
        <v>15</v>
      </c>
      <c r="B9" s="39" t="s">
        <v>5</v>
      </c>
      <c r="C9" s="25">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c r="A10" s="100">
        <v>16</v>
      </c>
      <c r="B10" s="39" t="s">
        <v>6</v>
      </c>
      <c r="C10" s="25">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c r="A11" s="100">
        <v>20</v>
      </c>
      <c r="B11" s="39" t="s">
        <v>7</v>
      </c>
      <c r="C11" s="25">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c r="A12" s="100">
        <v>21</v>
      </c>
      <c r="B12" s="39" t="s">
        <v>8</v>
      </c>
      <c r="C12" s="25">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c r="A13" s="101">
        <v>25</v>
      </c>
      <c r="B13" s="40" t="s">
        <v>9</v>
      </c>
      <c r="C13" s="28">
        <v>2.4599999999999999E-3</v>
      </c>
      <c r="D13" s="41">
        <v>7.36E-4</v>
      </c>
      <c r="E13" s="41">
        <v>2.4000000000000001E-5</v>
      </c>
      <c r="F13" s="41">
        <v>1.66E-4</v>
      </c>
      <c r="G13" s="41">
        <v>6.7510000000000001E-3</v>
      </c>
      <c r="H13" s="41">
        <v>1.054E-3</v>
      </c>
      <c r="I13" s="41">
        <v>3.0599999999999998E-3</v>
      </c>
      <c r="J13" s="41">
        <v>2.3570000000000002E-3</v>
      </c>
      <c r="K13" s="41">
        <v>9.0000000000000006E-5</v>
      </c>
      <c r="L13" s="41">
        <v>5.9561000000000003E-2</v>
      </c>
      <c r="M13" s="41">
        <v>3.5070000000000001E-3</v>
      </c>
      <c r="N13" s="41">
        <v>8.7000000000000001E-4</v>
      </c>
      <c r="O13" s="41">
        <v>3.493E-3</v>
      </c>
      <c r="P13" s="41">
        <v>1.1358E-2</v>
      </c>
      <c r="Q13" s="41">
        <v>2.3916E-2</v>
      </c>
      <c r="R13" s="41">
        <v>5.8349999999999999E-3</v>
      </c>
      <c r="S13" s="41">
        <v>5.463E-3</v>
      </c>
      <c r="T13" s="41">
        <v>5.5440000000000003E-3</v>
      </c>
      <c r="U13" s="41">
        <v>2.5100000000000001E-3</v>
      </c>
      <c r="V13" s="41">
        <v>5.3172999999999998E-2</v>
      </c>
      <c r="W13" s="41">
        <v>3.6999999999999998E-5</v>
      </c>
      <c r="X13" s="41">
        <v>4.9569999999999996E-3</v>
      </c>
      <c r="Y13" s="41">
        <v>4.9600000000000002E-4</v>
      </c>
      <c r="Z13" s="41">
        <v>2.1000000000000001E-4</v>
      </c>
      <c r="AA13" s="41">
        <v>7.9999999999999996E-6</v>
      </c>
      <c r="AB13" s="41">
        <v>7.2000000000000002E-5</v>
      </c>
      <c r="AC13" s="41">
        <v>7.2000000000000002E-5</v>
      </c>
      <c r="AD13" s="41">
        <v>3.9999999999999998E-6</v>
      </c>
      <c r="AE13" s="41">
        <v>1.7000000000000001E-4</v>
      </c>
      <c r="AF13" s="41">
        <v>1.7440000000000001E-3</v>
      </c>
      <c r="AG13" s="41">
        <v>7.8799999999999996E-4</v>
      </c>
      <c r="AH13" s="41">
        <v>4.7800000000000002E-4</v>
      </c>
      <c r="AI13" s="41">
        <v>6.6600000000000003E-4</v>
      </c>
      <c r="AJ13" s="41">
        <v>1.4090000000000001E-3</v>
      </c>
      <c r="AK13" s="41">
        <v>5.0299999999999997E-3</v>
      </c>
      <c r="AL13" s="42">
        <v>4.7190000000000001E-3</v>
      </c>
      <c r="AM13" s="5">
        <v>5.2950000000000002E-3</v>
      </c>
    </row>
    <row r="14" spans="1:39">
      <c r="A14" s="100">
        <v>26</v>
      </c>
      <c r="B14" s="39" t="s">
        <v>10</v>
      </c>
      <c r="C14" s="25">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c r="A15" s="100">
        <v>27</v>
      </c>
      <c r="B15" s="39" t="s">
        <v>11</v>
      </c>
      <c r="C15" s="25">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c r="A16" s="100">
        <v>28</v>
      </c>
      <c r="B16" s="39" t="s">
        <v>12</v>
      </c>
      <c r="C16" s="25">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c r="A17" s="100">
        <v>29</v>
      </c>
      <c r="B17" s="39" t="s">
        <v>13</v>
      </c>
      <c r="C17" s="25">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c r="A18" s="101">
        <v>32</v>
      </c>
      <c r="B18" s="40" t="s">
        <v>16</v>
      </c>
      <c r="C18" s="28">
        <v>0</v>
      </c>
      <c r="D18" s="41">
        <v>0</v>
      </c>
      <c r="E18" s="41">
        <v>0</v>
      </c>
      <c r="F18" s="41">
        <v>6.7000000000000002E-5</v>
      </c>
      <c r="G18" s="41">
        <v>0</v>
      </c>
      <c r="H18" s="41">
        <v>0</v>
      </c>
      <c r="I18" s="41">
        <v>0</v>
      </c>
      <c r="J18" s="41">
        <v>9.9999999999999995E-7</v>
      </c>
      <c r="K18" s="41">
        <v>0</v>
      </c>
      <c r="L18" s="41">
        <v>0</v>
      </c>
      <c r="M18" s="41">
        <v>9.9999999999999995E-7</v>
      </c>
      <c r="N18" s="41">
        <v>4.3000000000000002E-5</v>
      </c>
      <c r="O18" s="41">
        <v>1.106E-3</v>
      </c>
      <c r="P18" s="41">
        <v>7.9861000000000001E-2</v>
      </c>
      <c r="Q18" s="41">
        <v>0.24296100000000001</v>
      </c>
      <c r="R18" s="41">
        <v>0.13209899999999999</v>
      </c>
      <c r="S18" s="41">
        <v>0.27553899999999998</v>
      </c>
      <c r="T18" s="41">
        <v>6.9930000000000001E-3</v>
      </c>
      <c r="U18" s="41">
        <v>1.27E-4</v>
      </c>
      <c r="V18" s="41">
        <v>2.9E-4</v>
      </c>
      <c r="W18" s="41">
        <v>6.0000000000000002E-6</v>
      </c>
      <c r="X18" s="41">
        <v>2.6999999999999999E-5</v>
      </c>
      <c r="Y18" s="41">
        <v>0</v>
      </c>
      <c r="Z18" s="41">
        <v>2.5999999999999998E-5</v>
      </c>
      <c r="AA18" s="41">
        <v>4.1999999999999998E-5</v>
      </c>
      <c r="AB18" s="41">
        <v>0</v>
      </c>
      <c r="AC18" s="41">
        <v>1.9999999999999999E-6</v>
      </c>
      <c r="AD18" s="41">
        <v>8.3600000000000005E-4</v>
      </c>
      <c r="AE18" s="41">
        <v>2.215E-3</v>
      </c>
      <c r="AF18" s="41">
        <v>4.17E-4</v>
      </c>
      <c r="AG18" s="41">
        <v>5.0000000000000004E-6</v>
      </c>
      <c r="AH18" s="41">
        <v>0</v>
      </c>
      <c r="AI18" s="41">
        <v>1.0729000000000001E-2</v>
      </c>
      <c r="AJ18" s="41">
        <v>5.0000000000000004E-6</v>
      </c>
      <c r="AK18" s="41">
        <v>3.6006999999999997E-2</v>
      </c>
      <c r="AL18" s="42">
        <v>0</v>
      </c>
      <c r="AM18" s="5">
        <v>1.3415E-2</v>
      </c>
    </row>
    <row r="19" spans="1:39">
      <c r="A19" s="100">
        <v>33</v>
      </c>
      <c r="B19" s="39" t="s">
        <v>14</v>
      </c>
      <c r="C19" s="25">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c r="A20" s="100">
        <v>34</v>
      </c>
      <c r="B20" s="39" t="s">
        <v>15</v>
      </c>
      <c r="C20" s="25">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c r="A21" s="100">
        <v>35</v>
      </c>
      <c r="B21" s="39" t="s">
        <v>17</v>
      </c>
      <c r="C21" s="25">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c r="A22" s="100">
        <v>39</v>
      </c>
      <c r="B22" s="39" t="s">
        <v>18</v>
      </c>
      <c r="C22" s="25">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c r="A23" s="101">
        <v>41</v>
      </c>
      <c r="B23" s="40" t="s">
        <v>19</v>
      </c>
      <c r="C23" s="28">
        <v>2.8500000000000001E-3</v>
      </c>
      <c r="D23" s="41">
        <v>1.472E-3</v>
      </c>
      <c r="E23" s="41">
        <v>1.377E-3</v>
      </c>
      <c r="F23" s="41">
        <v>2.3640000000000002E-3</v>
      </c>
      <c r="G23" s="41">
        <v>5.13E-4</v>
      </c>
      <c r="H23" s="41">
        <v>1.949E-3</v>
      </c>
      <c r="I23" s="41">
        <v>3.7230000000000002E-3</v>
      </c>
      <c r="J23" s="41">
        <v>2.5959999999999998E-3</v>
      </c>
      <c r="K23" s="41">
        <v>3.6499999999999998E-4</v>
      </c>
      <c r="L23" s="41">
        <v>5.9500000000000004E-3</v>
      </c>
      <c r="M23" s="41">
        <v>3.3500000000000001E-3</v>
      </c>
      <c r="N23" s="41">
        <v>2.8649999999999999E-3</v>
      </c>
      <c r="O23" s="41">
        <v>3.4350000000000001E-3</v>
      </c>
      <c r="P23" s="41">
        <v>1.0859999999999999E-3</v>
      </c>
      <c r="Q23" s="41">
        <v>1.4400000000000001E-3</v>
      </c>
      <c r="R23" s="41">
        <v>1.5889999999999999E-3</v>
      </c>
      <c r="S23" s="41">
        <v>3.2299999999999999E-4</v>
      </c>
      <c r="T23" s="41">
        <v>5.5199999999999997E-4</v>
      </c>
      <c r="U23" s="41">
        <v>2.2030000000000001E-3</v>
      </c>
      <c r="V23" s="41">
        <v>5.8299999999999997E-4</v>
      </c>
      <c r="W23" s="41">
        <v>1.2945999999999999E-2</v>
      </c>
      <c r="X23" s="41">
        <v>3.1553999999999999E-2</v>
      </c>
      <c r="Y23" s="41">
        <v>2.8400000000000001E-3</v>
      </c>
      <c r="Z23" s="41">
        <v>2.9480000000000001E-3</v>
      </c>
      <c r="AA23" s="41">
        <v>2.6679999999999998E-3</v>
      </c>
      <c r="AB23" s="41">
        <v>9.3449999999999991E-3</v>
      </c>
      <c r="AC23" s="41">
        <v>5.0670000000000003E-3</v>
      </c>
      <c r="AD23" s="41">
        <v>4.3499999999999997E-3</v>
      </c>
      <c r="AE23" s="41">
        <v>8.1659999999999996E-3</v>
      </c>
      <c r="AF23" s="41">
        <v>4.8069999999999996E-3</v>
      </c>
      <c r="AG23" s="41">
        <v>2.3189999999999999E-3</v>
      </c>
      <c r="AH23" s="41">
        <v>1.717E-3</v>
      </c>
      <c r="AI23" s="41">
        <v>1.271E-3</v>
      </c>
      <c r="AJ23" s="41">
        <v>2.1280000000000001E-3</v>
      </c>
      <c r="AK23" s="41">
        <v>0</v>
      </c>
      <c r="AL23" s="42">
        <v>0</v>
      </c>
      <c r="AM23" s="5">
        <v>3.3760000000000001E-3</v>
      </c>
    </row>
    <row r="24" spans="1:39">
      <c r="A24" s="100">
        <v>46</v>
      </c>
      <c r="B24" s="39" t="s">
        <v>20</v>
      </c>
      <c r="C24" s="25">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c r="A25" s="100">
        <v>47</v>
      </c>
      <c r="B25" s="39" t="s">
        <v>168</v>
      </c>
      <c r="C25" s="25">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c r="A26" s="100">
        <v>48</v>
      </c>
      <c r="B26" s="39" t="s">
        <v>169</v>
      </c>
      <c r="C26" s="25">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c r="A27" s="100">
        <v>51</v>
      </c>
      <c r="B27" s="39" t="s">
        <v>21</v>
      </c>
      <c r="C27" s="25">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c r="A28" s="101">
        <v>53</v>
      </c>
      <c r="B28" s="40" t="s">
        <v>22</v>
      </c>
      <c r="C28" s="28">
        <v>5.3959999999999998E-3</v>
      </c>
      <c r="D28" s="41">
        <v>6.0289999999999996E-3</v>
      </c>
      <c r="E28" s="41">
        <v>9.5200000000000007E-3</v>
      </c>
      <c r="F28" s="41">
        <v>3.3889000000000002E-2</v>
      </c>
      <c r="G28" s="41">
        <v>1.2888999999999999E-2</v>
      </c>
      <c r="H28" s="41">
        <v>1.5121000000000001E-2</v>
      </c>
      <c r="I28" s="41">
        <v>1.0024E-2</v>
      </c>
      <c r="J28" s="41">
        <v>7.9579999999999998E-3</v>
      </c>
      <c r="K28" s="41">
        <v>3.6589999999999999E-3</v>
      </c>
      <c r="L28" s="41">
        <v>1.0810999999999999E-2</v>
      </c>
      <c r="M28" s="41">
        <v>4.0070000000000001E-3</v>
      </c>
      <c r="N28" s="41">
        <v>6.3889999999999997E-3</v>
      </c>
      <c r="O28" s="41">
        <v>1.2711999999999999E-2</v>
      </c>
      <c r="P28" s="41">
        <v>6.5360000000000001E-3</v>
      </c>
      <c r="Q28" s="41">
        <v>5.4079999999999996E-3</v>
      </c>
      <c r="R28" s="41">
        <v>4.8269999999999997E-3</v>
      </c>
      <c r="S28" s="41">
        <v>4.5380000000000004E-3</v>
      </c>
      <c r="T28" s="41">
        <v>5.6509999999999998E-3</v>
      </c>
      <c r="U28" s="41">
        <v>4.9820000000000003E-3</v>
      </c>
      <c r="V28" s="41">
        <v>1.3155E-2</v>
      </c>
      <c r="W28" s="41">
        <v>1.7578E-2</v>
      </c>
      <c r="X28" s="41">
        <v>2.6786999999999998E-2</v>
      </c>
      <c r="Y28" s="41">
        <v>2.741E-2</v>
      </c>
      <c r="Z28" s="41">
        <v>1.6881E-2</v>
      </c>
      <c r="AA28" s="41">
        <v>4.2890999999999999E-2</v>
      </c>
      <c r="AB28" s="41">
        <v>7.4676000000000006E-2</v>
      </c>
      <c r="AC28" s="41">
        <v>2.5405E-2</v>
      </c>
      <c r="AD28" s="41">
        <v>7.2519999999999998E-3</v>
      </c>
      <c r="AE28" s="41">
        <v>2.1047E-2</v>
      </c>
      <c r="AF28" s="41">
        <v>1.022E-2</v>
      </c>
      <c r="AG28" s="41">
        <v>8.8679999999999991E-3</v>
      </c>
      <c r="AH28" s="41">
        <v>2.5517999999999999E-2</v>
      </c>
      <c r="AI28" s="41">
        <v>1.0408000000000001E-2</v>
      </c>
      <c r="AJ28" s="41">
        <v>9.1280000000000007E-3</v>
      </c>
      <c r="AK28" s="41">
        <v>0</v>
      </c>
      <c r="AL28" s="42">
        <v>2.8419999999999999E-3</v>
      </c>
      <c r="AM28" s="5">
        <v>1.3915E-2</v>
      </c>
    </row>
    <row r="29" spans="1:39">
      <c r="A29" s="100">
        <v>55</v>
      </c>
      <c r="B29" s="39" t="s">
        <v>23</v>
      </c>
      <c r="C29" s="25">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c r="A30" s="100">
        <v>57</v>
      </c>
      <c r="B30" s="39" t="s">
        <v>179</v>
      </c>
      <c r="C30" s="25">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c r="A31" s="100">
        <v>59</v>
      </c>
      <c r="B31" s="39" t="s">
        <v>25</v>
      </c>
      <c r="C31" s="25">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c r="A32" s="100">
        <v>61</v>
      </c>
      <c r="B32" s="39" t="s">
        <v>26</v>
      </c>
      <c r="C32" s="25">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c r="A33" s="101">
        <v>63</v>
      </c>
      <c r="B33" s="40" t="s">
        <v>27</v>
      </c>
      <c r="C33" s="28">
        <v>2.8E-5</v>
      </c>
      <c r="D33" s="41">
        <v>2.1000000000000001E-4</v>
      </c>
      <c r="E33" s="41">
        <v>0</v>
      </c>
      <c r="F33" s="41">
        <v>9.3199999999999999E-4</v>
      </c>
      <c r="G33" s="41">
        <v>2.22E-4</v>
      </c>
      <c r="H33" s="41">
        <v>0</v>
      </c>
      <c r="I33" s="41">
        <v>1.21E-4</v>
      </c>
      <c r="J33" s="41">
        <v>3.28E-4</v>
      </c>
      <c r="K33" s="41">
        <v>5.0000000000000004E-6</v>
      </c>
      <c r="L33" s="41">
        <v>7.1100000000000004E-4</v>
      </c>
      <c r="M33" s="41">
        <v>2.0999999999999999E-5</v>
      </c>
      <c r="N33" s="41">
        <v>0</v>
      </c>
      <c r="O33" s="41">
        <v>5.6300000000000002E-4</v>
      </c>
      <c r="P33" s="41">
        <v>4.1399999999999998E-4</v>
      </c>
      <c r="Q33" s="41">
        <v>9.8999999999999999E-4</v>
      </c>
      <c r="R33" s="41">
        <v>8.25E-4</v>
      </c>
      <c r="S33" s="41">
        <v>3.1799999999999998E-4</v>
      </c>
      <c r="T33" s="41">
        <v>2.1000000000000001E-4</v>
      </c>
      <c r="U33" s="41">
        <v>9.0000000000000006E-5</v>
      </c>
      <c r="V33" s="41">
        <v>1.63E-4</v>
      </c>
      <c r="W33" s="41">
        <v>5.1199999999999998E-4</v>
      </c>
      <c r="X33" s="41">
        <v>1.08E-4</v>
      </c>
      <c r="Y33" s="41">
        <v>1.35E-4</v>
      </c>
      <c r="Z33" s="41">
        <v>2.13E-4</v>
      </c>
      <c r="AA33" s="41">
        <v>2.0799999999999999E-4</v>
      </c>
      <c r="AB33" s="41">
        <v>0</v>
      </c>
      <c r="AC33" s="41">
        <v>4.0200000000000001E-4</v>
      </c>
      <c r="AD33" s="41">
        <v>4.2249999999999996E-3</v>
      </c>
      <c r="AE33" s="41">
        <v>1.2899999999999999E-4</v>
      </c>
      <c r="AF33" s="41">
        <v>0</v>
      </c>
      <c r="AG33" s="41">
        <v>9.2999999999999997E-5</v>
      </c>
      <c r="AH33" s="41">
        <v>0</v>
      </c>
      <c r="AI33" s="41">
        <v>4.6299999999999998E-4</v>
      </c>
      <c r="AJ33" s="41">
        <v>4.0400000000000001E-4</v>
      </c>
      <c r="AK33" s="41">
        <v>0</v>
      </c>
      <c r="AL33" s="42">
        <v>1.66E-4</v>
      </c>
      <c r="AM33" s="5">
        <v>2.9E-4</v>
      </c>
    </row>
    <row r="34" spans="1:39">
      <c r="A34" s="100">
        <v>64</v>
      </c>
      <c r="B34" s="39" t="s">
        <v>172</v>
      </c>
      <c r="C34" s="25">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c r="A35" s="100">
        <v>65</v>
      </c>
      <c r="B35" s="39" t="s">
        <v>173</v>
      </c>
      <c r="C35" s="25">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c r="A36" s="100">
        <v>66</v>
      </c>
      <c r="B36" s="39" t="s">
        <v>28</v>
      </c>
      <c r="C36" s="25">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c r="A37" s="100">
        <v>67</v>
      </c>
      <c r="B37" s="39" t="s">
        <v>29</v>
      </c>
      <c r="C37" s="25">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c r="A38" s="101">
        <v>68</v>
      </c>
      <c r="B38" s="40" t="s">
        <v>30</v>
      </c>
      <c r="C38" s="28">
        <v>5.5999999999999995E-4</v>
      </c>
      <c r="D38" s="41">
        <v>2.173E-3</v>
      </c>
      <c r="E38" s="41">
        <v>1.039E-3</v>
      </c>
      <c r="F38" s="41">
        <v>1.431E-3</v>
      </c>
      <c r="G38" s="41">
        <v>5.9800000000000001E-4</v>
      </c>
      <c r="H38" s="41">
        <v>1.0009999999999999E-3</v>
      </c>
      <c r="I38" s="41">
        <v>5.2800000000000004E-4</v>
      </c>
      <c r="J38" s="41">
        <v>2.5399999999999999E-4</v>
      </c>
      <c r="K38" s="41">
        <v>2.0000000000000002E-5</v>
      </c>
      <c r="L38" s="41">
        <v>9.59E-4</v>
      </c>
      <c r="M38" s="41">
        <v>1.05E-4</v>
      </c>
      <c r="N38" s="41">
        <v>1.2799999999999999E-4</v>
      </c>
      <c r="O38" s="41">
        <v>3.3E-4</v>
      </c>
      <c r="P38" s="41">
        <v>1.446E-3</v>
      </c>
      <c r="Q38" s="41">
        <v>6.4700000000000001E-4</v>
      </c>
      <c r="R38" s="41">
        <v>9.1699999999999995E-4</v>
      </c>
      <c r="S38" s="41">
        <v>3.4699999999999998E-4</v>
      </c>
      <c r="T38" s="41">
        <v>2.92E-4</v>
      </c>
      <c r="U38" s="41">
        <v>3.5100000000000002E-4</v>
      </c>
      <c r="V38" s="41">
        <v>1.024E-3</v>
      </c>
      <c r="W38" s="41">
        <v>3.1000000000000001E-5</v>
      </c>
      <c r="X38" s="41">
        <v>1.029E-3</v>
      </c>
      <c r="Y38" s="41">
        <v>3.2460000000000002E-3</v>
      </c>
      <c r="Z38" s="41">
        <v>2.078E-3</v>
      </c>
      <c r="AA38" s="41">
        <v>3.437E-3</v>
      </c>
      <c r="AB38" s="41">
        <v>2.7900000000000001E-4</v>
      </c>
      <c r="AC38" s="41">
        <v>2.264E-3</v>
      </c>
      <c r="AD38" s="41">
        <v>2.2590000000000002E-3</v>
      </c>
      <c r="AE38" s="41">
        <v>2.862E-3</v>
      </c>
      <c r="AF38" s="41">
        <v>2.4599999999999999E-3</v>
      </c>
      <c r="AG38" s="41">
        <v>2.4989999999999999E-3</v>
      </c>
      <c r="AH38" s="41">
        <v>5.0650000000000001E-3</v>
      </c>
      <c r="AI38" s="41">
        <v>1.49E-3</v>
      </c>
      <c r="AJ38" s="41">
        <v>1.9009999999999999E-3</v>
      </c>
      <c r="AK38" s="41">
        <v>0</v>
      </c>
      <c r="AL38" s="42">
        <v>1.93E-4</v>
      </c>
      <c r="AM38" s="5">
        <v>1.073E-3</v>
      </c>
    </row>
    <row r="39" spans="1:39">
      <c r="A39" s="102">
        <v>69</v>
      </c>
      <c r="B39" s="39" t="s">
        <v>31</v>
      </c>
      <c r="C39" s="25">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c r="A40" s="103">
        <v>70</v>
      </c>
      <c r="B40" s="43" t="s">
        <v>186</v>
      </c>
      <c r="C40" s="44">
        <v>0.53998800000000002</v>
      </c>
      <c r="D40" s="45">
        <v>0.429863</v>
      </c>
      <c r="E40" s="45">
        <v>0.51046199999999997</v>
      </c>
      <c r="F40" s="45">
        <v>0.48636800000000002</v>
      </c>
      <c r="G40" s="45">
        <v>0.58179700000000001</v>
      </c>
      <c r="H40" s="45">
        <v>0.58630099999999996</v>
      </c>
      <c r="I40" s="45">
        <v>0.67621799999999999</v>
      </c>
      <c r="J40" s="45">
        <v>0.793103</v>
      </c>
      <c r="K40" s="45">
        <v>0.72045099999999995</v>
      </c>
      <c r="L40" s="45">
        <v>0.54672900000000002</v>
      </c>
      <c r="M40" s="45">
        <v>0.746031</v>
      </c>
      <c r="N40" s="45">
        <v>0.73902999999999996</v>
      </c>
      <c r="O40" s="45">
        <v>0.55478799999999995</v>
      </c>
      <c r="P40" s="45">
        <v>0.604155</v>
      </c>
      <c r="Q40" s="45">
        <v>0.57885699999999995</v>
      </c>
      <c r="R40" s="45">
        <v>0.62294899999999997</v>
      </c>
      <c r="S40" s="45">
        <v>0.612985</v>
      </c>
      <c r="T40" s="45">
        <v>0.76547500000000002</v>
      </c>
      <c r="U40" s="45">
        <v>0.60614599999999996</v>
      </c>
      <c r="V40" s="45">
        <v>0.522478</v>
      </c>
      <c r="W40" s="45">
        <v>0.63562300000000005</v>
      </c>
      <c r="X40" s="45">
        <v>0.46198600000000001</v>
      </c>
      <c r="Y40" s="45">
        <v>0.33802199999999999</v>
      </c>
      <c r="Z40" s="45">
        <v>0.29406399999999999</v>
      </c>
      <c r="AA40" s="45">
        <v>0.31851800000000002</v>
      </c>
      <c r="AB40" s="45">
        <v>0.14973</v>
      </c>
      <c r="AC40" s="45">
        <v>0.52124400000000004</v>
      </c>
      <c r="AD40" s="45">
        <v>0.46477800000000002</v>
      </c>
      <c r="AE40" s="45">
        <v>0.28197899999999998</v>
      </c>
      <c r="AF40" s="45">
        <v>0.20330300000000001</v>
      </c>
      <c r="AG40" s="45">
        <v>0.36787599999999998</v>
      </c>
      <c r="AH40" s="45">
        <v>0.39584000000000003</v>
      </c>
      <c r="AI40" s="45">
        <v>0.362398</v>
      </c>
      <c r="AJ40" s="45">
        <v>0.45607199999999998</v>
      </c>
      <c r="AK40" s="45">
        <v>1</v>
      </c>
      <c r="AL40" s="46">
        <v>0.57217399999999996</v>
      </c>
      <c r="AM40" s="47">
        <v>0.546095</v>
      </c>
    </row>
    <row r="41" spans="1:39">
      <c r="A41" s="100">
        <v>71</v>
      </c>
      <c r="B41" s="39" t="s">
        <v>187</v>
      </c>
      <c r="C41" s="25">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c r="A42" s="100">
        <v>91</v>
      </c>
      <c r="B42" s="39" t="s">
        <v>188</v>
      </c>
      <c r="C42" s="25">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c r="A43" s="100">
        <v>92</v>
      </c>
      <c r="B43" s="39" t="s">
        <v>189</v>
      </c>
      <c r="C43" s="25">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c r="A44" s="100">
        <v>93</v>
      </c>
      <c r="B44" s="39" t="s">
        <v>190</v>
      </c>
      <c r="C44" s="25">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c r="A45" s="100">
        <v>94</v>
      </c>
      <c r="B45" s="39" t="s">
        <v>191</v>
      </c>
      <c r="C45" s="25">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c r="A46" s="100">
        <v>95</v>
      </c>
      <c r="B46" s="39" t="s">
        <v>192</v>
      </c>
      <c r="C46" s="25">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c r="A47" s="103">
        <v>96</v>
      </c>
      <c r="B47" s="43" t="s">
        <v>193</v>
      </c>
      <c r="C47" s="44">
        <v>0.46001199999999998</v>
      </c>
      <c r="D47" s="45">
        <v>0.570137</v>
      </c>
      <c r="E47" s="45">
        <v>0.48953799999999997</v>
      </c>
      <c r="F47" s="45">
        <v>0.51363199999999998</v>
      </c>
      <c r="G47" s="45">
        <v>0.41820299999999999</v>
      </c>
      <c r="H47" s="45">
        <v>0.41369899999999998</v>
      </c>
      <c r="I47" s="45">
        <v>0.32378200000000001</v>
      </c>
      <c r="J47" s="45">
        <v>0.206897</v>
      </c>
      <c r="K47" s="45">
        <v>0.27954899999999999</v>
      </c>
      <c r="L47" s="45">
        <v>0.45327099999999998</v>
      </c>
      <c r="M47" s="45">
        <v>0.253969</v>
      </c>
      <c r="N47" s="45">
        <v>0.26096999999999998</v>
      </c>
      <c r="O47" s="45">
        <v>0.445212</v>
      </c>
      <c r="P47" s="45">
        <v>0.395845</v>
      </c>
      <c r="Q47" s="45">
        <v>0.42114299999999999</v>
      </c>
      <c r="R47" s="45">
        <v>0.37705100000000003</v>
      </c>
      <c r="S47" s="45">
        <v>0.387015</v>
      </c>
      <c r="T47" s="45">
        <v>0.23452500000000001</v>
      </c>
      <c r="U47" s="45">
        <v>0.39385399999999998</v>
      </c>
      <c r="V47" s="45">
        <v>0.477522</v>
      </c>
      <c r="W47" s="45">
        <v>0.36437700000000001</v>
      </c>
      <c r="X47" s="45">
        <v>0.53801399999999999</v>
      </c>
      <c r="Y47" s="45">
        <v>0.66197799999999996</v>
      </c>
      <c r="Z47" s="45">
        <v>0.70593600000000001</v>
      </c>
      <c r="AA47" s="45">
        <v>0.68148200000000003</v>
      </c>
      <c r="AB47" s="45">
        <v>0.85026999999999997</v>
      </c>
      <c r="AC47" s="45">
        <v>0.47875600000000001</v>
      </c>
      <c r="AD47" s="45">
        <v>0.53522199999999998</v>
      </c>
      <c r="AE47" s="45">
        <v>0.71802100000000002</v>
      </c>
      <c r="AF47" s="45">
        <v>0.79669699999999999</v>
      </c>
      <c r="AG47" s="45">
        <v>0.63212400000000002</v>
      </c>
      <c r="AH47" s="45">
        <v>0.60416000000000003</v>
      </c>
      <c r="AI47" s="45">
        <v>0.637602</v>
      </c>
      <c r="AJ47" s="45">
        <v>0.54392799999999997</v>
      </c>
      <c r="AK47" s="45">
        <v>0</v>
      </c>
      <c r="AL47" s="46">
        <v>0.42782599999999998</v>
      </c>
      <c r="AM47" s="47">
        <v>0.453905</v>
      </c>
    </row>
    <row r="48" spans="1:39">
      <c r="A48" s="103">
        <v>97</v>
      </c>
      <c r="B48" s="43" t="s">
        <v>194</v>
      </c>
      <c r="C48" s="44">
        <v>1</v>
      </c>
      <c r="D48" s="45">
        <v>1</v>
      </c>
      <c r="E48" s="45">
        <v>1</v>
      </c>
      <c r="F48" s="45">
        <v>1</v>
      </c>
      <c r="G48" s="45">
        <v>1</v>
      </c>
      <c r="H48" s="45">
        <v>1</v>
      </c>
      <c r="I48" s="45">
        <v>1</v>
      </c>
      <c r="J48" s="45">
        <v>1</v>
      </c>
      <c r="K48" s="45">
        <v>1</v>
      </c>
      <c r="L48" s="45">
        <v>1</v>
      </c>
      <c r="M48" s="45">
        <v>1</v>
      </c>
      <c r="N48" s="45">
        <v>1</v>
      </c>
      <c r="O48" s="45">
        <v>1</v>
      </c>
      <c r="P48" s="45">
        <v>1</v>
      </c>
      <c r="Q48" s="45">
        <v>1</v>
      </c>
      <c r="R48" s="45">
        <v>1</v>
      </c>
      <c r="S48" s="45">
        <v>1</v>
      </c>
      <c r="T48" s="45">
        <v>1</v>
      </c>
      <c r="U48" s="45">
        <v>1</v>
      </c>
      <c r="V48" s="45">
        <v>1</v>
      </c>
      <c r="W48" s="45">
        <v>1</v>
      </c>
      <c r="X48" s="45">
        <v>1</v>
      </c>
      <c r="Y48" s="45">
        <v>1</v>
      </c>
      <c r="Z48" s="45">
        <v>1</v>
      </c>
      <c r="AA48" s="45">
        <v>1</v>
      </c>
      <c r="AB48" s="45">
        <v>1</v>
      </c>
      <c r="AC48" s="45">
        <v>1</v>
      </c>
      <c r="AD48" s="45">
        <v>1</v>
      </c>
      <c r="AE48" s="45">
        <v>1</v>
      </c>
      <c r="AF48" s="45">
        <v>1</v>
      </c>
      <c r="AG48" s="45">
        <v>1</v>
      </c>
      <c r="AH48" s="45">
        <v>1</v>
      </c>
      <c r="AI48" s="45">
        <v>1</v>
      </c>
      <c r="AJ48" s="45">
        <v>1</v>
      </c>
      <c r="AK48" s="45">
        <v>1</v>
      </c>
      <c r="AL48" s="46">
        <v>1</v>
      </c>
      <c r="AM48" s="47">
        <v>1</v>
      </c>
    </row>
    <row r="49" spans="1:39">
      <c r="B49" s="29" t="s">
        <v>1226</v>
      </c>
      <c r="C49" s="303">
        <v>8.9952000000000004E-2</v>
      </c>
      <c r="D49" s="303">
        <v>0.16070799999999999</v>
      </c>
      <c r="E49" s="303">
        <v>0.103532</v>
      </c>
      <c r="F49" s="303">
        <v>0.165052</v>
      </c>
      <c r="G49" s="303">
        <v>0.12928799999999999</v>
      </c>
      <c r="H49" s="303">
        <v>0.14915700000000001</v>
      </c>
      <c r="I49" s="303">
        <v>0.194525</v>
      </c>
      <c r="J49" s="303">
        <v>1.8509999999999999E-2</v>
      </c>
      <c r="K49" s="303">
        <v>4.1359999999999999E-3</v>
      </c>
      <c r="L49" s="303">
        <v>0.17314299999999999</v>
      </c>
      <c r="M49" s="303">
        <v>1.3806000000000001E-2</v>
      </c>
      <c r="N49" s="303">
        <v>1.2189999999999999E-2</v>
      </c>
      <c r="O49" s="303">
        <v>0.23002</v>
      </c>
      <c r="P49" s="303">
        <v>0.118018</v>
      </c>
      <c r="Q49" s="303">
        <v>0.19923299999999999</v>
      </c>
      <c r="R49" s="303">
        <v>0.18272099999999999</v>
      </c>
      <c r="S49" s="303">
        <v>0.17472099999999999</v>
      </c>
      <c r="T49" s="303">
        <v>6.1691000000000003E-2</v>
      </c>
      <c r="U49" s="303">
        <v>0.18989900000000001</v>
      </c>
      <c r="V49" s="303">
        <v>0.31272</v>
      </c>
      <c r="W49" s="303">
        <v>5.4851999999999998E-2</v>
      </c>
      <c r="X49" s="303">
        <v>0.118578</v>
      </c>
      <c r="Y49" s="303">
        <v>0.35724899999999998</v>
      </c>
      <c r="Z49" s="303">
        <v>0.39585700000000001</v>
      </c>
      <c r="AA49" s="303">
        <v>0.25915300000000002</v>
      </c>
      <c r="AB49" s="303">
        <v>3.6623999999999997E-2</v>
      </c>
      <c r="AC49" s="303">
        <v>0.19969700000000001</v>
      </c>
      <c r="AD49" s="303">
        <v>0.133241</v>
      </c>
      <c r="AE49" s="303">
        <v>0.31210900000000003</v>
      </c>
      <c r="AF49" s="303">
        <v>0.46802899999999997</v>
      </c>
      <c r="AG49" s="303">
        <v>0.46090799999999998</v>
      </c>
      <c r="AH49" s="303">
        <v>0.41361999999999999</v>
      </c>
      <c r="AI49" s="303">
        <v>0.404308</v>
      </c>
      <c r="AJ49" s="303">
        <v>0.232407</v>
      </c>
      <c r="AK49" s="303">
        <v>0</v>
      </c>
      <c r="AL49" s="303">
        <v>7.4510000000000002E-3</v>
      </c>
      <c r="AM49" s="303">
        <v>0.16825100000000001</v>
      </c>
    </row>
    <row r="50" spans="1:39">
      <c r="A50" s="29" t="s">
        <v>74</v>
      </c>
    </row>
    <row r="51" spans="1:39">
      <c r="A51" s="30"/>
      <c r="B51" s="31"/>
      <c r="C51" s="91">
        <v>1</v>
      </c>
      <c r="D51" s="92">
        <v>2</v>
      </c>
      <c r="E51" s="92">
        <v>3</v>
      </c>
      <c r="F51" s="92">
        <v>4</v>
      </c>
      <c r="G51" s="92">
        <v>5</v>
      </c>
      <c r="H51" s="92">
        <v>6</v>
      </c>
      <c r="I51" s="92">
        <v>7</v>
      </c>
      <c r="J51" s="92">
        <v>8</v>
      </c>
      <c r="K51" s="92">
        <v>9</v>
      </c>
      <c r="L51" s="92">
        <v>10</v>
      </c>
      <c r="M51" s="92">
        <v>11</v>
      </c>
      <c r="N51" s="92">
        <v>12</v>
      </c>
      <c r="O51" s="92">
        <v>13</v>
      </c>
      <c r="P51" s="92">
        <v>14</v>
      </c>
      <c r="Q51" s="92">
        <v>15</v>
      </c>
      <c r="R51" s="92">
        <v>16</v>
      </c>
      <c r="S51" s="92">
        <v>17</v>
      </c>
      <c r="T51" s="92">
        <v>18</v>
      </c>
      <c r="U51" s="92">
        <v>19</v>
      </c>
      <c r="V51" s="92">
        <v>20</v>
      </c>
      <c r="W51" s="92">
        <v>21</v>
      </c>
      <c r="X51" s="92">
        <v>22</v>
      </c>
      <c r="Y51" s="92">
        <v>23</v>
      </c>
      <c r="Z51" s="92">
        <v>24</v>
      </c>
      <c r="AA51" s="92">
        <v>25</v>
      </c>
      <c r="AB51" s="92">
        <v>26</v>
      </c>
      <c r="AC51" s="92">
        <v>27</v>
      </c>
      <c r="AD51" s="92">
        <v>28</v>
      </c>
      <c r="AE51" s="92">
        <v>29</v>
      </c>
      <c r="AF51" s="92">
        <v>30</v>
      </c>
      <c r="AG51" s="92">
        <v>31</v>
      </c>
      <c r="AH51" s="92">
        <v>32</v>
      </c>
      <c r="AI51" s="92">
        <v>33</v>
      </c>
      <c r="AJ51" s="92">
        <v>34</v>
      </c>
      <c r="AK51" s="92">
        <v>35</v>
      </c>
      <c r="AL51" s="93">
        <v>36</v>
      </c>
      <c r="AM51" s="61"/>
    </row>
    <row r="52" spans="1:39" ht="33.75">
      <c r="A52" s="32"/>
      <c r="B52" s="33"/>
      <c r="C52" s="34" t="s">
        <v>0</v>
      </c>
      <c r="D52" s="35" t="s">
        <v>1</v>
      </c>
      <c r="E52" s="35" t="s">
        <v>2</v>
      </c>
      <c r="F52" s="35" t="s">
        <v>3</v>
      </c>
      <c r="G52" s="35" t="s">
        <v>4</v>
      </c>
      <c r="H52" s="35" t="s">
        <v>5</v>
      </c>
      <c r="I52" s="35" t="s">
        <v>6</v>
      </c>
      <c r="J52" s="35" t="s">
        <v>7</v>
      </c>
      <c r="K52" s="35" t="s">
        <v>8</v>
      </c>
      <c r="L52" s="35" t="s">
        <v>9</v>
      </c>
      <c r="M52" s="35" t="s">
        <v>10</v>
      </c>
      <c r="N52" s="35" t="s">
        <v>11</v>
      </c>
      <c r="O52" s="35" t="s">
        <v>12</v>
      </c>
      <c r="P52" s="35" t="s">
        <v>13</v>
      </c>
      <c r="Q52" s="35" t="s">
        <v>16</v>
      </c>
      <c r="R52" s="35" t="s">
        <v>14</v>
      </c>
      <c r="S52" s="35" t="s">
        <v>15</v>
      </c>
      <c r="T52" s="35" t="s">
        <v>17</v>
      </c>
      <c r="U52" s="35" t="s">
        <v>18</v>
      </c>
      <c r="V52" s="35" t="s">
        <v>19</v>
      </c>
      <c r="W52" s="35" t="s">
        <v>20</v>
      </c>
      <c r="X52" s="35" t="s">
        <v>168</v>
      </c>
      <c r="Y52" s="35" t="s">
        <v>169</v>
      </c>
      <c r="Z52" s="35" t="s">
        <v>21</v>
      </c>
      <c r="AA52" s="35" t="s">
        <v>22</v>
      </c>
      <c r="AB52" s="35" t="s">
        <v>23</v>
      </c>
      <c r="AC52" s="35" t="s">
        <v>24</v>
      </c>
      <c r="AD52" s="35" t="s">
        <v>25</v>
      </c>
      <c r="AE52" s="35" t="s">
        <v>26</v>
      </c>
      <c r="AF52" s="35" t="s">
        <v>27</v>
      </c>
      <c r="AG52" s="35" t="s">
        <v>172</v>
      </c>
      <c r="AH52" s="35" t="s">
        <v>173</v>
      </c>
      <c r="AI52" s="35" t="s">
        <v>28</v>
      </c>
      <c r="AJ52" s="35" t="s">
        <v>29</v>
      </c>
      <c r="AK52" s="35" t="s">
        <v>30</v>
      </c>
      <c r="AL52" s="36" t="s">
        <v>31</v>
      </c>
      <c r="AM52" s="95" t="s">
        <v>73</v>
      </c>
    </row>
    <row r="53" spans="1:39">
      <c r="A53" s="53" t="s">
        <v>75</v>
      </c>
      <c r="B53" s="43"/>
      <c r="C53" s="53">
        <f t="array" ref="C53:AL53">TRANSPOSE(計算!D5:D40)</f>
        <v>0</v>
      </c>
      <c r="D53" s="60">
        <v>0</v>
      </c>
      <c r="E53" s="60">
        <v>0</v>
      </c>
      <c r="F53" s="60">
        <v>0</v>
      </c>
      <c r="G53" s="60">
        <v>0</v>
      </c>
      <c r="H53" s="60">
        <v>0</v>
      </c>
      <c r="I53" s="60">
        <v>0</v>
      </c>
      <c r="J53" s="60">
        <v>0</v>
      </c>
      <c r="K53" s="60">
        <v>0</v>
      </c>
      <c r="L53" s="60">
        <v>0</v>
      </c>
      <c r="M53" s="60">
        <v>0</v>
      </c>
      <c r="N53" s="60">
        <v>0</v>
      </c>
      <c r="O53" s="60">
        <v>0</v>
      </c>
      <c r="P53" s="60">
        <v>0</v>
      </c>
      <c r="Q53" s="60">
        <v>0</v>
      </c>
      <c r="R53" s="60">
        <v>0</v>
      </c>
      <c r="S53" s="60">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0">
        <v>0</v>
      </c>
      <c r="AJ53" s="60">
        <v>0</v>
      </c>
      <c r="AK53" s="60">
        <v>0</v>
      </c>
      <c r="AL53" s="43">
        <v>0</v>
      </c>
      <c r="AM53" s="64">
        <f>SUM(C53:AL53)</f>
        <v>0</v>
      </c>
    </row>
    <row r="54" spans="1:39">
      <c r="A54" s="99">
        <v>1</v>
      </c>
      <c r="B54" s="31" t="s">
        <v>0</v>
      </c>
      <c r="C54" s="87">
        <f>+C$53*C4</f>
        <v>0</v>
      </c>
      <c r="D54" s="87">
        <f t="shared" ref="D54:AL54" si="0">+D$53*D4</f>
        <v>0</v>
      </c>
      <c r="E54" s="87">
        <f t="shared" si="0"/>
        <v>0</v>
      </c>
      <c r="F54" s="87">
        <f t="shared" si="0"/>
        <v>0</v>
      </c>
      <c r="G54" s="87">
        <f>+G$53*G4</f>
        <v>0</v>
      </c>
      <c r="H54" s="87">
        <f t="shared" si="0"/>
        <v>0</v>
      </c>
      <c r="I54" s="87">
        <f t="shared" si="0"/>
        <v>0</v>
      </c>
      <c r="J54" s="87">
        <f t="shared" si="0"/>
        <v>0</v>
      </c>
      <c r="K54" s="87">
        <f t="shared" si="0"/>
        <v>0</v>
      </c>
      <c r="L54" s="87">
        <f t="shared" si="0"/>
        <v>0</v>
      </c>
      <c r="M54" s="87">
        <f t="shared" si="0"/>
        <v>0</v>
      </c>
      <c r="N54" s="87">
        <f t="shared" si="0"/>
        <v>0</v>
      </c>
      <c r="O54" s="87">
        <f t="shared" si="0"/>
        <v>0</v>
      </c>
      <c r="P54" s="87">
        <f t="shared" si="0"/>
        <v>0</v>
      </c>
      <c r="Q54" s="87">
        <f t="shared" si="0"/>
        <v>0</v>
      </c>
      <c r="R54" s="87">
        <f t="shared" si="0"/>
        <v>0</v>
      </c>
      <c r="S54" s="87">
        <f t="shared" si="0"/>
        <v>0</v>
      </c>
      <c r="T54" s="87">
        <f t="shared" si="0"/>
        <v>0</v>
      </c>
      <c r="U54" s="87">
        <f t="shared" si="0"/>
        <v>0</v>
      </c>
      <c r="V54" s="87">
        <f t="shared" si="0"/>
        <v>0</v>
      </c>
      <c r="W54" s="87">
        <f t="shared" si="0"/>
        <v>0</v>
      </c>
      <c r="X54" s="87">
        <f t="shared" si="0"/>
        <v>0</v>
      </c>
      <c r="Y54" s="87">
        <f t="shared" si="0"/>
        <v>0</v>
      </c>
      <c r="Z54" s="87">
        <f t="shared" si="0"/>
        <v>0</v>
      </c>
      <c r="AA54" s="87">
        <f t="shared" si="0"/>
        <v>0</v>
      </c>
      <c r="AB54" s="87">
        <f t="shared" si="0"/>
        <v>0</v>
      </c>
      <c r="AC54" s="87">
        <f t="shared" si="0"/>
        <v>0</v>
      </c>
      <c r="AD54" s="87">
        <f t="shared" si="0"/>
        <v>0</v>
      </c>
      <c r="AE54" s="87">
        <f t="shared" si="0"/>
        <v>0</v>
      </c>
      <c r="AF54" s="87">
        <f t="shared" si="0"/>
        <v>0</v>
      </c>
      <c r="AG54" s="87">
        <f t="shared" si="0"/>
        <v>0</v>
      </c>
      <c r="AH54" s="87">
        <f t="shared" si="0"/>
        <v>0</v>
      </c>
      <c r="AI54" s="87">
        <f t="shared" si="0"/>
        <v>0</v>
      </c>
      <c r="AJ54" s="87">
        <f t="shared" si="0"/>
        <v>0</v>
      </c>
      <c r="AK54" s="87">
        <f>+AK$53*AK4</f>
        <v>0</v>
      </c>
      <c r="AL54" s="39">
        <f t="shared" si="0"/>
        <v>0</v>
      </c>
      <c r="AM54" s="61">
        <f>SUM(C54:AL54)</f>
        <v>0</v>
      </c>
    </row>
    <row r="55" spans="1:39">
      <c r="A55" s="100">
        <v>2</v>
      </c>
      <c r="B55" s="39" t="s">
        <v>1</v>
      </c>
      <c r="C55" s="87">
        <f t="shared" ref="C55:AL62" si="1">+C$53*C5</f>
        <v>0</v>
      </c>
      <c r="D55" s="87">
        <f t="shared" si="1"/>
        <v>0</v>
      </c>
      <c r="E55" s="87">
        <f t="shared" si="1"/>
        <v>0</v>
      </c>
      <c r="F55" s="87">
        <f t="shared" si="1"/>
        <v>0</v>
      </c>
      <c r="G55" s="87">
        <f t="shared" si="1"/>
        <v>0</v>
      </c>
      <c r="H55" s="87">
        <f t="shared" si="1"/>
        <v>0</v>
      </c>
      <c r="I55" s="87">
        <f t="shared" si="1"/>
        <v>0</v>
      </c>
      <c r="J55" s="87">
        <f t="shared" si="1"/>
        <v>0</v>
      </c>
      <c r="K55" s="87">
        <f t="shared" si="1"/>
        <v>0</v>
      </c>
      <c r="L55" s="87">
        <f t="shared" si="1"/>
        <v>0</v>
      </c>
      <c r="M55" s="87">
        <f t="shared" si="1"/>
        <v>0</v>
      </c>
      <c r="N55" s="87">
        <f t="shared" si="1"/>
        <v>0</v>
      </c>
      <c r="O55" s="87">
        <f t="shared" si="1"/>
        <v>0</v>
      </c>
      <c r="P55" s="87">
        <f t="shared" si="1"/>
        <v>0</v>
      </c>
      <c r="Q55" s="87">
        <f t="shared" si="1"/>
        <v>0</v>
      </c>
      <c r="R55" s="87">
        <f t="shared" si="1"/>
        <v>0</v>
      </c>
      <c r="S55" s="87">
        <f t="shared" si="1"/>
        <v>0</v>
      </c>
      <c r="T55" s="87">
        <f t="shared" si="1"/>
        <v>0</v>
      </c>
      <c r="U55" s="87">
        <f t="shared" si="1"/>
        <v>0</v>
      </c>
      <c r="V55" s="87">
        <f t="shared" si="1"/>
        <v>0</v>
      </c>
      <c r="W55" s="87">
        <f t="shared" si="1"/>
        <v>0</v>
      </c>
      <c r="X55" s="87">
        <f t="shared" si="1"/>
        <v>0</v>
      </c>
      <c r="Y55" s="87">
        <f t="shared" si="1"/>
        <v>0</v>
      </c>
      <c r="Z55" s="87">
        <f t="shared" si="1"/>
        <v>0</v>
      </c>
      <c r="AA55" s="87">
        <f t="shared" si="1"/>
        <v>0</v>
      </c>
      <c r="AB55" s="87">
        <f t="shared" si="1"/>
        <v>0</v>
      </c>
      <c r="AC55" s="87">
        <f t="shared" si="1"/>
        <v>0</v>
      </c>
      <c r="AD55" s="87">
        <f t="shared" si="1"/>
        <v>0</v>
      </c>
      <c r="AE55" s="87">
        <f t="shared" si="1"/>
        <v>0</v>
      </c>
      <c r="AF55" s="87">
        <f t="shared" si="1"/>
        <v>0</v>
      </c>
      <c r="AG55" s="87">
        <f t="shared" si="1"/>
        <v>0</v>
      </c>
      <c r="AH55" s="87">
        <f t="shared" si="1"/>
        <v>0</v>
      </c>
      <c r="AI55" s="87">
        <f t="shared" si="1"/>
        <v>0</v>
      </c>
      <c r="AJ55" s="87">
        <f t="shared" si="1"/>
        <v>0</v>
      </c>
      <c r="AK55" s="87">
        <f t="shared" si="1"/>
        <v>0</v>
      </c>
      <c r="AL55" s="39">
        <f t="shared" si="1"/>
        <v>0</v>
      </c>
      <c r="AM55" s="58">
        <f t="shared" ref="AM55:AM89" si="2">SUM(C55:AL55)</f>
        <v>0</v>
      </c>
    </row>
    <row r="56" spans="1:39">
      <c r="A56" s="100">
        <v>3</v>
      </c>
      <c r="B56" s="39" t="s">
        <v>2</v>
      </c>
      <c r="C56" s="87">
        <f t="shared" si="1"/>
        <v>0</v>
      </c>
      <c r="D56" s="87">
        <f t="shared" si="1"/>
        <v>0</v>
      </c>
      <c r="E56" s="87">
        <f t="shared" si="1"/>
        <v>0</v>
      </c>
      <c r="F56" s="87">
        <f t="shared" si="1"/>
        <v>0</v>
      </c>
      <c r="G56" s="87">
        <f t="shared" si="1"/>
        <v>0</v>
      </c>
      <c r="H56" s="87">
        <f t="shared" si="1"/>
        <v>0</v>
      </c>
      <c r="I56" s="87">
        <f t="shared" si="1"/>
        <v>0</v>
      </c>
      <c r="J56" s="87">
        <f t="shared" si="1"/>
        <v>0</v>
      </c>
      <c r="K56" s="87">
        <f t="shared" si="1"/>
        <v>0</v>
      </c>
      <c r="L56" s="87">
        <f t="shared" si="1"/>
        <v>0</v>
      </c>
      <c r="M56" s="87">
        <f t="shared" si="1"/>
        <v>0</v>
      </c>
      <c r="N56" s="87">
        <f t="shared" si="1"/>
        <v>0</v>
      </c>
      <c r="O56" s="87">
        <f t="shared" si="1"/>
        <v>0</v>
      </c>
      <c r="P56" s="87">
        <f t="shared" si="1"/>
        <v>0</v>
      </c>
      <c r="Q56" s="87">
        <f t="shared" si="1"/>
        <v>0</v>
      </c>
      <c r="R56" s="87">
        <f t="shared" si="1"/>
        <v>0</v>
      </c>
      <c r="S56" s="87">
        <f t="shared" si="1"/>
        <v>0</v>
      </c>
      <c r="T56" s="87">
        <f t="shared" si="1"/>
        <v>0</v>
      </c>
      <c r="U56" s="87">
        <f t="shared" si="1"/>
        <v>0</v>
      </c>
      <c r="V56" s="87">
        <f t="shared" si="1"/>
        <v>0</v>
      </c>
      <c r="W56" s="87">
        <f t="shared" si="1"/>
        <v>0</v>
      </c>
      <c r="X56" s="87">
        <f t="shared" si="1"/>
        <v>0</v>
      </c>
      <c r="Y56" s="87">
        <f t="shared" si="1"/>
        <v>0</v>
      </c>
      <c r="Z56" s="87">
        <f t="shared" si="1"/>
        <v>0</v>
      </c>
      <c r="AA56" s="87">
        <f t="shared" si="1"/>
        <v>0</v>
      </c>
      <c r="AB56" s="87">
        <f t="shared" si="1"/>
        <v>0</v>
      </c>
      <c r="AC56" s="87">
        <f t="shared" si="1"/>
        <v>0</v>
      </c>
      <c r="AD56" s="87">
        <f t="shared" si="1"/>
        <v>0</v>
      </c>
      <c r="AE56" s="87">
        <f t="shared" si="1"/>
        <v>0</v>
      </c>
      <c r="AF56" s="87">
        <f t="shared" si="1"/>
        <v>0</v>
      </c>
      <c r="AG56" s="87">
        <f t="shared" si="1"/>
        <v>0</v>
      </c>
      <c r="AH56" s="87">
        <f t="shared" si="1"/>
        <v>0</v>
      </c>
      <c r="AI56" s="87">
        <f t="shared" si="1"/>
        <v>0</v>
      </c>
      <c r="AJ56" s="87">
        <f t="shared" si="1"/>
        <v>0</v>
      </c>
      <c r="AK56" s="87">
        <f t="shared" si="1"/>
        <v>0</v>
      </c>
      <c r="AL56" s="39">
        <f t="shared" si="1"/>
        <v>0</v>
      </c>
      <c r="AM56" s="58">
        <f t="shared" si="2"/>
        <v>0</v>
      </c>
    </row>
    <row r="57" spans="1:39">
      <c r="A57" s="100">
        <v>6</v>
      </c>
      <c r="B57" s="39" t="s">
        <v>3</v>
      </c>
      <c r="C57" s="87">
        <f t="shared" si="1"/>
        <v>0</v>
      </c>
      <c r="D57" s="87">
        <f t="shared" si="1"/>
        <v>0</v>
      </c>
      <c r="E57" s="87">
        <f t="shared" si="1"/>
        <v>0</v>
      </c>
      <c r="F57" s="87">
        <f t="shared" si="1"/>
        <v>0</v>
      </c>
      <c r="G57" s="87">
        <f t="shared" si="1"/>
        <v>0</v>
      </c>
      <c r="H57" s="87">
        <f t="shared" si="1"/>
        <v>0</v>
      </c>
      <c r="I57" s="87">
        <f t="shared" si="1"/>
        <v>0</v>
      </c>
      <c r="J57" s="87">
        <f t="shared" si="1"/>
        <v>0</v>
      </c>
      <c r="K57" s="87">
        <f t="shared" si="1"/>
        <v>0</v>
      </c>
      <c r="L57" s="87">
        <f t="shared" si="1"/>
        <v>0</v>
      </c>
      <c r="M57" s="87">
        <f t="shared" si="1"/>
        <v>0</v>
      </c>
      <c r="N57" s="87">
        <f t="shared" si="1"/>
        <v>0</v>
      </c>
      <c r="O57" s="87">
        <f t="shared" si="1"/>
        <v>0</v>
      </c>
      <c r="P57" s="87">
        <f t="shared" si="1"/>
        <v>0</v>
      </c>
      <c r="Q57" s="87">
        <f t="shared" si="1"/>
        <v>0</v>
      </c>
      <c r="R57" s="87">
        <f t="shared" si="1"/>
        <v>0</v>
      </c>
      <c r="S57" s="87">
        <f t="shared" si="1"/>
        <v>0</v>
      </c>
      <c r="T57" s="87">
        <f t="shared" si="1"/>
        <v>0</v>
      </c>
      <c r="U57" s="87">
        <f t="shared" si="1"/>
        <v>0</v>
      </c>
      <c r="V57" s="87">
        <f t="shared" si="1"/>
        <v>0</v>
      </c>
      <c r="W57" s="87">
        <f t="shared" si="1"/>
        <v>0</v>
      </c>
      <c r="X57" s="87">
        <f t="shared" si="1"/>
        <v>0</v>
      </c>
      <c r="Y57" s="87">
        <f t="shared" si="1"/>
        <v>0</v>
      </c>
      <c r="Z57" s="87">
        <f t="shared" si="1"/>
        <v>0</v>
      </c>
      <c r="AA57" s="87">
        <f t="shared" si="1"/>
        <v>0</v>
      </c>
      <c r="AB57" s="87">
        <f t="shared" si="1"/>
        <v>0</v>
      </c>
      <c r="AC57" s="87">
        <f t="shared" si="1"/>
        <v>0</v>
      </c>
      <c r="AD57" s="87">
        <f t="shared" si="1"/>
        <v>0</v>
      </c>
      <c r="AE57" s="87">
        <f t="shared" si="1"/>
        <v>0</v>
      </c>
      <c r="AF57" s="87">
        <f t="shared" si="1"/>
        <v>0</v>
      </c>
      <c r="AG57" s="87">
        <f t="shared" si="1"/>
        <v>0</v>
      </c>
      <c r="AH57" s="87">
        <f t="shared" si="1"/>
        <v>0</v>
      </c>
      <c r="AI57" s="87">
        <f t="shared" si="1"/>
        <v>0</v>
      </c>
      <c r="AJ57" s="87">
        <f t="shared" si="1"/>
        <v>0</v>
      </c>
      <c r="AK57" s="87">
        <f t="shared" si="1"/>
        <v>0</v>
      </c>
      <c r="AL57" s="39">
        <f t="shared" si="1"/>
        <v>0</v>
      </c>
      <c r="AM57" s="58">
        <f t="shared" si="2"/>
        <v>0</v>
      </c>
    </row>
    <row r="58" spans="1:39">
      <c r="A58" s="101">
        <v>11</v>
      </c>
      <c r="B58" s="40" t="s">
        <v>4</v>
      </c>
      <c r="C58" s="87">
        <f t="shared" si="1"/>
        <v>0</v>
      </c>
      <c r="D58" s="87">
        <f t="shared" si="1"/>
        <v>0</v>
      </c>
      <c r="E58" s="87">
        <f t="shared" si="1"/>
        <v>0</v>
      </c>
      <c r="F58" s="87">
        <f t="shared" si="1"/>
        <v>0</v>
      </c>
      <c r="G58" s="87">
        <f t="shared" si="1"/>
        <v>0</v>
      </c>
      <c r="H58" s="87">
        <f t="shared" si="1"/>
        <v>0</v>
      </c>
      <c r="I58" s="87">
        <f t="shared" si="1"/>
        <v>0</v>
      </c>
      <c r="J58" s="87">
        <f t="shared" si="1"/>
        <v>0</v>
      </c>
      <c r="K58" s="87">
        <f t="shared" si="1"/>
        <v>0</v>
      </c>
      <c r="L58" s="87">
        <f t="shared" si="1"/>
        <v>0</v>
      </c>
      <c r="M58" s="87">
        <f t="shared" si="1"/>
        <v>0</v>
      </c>
      <c r="N58" s="87">
        <f t="shared" si="1"/>
        <v>0</v>
      </c>
      <c r="O58" s="87">
        <f t="shared" si="1"/>
        <v>0</v>
      </c>
      <c r="P58" s="87">
        <f t="shared" si="1"/>
        <v>0</v>
      </c>
      <c r="Q58" s="87">
        <f t="shared" si="1"/>
        <v>0</v>
      </c>
      <c r="R58" s="87">
        <f t="shared" si="1"/>
        <v>0</v>
      </c>
      <c r="S58" s="87">
        <f t="shared" si="1"/>
        <v>0</v>
      </c>
      <c r="T58" s="87">
        <f t="shared" si="1"/>
        <v>0</v>
      </c>
      <c r="U58" s="87">
        <f t="shared" si="1"/>
        <v>0</v>
      </c>
      <c r="V58" s="87">
        <f t="shared" si="1"/>
        <v>0</v>
      </c>
      <c r="W58" s="87">
        <f t="shared" si="1"/>
        <v>0</v>
      </c>
      <c r="X58" s="87">
        <f t="shared" si="1"/>
        <v>0</v>
      </c>
      <c r="Y58" s="87">
        <f t="shared" si="1"/>
        <v>0</v>
      </c>
      <c r="Z58" s="87">
        <f t="shared" si="1"/>
        <v>0</v>
      </c>
      <c r="AA58" s="87">
        <f t="shared" si="1"/>
        <v>0</v>
      </c>
      <c r="AB58" s="87">
        <f t="shared" si="1"/>
        <v>0</v>
      </c>
      <c r="AC58" s="87">
        <f t="shared" si="1"/>
        <v>0</v>
      </c>
      <c r="AD58" s="87">
        <f t="shared" si="1"/>
        <v>0</v>
      </c>
      <c r="AE58" s="87">
        <f t="shared" si="1"/>
        <v>0</v>
      </c>
      <c r="AF58" s="87">
        <f t="shared" si="1"/>
        <v>0</v>
      </c>
      <c r="AG58" s="87">
        <f t="shared" si="1"/>
        <v>0</v>
      </c>
      <c r="AH58" s="87">
        <f t="shared" si="1"/>
        <v>0</v>
      </c>
      <c r="AI58" s="87">
        <f t="shared" si="1"/>
        <v>0</v>
      </c>
      <c r="AJ58" s="87">
        <f t="shared" si="1"/>
        <v>0</v>
      </c>
      <c r="AK58" s="87">
        <f t="shared" si="1"/>
        <v>0</v>
      </c>
      <c r="AL58" s="39">
        <f t="shared" si="1"/>
        <v>0</v>
      </c>
      <c r="AM58" s="58">
        <f t="shared" si="2"/>
        <v>0</v>
      </c>
    </row>
    <row r="59" spans="1:39">
      <c r="A59" s="100">
        <v>15</v>
      </c>
      <c r="B59" s="39" t="s">
        <v>5</v>
      </c>
      <c r="C59" s="68">
        <f t="shared" si="1"/>
        <v>0</v>
      </c>
      <c r="D59" s="86">
        <f t="shared" si="1"/>
        <v>0</v>
      </c>
      <c r="E59" s="86">
        <f t="shared" si="1"/>
        <v>0</v>
      </c>
      <c r="F59" s="86">
        <f t="shared" si="1"/>
        <v>0</v>
      </c>
      <c r="G59" s="86">
        <f t="shared" si="1"/>
        <v>0</v>
      </c>
      <c r="H59" s="86">
        <f t="shared" si="1"/>
        <v>0</v>
      </c>
      <c r="I59" s="86">
        <f t="shared" si="1"/>
        <v>0</v>
      </c>
      <c r="J59" s="86">
        <f t="shared" si="1"/>
        <v>0</v>
      </c>
      <c r="K59" s="86">
        <f t="shared" si="1"/>
        <v>0</v>
      </c>
      <c r="L59" s="86">
        <f t="shared" si="1"/>
        <v>0</v>
      </c>
      <c r="M59" s="86">
        <f t="shared" si="1"/>
        <v>0</v>
      </c>
      <c r="N59" s="86">
        <f t="shared" si="1"/>
        <v>0</v>
      </c>
      <c r="O59" s="86">
        <f t="shared" si="1"/>
        <v>0</v>
      </c>
      <c r="P59" s="86">
        <f t="shared" si="1"/>
        <v>0</v>
      </c>
      <c r="Q59" s="86">
        <f t="shared" si="1"/>
        <v>0</v>
      </c>
      <c r="R59" s="86">
        <f t="shared" si="1"/>
        <v>0</v>
      </c>
      <c r="S59" s="86">
        <f t="shared" si="1"/>
        <v>0</v>
      </c>
      <c r="T59" s="86">
        <f t="shared" si="1"/>
        <v>0</v>
      </c>
      <c r="U59" s="86">
        <f t="shared" si="1"/>
        <v>0</v>
      </c>
      <c r="V59" s="86">
        <f>+V$53*V9</f>
        <v>0</v>
      </c>
      <c r="W59" s="86">
        <f t="shared" si="1"/>
        <v>0</v>
      </c>
      <c r="X59" s="86">
        <f t="shared" si="1"/>
        <v>0</v>
      </c>
      <c r="Y59" s="86">
        <f t="shared" si="1"/>
        <v>0</v>
      </c>
      <c r="Z59" s="86">
        <f t="shared" si="1"/>
        <v>0</v>
      </c>
      <c r="AA59" s="86">
        <f t="shared" si="1"/>
        <v>0</v>
      </c>
      <c r="AB59" s="86">
        <f t="shared" si="1"/>
        <v>0</v>
      </c>
      <c r="AC59" s="86">
        <f t="shared" si="1"/>
        <v>0</v>
      </c>
      <c r="AD59" s="86">
        <f t="shared" si="1"/>
        <v>0</v>
      </c>
      <c r="AE59" s="86">
        <f t="shared" si="1"/>
        <v>0</v>
      </c>
      <c r="AF59" s="86">
        <f t="shared" si="1"/>
        <v>0</v>
      </c>
      <c r="AG59" s="86">
        <f t="shared" si="1"/>
        <v>0</v>
      </c>
      <c r="AH59" s="86">
        <f t="shared" si="1"/>
        <v>0</v>
      </c>
      <c r="AI59" s="86">
        <f t="shared" si="1"/>
        <v>0</v>
      </c>
      <c r="AJ59" s="86">
        <f t="shared" si="1"/>
        <v>0</v>
      </c>
      <c r="AK59" s="86">
        <f t="shared" si="1"/>
        <v>0</v>
      </c>
      <c r="AL59" s="89">
        <f t="shared" si="1"/>
        <v>0</v>
      </c>
      <c r="AM59" s="65">
        <f t="shared" si="2"/>
        <v>0</v>
      </c>
    </row>
    <row r="60" spans="1:39">
      <c r="A60" s="100">
        <v>16</v>
      </c>
      <c r="B60" s="39" t="s">
        <v>6</v>
      </c>
      <c r="C60" s="62">
        <f t="shared" si="1"/>
        <v>0</v>
      </c>
      <c r="D60" s="87">
        <f t="shared" si="1"/>
        <v>0</v>
      </c>
      <c r="E60" s="87">
        <f t="shared" si="1"/>
        <v>0</v>
      </c>
      <c r="F60" s="87">
        <f t="shared" si="1"/>
        <v>0</v>
      </c>
      <c r="G60" s="87">
        <f t="shared" si="1"/>
        <v>0</v>
      </c>
      <c r="H60" s="87">
        <f t="shared" si="1"/>
        <v>0</v>
      </c>
      <c r="I60" s="87">
        <f t="shared" si="1"/>
        <v>0</v>
      </c>
      <c r="J60" s="87">
        <f t="shared" si="1"/>
        <v>0</v>
      </c>
      <c r="K60" s="87">
        <f t="shared" si="1"/>
        <v>0</v>
      </c>
      <c r="L60" s="87">
        <f t="shared" si="1"/>
        <v>0</v>
      </c>
      <c r="M60" s="87">
        <f t="shared" si="1"/>
        <v>0</v>
      </c>
      <c r="N60" s="87">
        <f t="shared" si="1"/>
        <v>0</v>
      </c>
      <c r="O60" s="87">
        <f t="shared" si="1"/>
        <v>0</v>
      </c>
      <c r="P60" s="87">
        <f t="shared" si="1"/>
        <v>0</v>
      </c>
      <c r="Q60" s="87">
        <f t="shared" si="1"/>
        <v>0</v>
      </c>
      <c r="R60" s="87">
        <f t="shared" si="1"/>
        <v>0</v>
      </c>
      <c r="S60" s="87">
        <f t="shared" si="1"/>
        <v>0</v>
      </c>
      <c r="T60" s="87">
        <f t="shared" si="1"/>
        <v>0</v>
      </c>
      <c r="U60" s="87">
        <f t="shared" si="1"/>
        <v>0</v>
      </c>
      <c r="V60" s="87">
        <f t="shared" si="1"/>
        <v>0</v>
      </c>
      <c r="W60" s="87">
        <f t="shared" si="1"/>
        <v>0</v>
      </c>
      <c r="X60" s="87">
        <f t="shared" si="1"/>
        <v>0</v>
      </c>
      <c r="Y60" s="87">
        <f t="shared" si="1"/>
        <v>0</v>
      </c>
      <c r="Z60" s="87">
        <f t="shared" si="1"/>
        <v>0</v>
      </c>
      <c r="AA60" s="87">
        <f t="shared" si="1"/>
        <v>0</v>
      </c>
      <c r="AB60" s="87">
        <f t="shared" si="1"/>
        <v>0</v>
      </c>
      <c r="AC60" s="87">
        <f t="shared" si="1"/>
        <v>0</v>
      </c>
      <c r="AD60" s="87">
        <f t="shared" si="1"/>
        <v>0</v>
      </c>
      <c r="AE60" s="87">
        <f t="shared" si="1"/>
        <v>0</v>
      </c>
      <c r="AF60" s="87">
        <f t="shared" si="1"/>
        <v>0</v>
      </c>
      <c r="AG60" s="87">
        <f t="shared" si="1"/>
        <v>0</v>
      </c>
      <c r="AH60" s="87">
        <f t="shared" si="1"/>
        <v>0</v>
      </c>
      <c r="AI60" s="87">
        <f t="shared" si="1"/>
        <v>0</v>
      </c>
      <c r="AJ60" s="87">
        <f t="shared" si="1"/>
        <v>0</v>
      </c>
      <c r="AK60" s="87">
        <f t="shared" si="1"/>
        <v>0</v>
      </c>
      <c r="AL60" s="39">
        <f t="shared" si="1"/>
        <v>0</v>
      </c>
      <c r="AM60" s="58">
        <f t="shared" si="2"/>
        <v>0</v>
      </c>
    </row>
    <row r="61" spans="1:39">
      <c r="A61" s="100">
        <v>20</v>
      </c>
      <c r="B61" s="39" t="s">
        <v>7</v>
      </c>
      <c r="C61" s="62">
        <f t="shared" si="1"/>
        <v>0</v>
      </c>
      <c r="D61" s="87">
        <f t="shared" si="1"/>
        <v>0</v>
      </c>
      <c r="E61" s="87">
        <f t="shared" si="1"/>
        <v>0</v>
      </c>
      <c r="F61" s="87">
        <f t="shared" si="1"/>
        <v>0</v>
      </c>
      <c r="G61" s="87">
        <f t="shared" si="1"/>
        <v>0</v>
      </c>
      <c r="H61" s="87">
        <f t="shared" si="1"/>
        <v>0</v>
      </c>
      <c r="I61" s="87">
        <f t="shared" si="1"/>
        <v>0</v>
      </c>
      <c r="J61" s="87">
        <f t="shared" si="1"/>
        <v>0</v>
      </c>
      <c r="K61" s="87">
        <f t="shared" si="1"/>
        <v>0</v>
      </c>
      <c r="L61" s="87">
        <f t="shared" si="1"/>
        <v>0</v>
      </c>
      <c r="M61" s="87">
        <f t="shared" si="1"/>
        <v>0</v>
      </c>
      <c r="N61" s="87">
        <f t="shared" si="1"/>
        <v>0</v>
      </c>
      <c r="O61" s="87">
        <f t="shared" si="1"/>
        <v>0</v>
      </c>
      <c r="P61" s="87">
        <f t="shared" si="1"/>
        <v>0</v>
      </c>
      <c r="Q61" s="87">
        <f t="shared" si="1"/>
        <v>0</v>
      </c>
      <c r="R61" s="87">
        <f t="shared" si="1"/>
        <v>0</v>
      </c>
      <c r="S61" s="87">
        <f t="shared" si="1"/>
        <v>0</v>
      </c>
      <c r="T61" s="87">
        <f t="shared" si="1"/>
        <v>0</v>
      </c>
      <c r="U61" s="87">
        <f t="shared" si="1"/>
        <v>0</v>
      </c>
      <c r="V61" s="87">
        <f t="shared" si="1"/>
        <v>0</v>
      </c>
      <c r="W61" s="87">
        <f t="shared" si="1"/>
        <v>0</v>
      </c>
      <c r="X61" s="87">
        <f t="shared" si="1"/>
        <v>0</v>
      </c>
      <c r="Y61" s="87">
        <f t="shared" si="1"/>
        <v>0</v>
      </c>
      <c r="Z61" s="87">
        <f t="shared" si="1"/>
        <v>0</v>
      </c>
      <c r="AA61" s="87">
        <f t="shared" si="1"/>
        <v>0</v>
      </c>
      <c r="AB61" s="87">
        <f t="shared" si="1"/>
        <v>0</v>
      </c>
      <c r="AC61" s="87">
        <f t="shared" si="1"/>
        <v>0</v>
      </c>
      <c r="AD61" s="87">
        <f t="shared" si="1"/>
        <v>0</v>
      </c>
      <c r="AE61" s="87">
        <f t="shared" si="1"/>
        <v>0</v>
      </c>
      <c r="AF61" s="87">
        <f t="shared" si="1"/>
        <v>0</v>
      </c>
      <c r="AG61" s="87">
        <f t="shared" si="1"/>
        <v>0</v>
      </c>
      <c r="AH61" s="87">
        <f t="shared" si="1"/>
        <v>0</v>
      </c>
      <c r="AI61" s="87">
        <f t="shared" si="1"/>
        <v>0</v>
      </c>
      <c r="AJ61" s="87">
        <f t="shared" si="1"/>
        <v>0</v>
      </c>
      <c r="AK61" s="87">
        <f t="shared" si="1"/>
        <v>0</v>
      </c>
      <c r="AL61" s="39">
        <f t="shared" si="1"/>
        <v>0</v>
      </c>
      <c r="AM61" s="58">
        <f t="shared" si="2"/>
        <v>0</v>
      </c>
    </row>
    <row r="62" spans="1:39">
      <c r="A62" s="100">
        <v>21</v>
      </c>
      <c r="B62" s="39" t="s">
        <v>8</v>
      </c>
      <c r="C62" s="62">
        <f t="shared" si="1"/>
        <v>0</v>
      </c>
      <c r="D62" s="87">
        <f t="shared" si="1"/>
        <v>0</v>
      </c>
      <c r="E62" s="87">
        <f t="shared" si="1"/>
        <v>0</v>
      </c>
      <c r="F62" s="87">
        <f t="shared" si="1"/>
        <v>0</v>
      </c>
      <c r="G62" s="87">
        <f t="shared" ref="G62:AL62" si="3">+G$53*G12</f>
        <v>0</v>
      </c>
      <c r="H62" s="87">
        <f t="shared" si="3"/>
        <v>0</v>
      </c>
      <c r="I62" s="87">
        <f t="shared" si="3"/>
        <v>0</v>
      </c>
      <c r="J62" s="87">
        <f t="shared" si="3"/>
        <v>0</v>
      </c>
      <c r="K62" s="87">
        <f t="shared" si="3"/>
        <v>0</v>
      </c>
      <c r="L62" s="87">
        <f t="shared" si="3"/>
        <v>0</v>
      </c>
      <c r="M62" s="87">
        <f t="shared" si="3"/>
        <v>0</v>
      </c>
      <c r="N62" s="87">
        <f t="shared" si="3"/>
        <v>0</v>
      </c>
      <c r="O62" s="87">
        <f t="shared" si="3"/>
        <v>0</v>
      </c>
      <c r="P62" s="87">
        <f t="shared" si="3"/>
        <v>0</v>
      </c>
      <c r="Q62" s="87">
        <f t="shared" si="3"/>
        <v>0</v>
      </c>
      <c r="R62" s="87">
        <f t="shared" si="3"/>
        <v>0</v>
      </c>
      <c r="S62" s="87">
        <f t="shared" si="3"/>
        <v>0</v>
      </c>
      <c r="T62" s="87">
        <f t="shared" si="3"/>
        <v>0</v>
      </c>
      <c r="U62" s="87">
        <f t="shared" si="3"/>
        <v>0</v>
      </c>
      <c r="V62" s="87">
        <f t="shared" si="3"/>
        <v>0</v>
      </c>
      <c r="W62" s="87">
        <f t="shared" si="3"/>
        <v>0</v>
      </c>
      <c r="X62" s="87">
        <f t="shared" si="3"/>
        <v>0</v>
      </c>
      <c r="Y62" s="87">
        <f t="shared" si="3"/>
        <v>0</v>
      </c>
      <c r="Z62" s="87">
        <f t="shared" si="3"/>
        <v>0</v>
      </c>
      <c r="AA62" s="87">
        <f t="shared" si="3"/>
        <v>0</v>
      </c>
      <c r="AB62" s="87">
        <f t="shared" si="3"/>
        <v>0</v>
      </c>
      <c r="AC62" s="87">
        <f t="shared" si="3"/>
        <v>0</v>
      </c>
      <c r="AD62" s="87">
        <f t="shared" si="3"/>
        <v>0</v>
      </c>
      <c r="AE62" s="87">
        <f t="shared" si="3"/>
        <v>0</v>
      </c>
      <c r="AF62" s="87">
        <f t="shared" si="3"/>
        <v>0</v>
      </c>
      <c r="AG62" s="87">
        <f t="shared" si="3"/>
        <v>0</v>
      </c>
      <c r="AH62" s="87">
        <f t="shared" si="3"/>
        <v>0</v>
      </c>
      <c r="AI62" s="87">
        <f t="shared" si="3"/>
        <v>0</v>
      </c>
      <c r="AJ62" s="87">
        <f t="shared" si="3"/>
        <v>0</v>
      </c>
      <c r="AK62" s="87">
        <f t="shared" si="3"/>
        <v>0</v>
      </c>
      <c r="AL62" s="39">
        <f t="shared" si="3"/>
        <v>0</v>
      </c>
      <c r="AM62" s="58">
        <f t="shared" si="2"/>
        <v>0</v>
      </c>
    </row>
    <row r="63" spans="1:39">
      <c r="A63" s="101">
        <v>25</v>
      </c>
      <c r="B63" s="40" t="s">
        <v>9</v>
      </c>
      <c r="C63" s="69">
        <f t="shared" ref="C63:AL70" si="4">+C$53*C13</f>
        <v>0</v>
      </c>
      <c r="D63" s="88">
        <f t="shared" si="4"/>
        <v>0</v>
      </c>
      <c r="E63" s="88">
        <f t="shared" si="4"/>
        <v>0</v>
      </c>
      <c r="F63" s="88">
        <f t="shared" si="4"/>
        <v>0</v>
      </c>
      <c r="G63" s="88">
        <f t="shared" si="4"/>
        <v>0</v>
      </c>
      <c r="H63" s="88">
        <f t="shared" si="4"/>
        <v>0</v>
      </c>
      <c r="I63" s="88">
        <f t="shared" si="4"/>
        <v>0</v>
      </c>
      <c r="J63" s="88">
        <f t="shared" si="4"/>
        <v>0</v>
      </c>
      <c r="K63" s="88">
        <f t="shared" si="4"/>
        <v>0</v>
      </c>
      <c r="L63" s="88">
        <f t="shared" si="4"/>
        <v>0</v>
      </c>
      <c r="M63" s="88">
        <f t="shared" si="4"/>
        <v>0</v>
      </c>
      <c r="N63" s="88">
        <f t="shared" si="4"/>
        <v>0</v>
      </c>
      <c r="O63" s="88">
        <f t="shared" si="4"/>
        <v>0</v>
      </c>
      <c r="P63" s="88">
        <f t="shared" si="4"/>
        <v>0</v>
      </c>
      <c r="Q63" s="88">
        <f t="shared" si="4"/>
        <v>0</v>
      </c>
      <c r="R63" s="88">
        <f t="shared" si="4"/>
        <v>0</v>
      </c>
      <c r="S63" s="88">
        <f t="shared" si="4"/>
        <v>0</v>
      </c>
      <c r="T63" s="88">
        <f t="shared" si="4"/>
        <v>0</v>
      </c>
      <c r="U63" s="88">
        <f t="shared" si="4"/>
        <v>0</v>
      </c>
      <c r="V63" s="88">
        <f t="shared" si="4"/>
        <v>0</v>
      </c>
      <c r="W63" s="88">
        <f t="shared" si="4"/>
        <v>0</v>
      </c>
      <c r="X63" s="88">
        <f t="shared" si="4"/>
        <v>0</v>
      </c>
      <c r="Y63" s="88">
        <f t="shared" si="4"/>
        <v>0</v>
      </c>
      <c r="Z63" s="88">
        <f t="shared" si="4"/>
        <v>0</v>
      </c>
      <c r="AA63" s="88">
        <f t="shared" si="4"/>
        <v>0</v>
      </c>
      <c r="AB63" s="88">
        <f t="shared" si="4"/>
        <v>0</v>
      </c>
      <c r="AC63" s="88">
        <f t="shared" si="4"/>
        <v>0</v>
      </c>
      <c r="AD63" s="88">
        <f t="shared" si="4"/>
        <v>0</v>
      </c>
      <c r="AE63" s="88">
        <f t="shared" si="4"/>
        <v>0</v>
      </c>
      <c r="AF63" s="88">
        <f t="shared" si="4"/>
        <v>0</v>
      </c>
      <c r="AG63" s="88">
        <f t="shared" si="4"/>
        <v>0</v>
      </c>
      <c r="AH63" s="88">
        <f t="shared" si="4"/>
        <v>0</v>
      </c>
      <c r="AI63" s="88">
        <f t="shared" si="4"/>
        <v>0</v>
      </c>
      <c r="AJ63" s="88">
        <f t="shared" si="4"/>
        <v>0</v>
      </c>
      <c r="AK63" s="88">
        <f t="shared" si="4"/>
        <v>0</v>
      </c>
      <c r="AL63" s="40">
        <f t="shared" si="4"/>
        <v>0</v>
      </c>
      <c r="AM63" s="66">
        <f t="shared" si="2"/>
        <v>0</v>
      </c>
    </row>
    <row r="64" spans="1:39">
      <c r="A64" s="100">
        <v>26</v>
      </c>
      <c r="B64" s="39" t="s">
        <v>10</v>
      </c>
      <c r="C64" s="87">
        <f t="shared" si="4"/>
        <v>0</v>
      </c>
      <c r="D64" s="87">
        <f t="shared" si="4"/>
        <v>0</v>
      </c>
      <c r="E64" s="87">
        <f t="shared" si="4"/>
        <v>0</v>
      </c>
      <c r="F64" s="87">
        <f t="shared" si="4"/>
        <v>0</v>
      </c>
      <c r="G64" s="87">
        <f t="shared" si="4"/>
        <v>0</v>
      </c>
      <c r="H64" s="87">
        <f t="shared" si="4"/>
        <v>0</v>
      </c>
      <c r="I64" s="87">
        <f t="shared" si="4"/>
        <v>0</v>
      </c>
      <c r="J64" s="87">
        <f t="shared" si="4"/>
        <v>0</v>
      </c>
      <c r="K64" s="87">
        <f t="shared" si="4"/>
        <v>0</v>
      </c>
      <c r="L64" s="87">
        <f t="shared" si="4"/>
        <v>0</v>
      </c>
      <c r="M64" s="87">
        <f t="shared" si="4"/>
        <v>0</v>
      </c>
      <c r="N64" s="87">
        <f t="shared" si="4"/>
        <v>0</v>
      </c>
      <c r="O64" s="87">
        <f t="shared" si="4"/>
        <v>0</v>
      </c>
      <c r="P64" s="87">
        <f t="shared" si="4"/>
        <v>0</v>
      </c>
      <c r="Q64" s="87">
        <f t="shared" si="4"/>
        <v>0</v>
      </c>
      <c r="R64" s="87">
        <f t="shared" si="4"/>
        <v>0</v>
      </c>
      <c r="S64" s="87">
        <f t="shared" si="4"/>
        <v>0</v>
      </c>
      <c r="T64" s="87">
        <f t="shared" si="4"/>
        <v>0</v>
      </c>
      <c r="U64" s="87">
        <f t="shared" si="4"/>
        <v>0</v>
      </c>
      <c r="V64" s="87">
        <f t="shared" si="4"/>
        <v>0</v>
      </c>
      <c r="W64" s="87">
        <f t="shared" si="4"/>
        <v>0</v>
      </c>
      <c r="X64" s="87">
        <f t="shared" si="4"/>
        <v>0</v>
      </c>
      <c r="Y64" s="87">
        <f t="shared" si="4"/>
        <v>0</v>
      </c>
      <c r="Z64" s="87">
        <f t="shared" si="4"/>
        <v>0</v>
      </c>
      <c r="AA64" s="87">
        <f t="shared" si="4"/>
        <v>0</v>
      </c>
      <c r="AB64" s="87">
        <f t="shared" si="4"/>
        <v>0</v>
      </c>
      <c r="AC64" s="87">
        <f t="shared" si="4"/>
        <v>0</v>
      </c>
      <c r="AD64" s="87">
        <f t="shared" si="4"/>
        <v>0</v>
      </c>
      <c r="AE64" s="87">
        <f t="shared" si="4"/>
        <v>0</v>
      </c>
      <c r="AF64" s="87">
        <f t="shared" si="4"/>
        <v>0</v>
      </c>
      <c r="AG64" s="87">
        <f t="shared" si="4"/>
        <v>0</v>
      </c>
      <c r="AH64" s="87">
        <f t="shared" si="4"/>
        <v>0</v>
      </c>
      <c r="AI64" s="87">
        <f t="shared" si="4"/>
        <v>0</v>
      </c>
      <c r="AJ64" s="87">
        <f t="shared" si="4"/>
        <v>0</v>
      </c>
      <c r="AK64" s="87">
        <f t="shared" si="4"/>
        <v>0</v>
      </c>
      <c r="AL64" s="39">
        <f t="shared" si="4"/>
        <v>0</v>
      </c>
      <c r="AM64" s="58">
        <f t="shared" si="2"/>
        <v>0</v>
      </c>
    </row>
    <row r="65" spans="1:39">
      <c r="A65" s="100">
        <v>27</v>
      </c>
      <c r="B65" s="39" t="s">
        <v>11</v>
      </c>
      <c r="C65" s="87">
        <f t="shared" si="4"/>
        <v>0</v>
      </c>
      <c r="D65" s="87">
        <f t="shared" si="4"/>
        <v>0</v>
      </c>
      <c r="E65" s="87">
        <f t="shared" si="4"/>
        <v>0</v>
      </c>
      <c r="F65" s="87">
        <f t="shared" si="4"/>
        <v>0</v>
      </c>
      <c r="G65" s="87">
        <f t="shared" si="4"/>
        <v>0</v>
      </c>
      <c r="H65" s="87">
        <f t="shared" si="4"/>
        <v>0</v>
      </c>
      <c r="I65" s="87">
        <f t="shared" si="4"/>
        <v>0</v>
      </c>
      <c r="J65" s="87">
        <f t="shared" si="4"/>
        <v>0</v>
      </c>
      <c r="K65" s="87">
        <f t="shared" si="4"/>
        <v>0</v>
      </c>
      <c r="L65" s="87">
        <f t="shared" si="4"/>
        <v>0</v>
      </c>
      <c r="M65" s="87">
        <f t="shared" si="4"/>
        <v>0</v>
      </c>
      <c r="N65" s="87">
        <f t="shared" si="4"/>
        <v>0</v>
      </c>
      <c r="O65" s="87">
        <f t="shared" si="4"/>
        <v>0</v>
      </c>
      <c r="P65" s="87">
        <f t="shared" si="4"/>
        <v>0</v>
      </c>
      <c r="Q65" s="87">
        <f t="shared" si="4"/>
        <v>0</v>
      </c>
      <c r="R65" s="87">
        <f t="shared" si="4"/>
        <v>0</v>
      </c>
      <c r="S65" s="87">
        <f t="shared" si="4"/>
        <v>0</v>
      </c>
      <c r="T65" s="87">
        <f t="shared" si="4"/>
        <v>0</v>
      </c>
      <c r="U65" s="87">
        <f t="shared" si="4"/>
        <v>0</v>
      </c>
      <c r="V65" s="87">
        <f t="shared" si="4"/>
        <v>0</v>
      </c>
      <c r="W65" s="87">
        <f t="shared" si="4"/>
        <v>0</v>
      </c>
      <c r="X65" s="87">
        <f t="shared" si="4"/>
        <v>0</v>
      </c>
      <c r="Y65" s="87">
        <f t="shared" si="4"/>
        <v>0</v>
      </c>
      <c r="Z65" s="87">
        <f t="shared" si="4"/>
        <v>0</v>
      </c>
      <c r="AA65" s="87">
        <f t="shared" si="4"/>
        <v>0</v>
      </c>
      <c r="AB65" s="87">
        <f t="shared" si="4"/>
        <v>0</v>
      </c>
      <c r="AC65" s="87">
        <f t="shared" si="4"/>
        <v>0</v>
      </c>
      <c r="AD65" s="87">
        <f t="shared" si="4"/>
        <v>0</v>
      </c>
      <c r="AE65" s="87">
        <f t="shared" si="4"/>
        <v>0</v>
      </c>
      <c r="AF65" s="87">
        <f t="shared" si="4"/>
        <v>0</v>
      </c>
      <c r="AG65" s="87">
        <f t="shared" si="4"/>
        <v>0</v>
      </c>
      <c r="AH65" s="87">
        <f t="shared" si="4"/>
        <v>0</v>
      </c>
      <c r="AI65" s="87">
        <f t="shared" si="4"/>
        <v>0</v>
      </c>
      <c r="AJ65" s="87">
        <f t="shared" si="4"/>
        <v>0</v>
      </c>
      <c r="AK65" s="87">
        <f t="shared" si="4"/>
        <v>0</v>
      </c>
      <c r="AL65" s="39">
        <f t="shared" si="4"/>
        <v>0</v>
      </c>
      <c r="AM65" s="58">
        <f t="shared" si="2"/>
        <v>0</v>
      </c>
    </row>
    <row r="66" spans="1:39">
      <c r="A66" s="100">
        <v>28</v>
      </c>
      <c r="B66" s="39" t="s">
        <v>12</v>
      </c>
      <c r="C66" s="87">
        <f t="shared" si="4"/>
        <v>0</v>
      </c>
      <c r="D66" s="87">
        <f t="shared" si="4"/>
        <v>0</v>
      </c>
      <c r="E66" s="87">
        <f t="shared" si="4"/>
        <v>0</v>
      </c>
      <c r="F66" s="87">
        <f t="shared" si="4"/>
        <v>0</v>
      </c>
      <c r="G66" s="87">
        <f t="shared" si="4"/>
        <v>0</v>
      </c>
      <c r="H66" s="87">
        <f t="shared" si="4"/>
        <v>0</v>
      </c>
      <c r="I66" s="87">
        <f t="shared" si="4"/>
        <v>0</v>
      </c>
      <c r="J66" s="87">
        <f t="shared" si="4"/>
        <v>0</v>
      </c>
      <c r="K66" s="87">
        <f t="shared" si="4"/>
        <v>0</v>
      </c>
      <c r="L66" s="87">
        <f t="shared" si="4"/>
        <v>0</v>
      </c>
      <c r="M66" s="87">
        <f t="shared" si="4"/>
        <v>0</v>
      </c>
      <c r="N66" s="87">
        <f t="shared" si="4"/>
        <v>0</v>
      </c>
      <c r="O66" s="87">
        <f t="shared" si="4"/>
        <v>0</v>
      </c>
      <c r="P66" s="87">
        <f t="shared" si="4"/>
        <v>0</v>
      </c>
      <c r="Q66" s="87">
        <f t="shared" si="4"/>
        <v>0</v>
      </c>
      <c r="R66" s="87">
        <f t="shared" si="4"/>
        <v>0</v>
      </c>
      <c r="S66" s="87">
        <f t="shared" si="4"/>
        <v>0</v>
      </c>
      <c r="T66" s="87">
        <f t="shared" si="4"/>
        <v>0</v>
      </c>
      <c r="U66" s="87">
        <f t="shared" si="4"/>
        <v>0</v>
      </c>
      <c r="V66" s="87">
        <f t="shared" si="4"/>
        <v>0</v>
      </c>
      <c r="W66" s="87">
        <f t="shared" si="4"/>
        <v>0</v>
      </c>
      <c r="X66" s="87">
        <f t="shared" si="4"/>
        <v>0</v>
      </c>
      <c r="Y66" s="87">
        <f t="shared" si="4"/>
        <v>0</v>
      </c>
      <c r="Z66" s="87">
        <f t="shared" si="4"/>
        <v>0</v>
      </c>
      <c r="AA66" s="87">
        <f t="shared" si="4"/>
        <v>0</v>
      </c>
      <c r="AB66" s="87">
        <f t="shared" si="4"/>
        <v>0</v>
      </c>
      <c r="AC66" s="87">
        <f t="shared" si="4"/>
        <v>0</v>
      </c>
      <c r="AD66" s="87">
        <f t="shared" si="4"/>
        <v>0</v>
      </c>
      <c r="AE66" s="87">
        <f t="shared" si="4"/>
        <v>0</v>
      </c>
      <c r="AF66" s="87">
        <f t="shared" si="4"/>
        <v>0</v>
      </c>
      <c r="AG66" s="87">
        <f t="shared" si="4"/>
        <v>0</v>
      </c>
      <c r="AH66" s="87">
        <f t="shared" si="4"/>
        <v>0</v>
      </c>
      <c r="AI66" s="87">
        <f t="shared" si="4"/>
        <v>0</v>
      </c>
      <c r="AJ66" s="87">
        <f t="shared" si="4"/>
        <v>0</v>
      </c>
      <c r="AK66" s="87">
        <f t="shared" si="4"/>
        <v>0</v>
      </c>
      <c r="AL66" s="39">
        <f t="shared" si="4"/>
        <v>0</v>
      </c>
      <c r="AM66" s="58">
        <f t="shared" si="2"/>
        <v>0</v>
      </c>
    </row>
    <row r="67" spans="1:39">
      <c r="A67" s="100">
        <v>29</v>
      </c>
      <c r="B67" s="39" t="s">
        <v>13</v>
      </c>
      <c r="C67" s="87">
        <f t="shared" si="4"/>
        <v>0</v>
      </c>
      <c r="D67" s="87">
        <f t="shared" si="4"/>
        <v>0</v>
      </c>
      <c r="E67" s="87">
        <f t="shared" si="4"/>
        <v>0</v>
      </c>
      <c r="F67" s="87">
        <f t="shared" si="4"/>
        <v>0</v>
      </c>
      <c r="G67" s="87">
        <f t="shared" si="4"/>
        <v>0</v>
      </c>
      <c r="H67" s="87">
        <f t="shared" si="4"/>
        <v>0</v>
      </c>
      <c r="I67" s="87">
        <f t="shared" si="4"/>
        <v>0</v>
      </c>
      <c r="J67" s="87">
        <f t="shared" si="4"/>
        <v>0</v>
      </c>
      <c r="K67" s="87">
        <f t="shared" si="4"/>
        <v>0</v>
      </c>
      <c r="L67" s="87">
        <f t="shared" si="4"/>
        <v>0</v>
      </c>
      <c r="M67" s="87">
        <f t="shared" si="4"/>
        <v>0</v>
      </c>
      <c r="N67" s="87">
        <f t="shared" si="4"/>
        <v>0</v>
      </c>
      <c r="O67" s="87">
        <f t="shared" si="4"/>
        <v>0</v>
      </c>
      <c r="P67" s="87">
        <f t="shared" si="4"/>
        <v>0</v>
      </c>
      <c r="Q67" s="87">
        <f t="shared" si="4"/>
        <v>0</v>
      </c>
      <c r="R67" s="87">
        <f t="shared" si="4"/>
        <v>0</v>
      </c>
      <c r="S67" s="87">
        <f t="shared" si="4"/>
        <v>0</v>
      </c>
      <c r="T67" s="87">
        <f t="shared" si="4"/>
        <v>0</v>
      </c>
      <c r="U67" s="87">
        <f t="shared" si="4"/>
        <v>0</v>
      </c>
      <c r="V67" s="87">
        <f t="shared" si="4"/>
        <v>0</v>
      </c>
      <c r="W67" s="87">
        <f t="shared" si="4"/>
        <v>0</v>
      </c>
      <c r="X67" s="87">
        <f t="shared" si="4"/>
        <v>0</v>
      </c>
      <c r="Y67" s="87">
        <f t="shared" si="4"/>
        <v>0</v>
      </c>
      <c r="Z67" s="87">
        <f t="shared" si="4"/>
        <v>0</v>
      </c>
      <c r="AA67" s="87">
        <f t="shared" si="4"/>
        <v>0</v>
      </c>
      <c r="AB67" s="87">
        <f t="shared" si="4"/>
        <v>0</v>
      </c>
      <c r="AC67" s="87">
        <f t="shared" si="4"/>
        <v>0</v>
      </c>
      <c r="AD67" s="87">
        <f t="shared" si="4"/>
        <v>0</v>
      </c>
      <c r="AE67" s="87">
        <f t="shared" si="4"/>
        <v>0</v>
      </c>
      <c r="AF67" s="87">
        <f t="shared" si="4"/>
        <v>0</v>
      </c>
      <c r="AG67" s="87">
        <f t="shared" si="4"/>
        <v>0</v>
      </c>
      <c r="AH67" s="87">
        <f t="shared" si="4"/>
        <v>0</v>
      </c>
      <c r="AI67" s="87">
        <f t="shared" si="4"/>
        <v>0</v>
      </c>
      <c r="AJ67" s="87">
        <f t="shared" si="4"/>
        <v>0</v>
      </c>
      <c r="AK67" s="87">
        <f t="shared" si="4"/>
        <v>0</v>
      </c>
      <c r="AL67" s="39">
        <f t="shared" si="4"/>
        <v>0</v>
      </c>
      <c r="AM67" s="58">
        <f t="shared" si="2"/>
        <v>0</v>
      </c>
    </row>
    <row r="68" spans="1:39">
      <c r="A68" s="101">
        <v>32</v>
      </c>
      <c r="B68" s="40" t="s">
        <v>16</v>
      </c>
      <c r="C68" s="87">
        <f t="shared" si="4"/>
        <v>0</v>
      </c>
      <c r="D68" s="87">
        <f t="shared" si="4"/>
        <v>0</v>
      </c>
      <c r="E68" s="87">
        <f t="shared" si="4"/>
        <v>0</v>
      </c>
      <c r="F68" s="87">
        <f t="shared" si="4"/>
        <v>0</v>
      </c>
      <c r="G68" s="87">
        <f t="shared" si="4"/>
        <v>0</v>
      </c>
      <c r="H68" s="87">
        <f t="shared" si="4"/>
        <v>0</v>
      </c>
      <c r="I68" s="87">
        <f t="shared" si="4"/>
        <v>0</v>
      </c>
      <c r="J68" s="87">
        <f t="shared" si="4"/>
        <v>0</v>
      </c>
      <c r="K68" s="87">
        <f t="shared" si="4"/>
        <v>0</v>
      </c>
      <c r="L68" s="87">
        <f t="shared" si="4"/>
        <v>0</v>
      </c>
      <c r="M68" s="87">
        <f t="shared" si="4"/>
        <v>0</v>
      </c>
      <c r="N68" s="87">
        <f t="shared" si="4"/>
        <v>0</v>
      </c>
      <c r="O68" s="87">
        <f t="shared" si="4"/>
        <v>0</v>
      </c>
      <c r="P68" s="87">
        <f t="shared" si="4"/>
        <v>0</v>
      </c>
      <c r="Q68" s="87">
        <f t="shared" si="4"/>
        <v>0</v>
      </c>
      <c r="R68" s="87">
        <f t="shared" si="4"/>
        <v>0</v>
      </c>
      <c r="S68" s="87">
        <f t="shared" si="4"/>
        <v>0</v>
      </c>
      <c r="T68" s="87">
        <f t="shared" si="4"/>
        <v>0</v>
      </c>
      <c r="U68" s="87">
        <f t="shared" si="4"/>
        <v>0</v>
      </c>
      <c r="V68" s="87">
        <f t="shared" si="4"/>
        <v>0</v>
      </c>
      <c r="W68" s="87">
        <f t="shared" si="4"/>
        <v>0</v>
      </c>
      <c r="X68" s="87">
        <f t="shared" si="4"/>
        <v>0</v>
      </c>
      <c r="Y68" s="87">
        <f t="shared" si="4"/>
        <v>0</v>
      </c>
      <c r="Z68" s="87">
        <f t="shared" si="4"/>
        <v>0</v>
      </c>
      <c r="AA68" s="87">
        <f t="shared" si="4"/>
        <v>0</v>
      </c>
      <c r="AB68" s="87">
        <f t="shared" si="4"/>
        <v>0</v>
      </c>
      <c r="AC68" s="87">
        <f t="shared" si="4"/>
        <v>0</v>
      </c>
      <c r="AD68" s="87">
        <f t="shared" si="4"/>
        <v>0</v>
      </c>
      <c r="AE68" s="87">
        <f t="shared" si="4"/>
        <v>0</v>
      </c>
      <c r="AF68" s="87">
        <f t="shared" si="4"/>
        <v>0</v>
      </c>
      <c r="AG68" s="87">
        <f t="shared" si="4"/>
        <v>0</v>
      </c>
      <c r="AH68" s="87">
        <f t="shared" si="4"/>
        <v>0</v>
      </c>
      <c r="AI68" s="87">
        <f t="shared" si="4"/>
        <v>0</v>
      </c>
      <c r="AJ68" s="87">
        <f t="shared" si="4"/>
        <v>0</v>
      </c>
      <c r="AK68" s="87">
        <f t="shared" si="4"/>
        <v>0</v>
      </c>
      <c r="AL68" s="39">
        <f t="shared" si="4"/>
        <v>0</v>
      </c>
      <c r="AM68" s="58">
        <f t="shared" si="2"/>
        <v>0</v>
      </c>
    </row>
    <row r="69" spans="1:39">
      <c r="A69" s="100">
        <v>33</v>
      </c>
      <c r="B69" s="39" t="s">
        <v>14</v>
      </c>
      <c r="C69" s="68">
        <f t="shared" si="4"/>
        <v>0</v>
      </c>
      <c r="D69" s="86">
        <f t="shared" si="4"/>
        <v>0</v>
      </c>
      <c r="E69" s="86">
        <f t="shared" si="4"/>
        <v>0</v>
      </c>
      <c r="F69" s="86">
        <f t="shared" si="4"/>
        <v>0</v>
      </c>
      <c r="G69" s="86">
        <f t="shared" si="4"/>
        <v>0</v>
      </c>
      <c r="H69" s="86">
        <f t="shared" si="4"/>
        <v>0</v>
      </c>
      <c r="I69" s="86">
        <f t="shared" si="4"/>
        <v>0</v>
      </c>
      <c r="J69" s="86">
        <f t="shared" si="4"/>
        <v>0</v>
      </c>
      <c r="K69" s="86">
        <f t="shared" si="4"/>
        <v>0</v>
      </c>
      <c r="L69" s="86">
        <f t="shared" si="4"/>
        <v>0</v>
      </c>
      <c r="M69" s="86">
        <f t="shared" si="4"/>
        <v>0</v>
      </c>
      <c r="N69" s="86">
        <f t="shared" si="4"/>
        <v>0</v>
      </c>
      <c r="O69" s="86">
        <f t="shared" si="4"/>
        <v>0</v>
      </c>
      <c r="P69" s="86">
        <f t="shared" si="4"/>
        <v>0</v>
      </c>
      <c r="Q69" s="86">
        <f t="shared" si="4"/>
        <v>0</v>
      </c>
      <c r="R69" s="86">
        <f t="shared" si="4"/>
        <v>0</v>
      </c>
      <c r="S69" s="86">
        <f t="shared" si="4"/>
        <v>0</v>
      </c>
      <c r="T69" s="86">
        <f t="shared" si="4"/>
        <v>0</v>
      </c>
      <c r="U69" s="86">
        <f t="shared" si="4"/>
        <v>0</v>
      </c>
      <c r="V69" s="86">
        <f t="shared" si="4"/>
        <v>0</v>
      </c>
      <c r="W69" s="86">
        <f t="shared" si="4"/>
        <v>0</v>
      </c>
      <c r="X69" s="86">
        <f t="shared" si="4"/>
        <v>0</v>
      </c>
      <c r="Y69" s="86">
        <f t="shared" si="4"/>
        <v>0</v>
      </c>
      <c r="Z69" s="86">
        <f t="shared" si="4"/>
        <v>0</v>
      </c>
      <c r="AA69" s="86">
        <f t="shared" si="4"/>
        <v>0</v>
      </c>
      <c r="AB69" s="86">
        <f t="shared" si="4"/>
        <v>0</v>
      </c>
      <c r="AC69" s="86">
        <f t="shared" si="4"/>
        <v>0</v>
      </c>
      <c r="AD69" s="86">
        <f t="shared" si="4"/>
        <v>0</v>
      </c>
      <c r="AE69" s="86">
        <f t="shared" si="4"/>
        <v>0</v>
      </c>
      <c r="AF69" s="86">
        <f t="shared" si="4"/>
        <v>0</v>
      </c>
      <c r="AG69" s="86">
        <f t="shared" si="4"/>
        <v>0</v>
      </c>
      <c r="AH69" s="86">
        <f t="shared" si="4"/>
        <v>0</v>
      </c>
      <c r="AI69" s="86">
        <f t="shared" si="4"/>
        <v>0</v>
      </c>
      <c r="AJ69" s="86">
        <f t="shared" si="4"/>
        <v>0</v>
      </c>
      <c r="AK69" s="86">
        <f t="shared" si="4"/>
        <v>0</v>
      </c>
      <c r="AL69" s="89">
        <f t="shared" si="4"/>
        <v>0</v>
      </c>
      <c r="AM69" s="65">
        <f t="shared" si="2"/>
        <v>0</v>
      </c>
    </row>
    <row r="70" spans="1:39">
      <c r="A70" s="100">
        <v>34</v>
      </c>
      <c r="B70" s="39" t="s">
        <v>15</v>
      </c>
      <c r="C70" s="62">
        <f t="shared" si="4"/>
        <v>0</v>
      </c>
      <c r="D70" s="87">
        <f t="shared" si="4"/>
        <v>0</v>
      </c>
      <c r="E70" s="87">
        <f t="shared" si="4"/>
        <v>0</v>
      </c>
      <c r="F70" s="87">
        <f t="shared" ref="F70:AL70" si="5">+F$53*F20</f>
        <v>0</v>
      </c>
      <c r="G70" s="87">
        <f t="shared" si="5"/>
        <v>0</v>
      </c>
      <c r="H70" s="87">
        <f t="shared" si="5"/>
        <v>0</v>
      </c>
      <c r="I70" s="87">
        <f t="shared" si="5"/>
        <v>0</v>
      </c>
      <c r="J70" s="87">
        <f t="shared" si="5"/>
        <v>0</v>
      </c>
      <c r="K70" s="87">
        <f t="shared" si="5"/>
        <v>0</v>
      </c>
      <c r="L70" s="87">
        <f t="shared" si="5"/>
        <v>0</v>
      </c>
      <c r="M70" s="87">
        <f t="shared" si="5"/>
        <v>0</v>
      </c>
      <c r="N70" s="87">
        <f t="shared" si="5"/>
        <v>0</v>
      </c>
      <c r="O70" s="87">
        <f t="shared" si="5"/>
        <v>0</v>
      </c>
      <c r="P70" s="87">
        <f t="shared" si="5"/>
        <v>0</v>
      </c>
      <c r="Q70" s="87">
        <f t="shared" si="5"/>
        <v>0</v>
      </c>
      <c r="R70" s="87">
        <f t="shared" si="5"/>
        <v>0</v>
      </c>
      <c r="S70" s="87">
        <f t="shared" si="5"/>
        <v>0</v>
      </c>
      <c r="T70" s="87">
        <f t="shared" si="5"/>
        <v>0</v>
      </c>
      <c r="U70" s="87">
        <f t="shared" si="5"/>
        <v>0</v>
      </c>
      <c r="V70" s="87">
        <f t="shared" si="5"/>
        <v>0</v>
      </c>
      <c r="W70" s="87">
        <f t="shared" si="5"/>
        <v>0</v>
      </c>
      <c r="X70" s="87">
        <f t="shared" si="5"/>
        <v>0</v>
      </c>
      <c r="Y70" s="87">
        <f t="shared" si="5"/>
        <v>0</v>
      </c>
      <c r="Z70" s="87">
        <f t="shared" si="5"/>
        <v>0</v>
      </c>
      <c r="AA70" s="87">
        <f t="shared" si="5"/>
        <v>0</v>
      </c>
      <c r="AB70" s="87">
        <f t="shared" si="5"/>
        <v>0</v>
      </c>
      <c r="AC70" s="87">
        <f t="shared" si="5"/>
        <v>0</v>
      </c>
      <c r="AD70" s="87">
        <f t="shared" si="5"/>
        <v>0</v>
      </c>
      <c r="AE70" s="87">
        <f t="shared" si="5"/>
        <v>0</v>
      </c>
      <c r="AF70" s="87">
        <f t="shared" si="5"/>
        <v>0</v>
      </c>
      <c r="AG70" s="87">
        <f t="shared" si="5"/>
        <v>0</v>
      </c>
      <c r="AH70" s="87">
        <f t="shared" si="5"/>
        <v>0</v>
      </c>
      <c r="AI70" s="87">
        <f t="shared" si="5"/>
        <v>0</v>
      </c>
      <c r="AJ70" s="87">
        <f t="shared" si="5"/>
        <v>0</v>
      </c>
      <c r="AK70" s="87">
        <f t="shared" si="5"/>
        <v>0</v>
      </c>
      <c r="AL70" s="39">
        <f t="shared" si="5"/>
        <v>0</v>
      </c>
      <c r="AM70" s="58">
        <f t="shared" si="2"/>
        <v>0</v>
      </c>
    </row>
    <row r="71" spans="1:39">
      <c r="A71" s="100">
        <v>35</v>
      </c>
      <c r="B71" s="39" t="s">
        <v>17</v>
      </c>
      <c r="C71" s="62">
        <f t="shared" ref="C71:AL78" si="6">+C$53*C21</f>
        <v>0</v>
      </c>
      <c r="D71" s="87">
        <f t="shared" si="6"/>
        <v>0</v>
      </c>
      <c r="E71" s="87">
        <f t="shared" si="6"/>
        <v>0</v>
      </c>
      <c r="F71" s="87">
        <f t="shared" si="6"/>
        <v>0</v>
      </c>
      <c r="G71" s="87">
        <f t="shared" si="6"/>
        <v>0</v>
      </c>
      <c r="H71" s="87">
        <f t="shared" si="6"/>
        <v>0</v>
      </c>
      <c r="I71" s="87">
        <f t="shared" si="6"/>
        <v>0</v>
      </c>
      <c r="J71" s="87">
        <f t="shared" si="6"/>
        <v>0</v>
      </c>
      <c r="K71" s="87">
        <f t="shared" si="6"/>
        <v>0</v>
      </c>
      <c r="L71" s="87">
        <f t="shared" si="6"/>
        <v>0</v>
      </c>
      <c r="M71" s="87">
        <f t="shared" si="6"/>
        <v>0</v>
      </c>
      <c r="N71" s="87">
        <f t="shared" si="6"/>
        <v>0</v>
      </c>
      <c r="O71" s="87">
        <f t="shared" si="6"/>
        <v>0</v>
      </c>
      <c r="P71" s="87">
        <f t="shared" si="6"/>
        <v>0</v>
      </c>
      <c r="Q71" s="87">
        <f t="shared" si="6"/>
        <v>0</v>
      </c>
      <c r="R71" s="87">
        <f t="shared" si="6"/>
        <v>0</v>
      </c>
      <c r="S71" s="87">
        <f t="shared" si="6"/>
        <v>0</v>
      </c>
      <c r="T71" s="87">
        <f t="shared" si="6"/>
        <v>0</v>
      </c>
      <c r="U71" s="87">
        <f t="shared" si="6"/>
        <v>0</v>
      </c>
      <c r="V71" s="87">
        <f t="shared" si="6"/>
        <v>0</v>
      </c>
      <c r="W71" s="87">
        <f t="shared" si="6"/>
        <v>0</v>
      </c>
      <c r="X71" s="87">
        <f t="shared" si="6"/>
        <v>0</v>
      </c>
      <c r="Y71" s="87">
        <f t="shared" si="6"/>
        <v>0</v>
      </c>
      <c r="Z71" s="87">
        <f t="shared" si="6"/>
        <v>0</v>
      </c>
      <c r="AA71" s="87">
        <f t="shared" si="6"/>
        <v>0</v>
      </c>
      <c r="AB71" s="87">
        <f t="shared" si="6"/>
        <v>0</v>
      </c>
      <c r="AC71" s="87">
        <f t="shared" si="6"/>
        <v>0</v>
      </c>
      <c r="AD71" s="87">
        <f t="shared" si="6"/>
        <v>0</v>
      </c>
      <c r="AE71" s="87">
        <f t="shared" si="6"/>
        <v>0</v>
      </c>
      <c r="AF71" s="87">
        <f t="shared" si="6"/>
        <v>0</v>
      </c>
      <c r="AG71" s="87">
        <f t="shared" si="6"/>
        <v>0</v>
      </c>
      <c r="AH71" s="87">
        <f t="shared" si="6"/>
        <v>0</v>
      </c>
      <c r="AI71" s="87">
        <f t="shared" si="6"/>
        <v>0</v>
      </c>
      <c r="AJ71" s="87">
        <f t="shared" si="6"/>
        <v>0</v>
      </c>
      <c r="AK71" s="87">
        <f t="shared" si="6"/>
        <v>0</v>
      </c>
      <c r="AL71" s="39">
        <f t="shared" si="6"/>
        <v>0</v>
      </c>
      <c r="AM71" s="58">
        <f t="shared" si="2"/>
        <v>0</v>
      </c>
    </row>
    <row r="72" spans="1:39">
      <c r="A72" s="100">
        <v>39</v>
      </c>
      <c r="B72" s="39" t="s">
        <v>18</v>
      </c>
      <c r="C72" s="62">
        <f t="shared" si="6"/>
        <v>0</v>
      </c>
      <c r="D72" s="87">
        <f t="shared" si="6"/>
        <v>0</v>
      </c>
      <c r="E72" s="87">
        <f t="shared" si="6"/>
        <v>0</v>
      </c>
      <c r="F72" s="87">
        <f t="shared" si="6"/>
        <v>0</v>
      </c>
      <c r="G72" s="87">
        <f t="shared" si="6"/>
        <v>0</v>
      </c>
      <c r="H72" s="87">
        <f t="shared" si="6"/>
        <v>0</v>
      </c>
      <c r="I72" s="87">
        <f t="shared" si="6"/>
        <v>0</v>
      </c>
      <c r="J72" s="87">
        <f t="shared" si="6"/>
        <v>0</v>
      </c>
      <c r="K72" s="87">
        <f t="shared" si="6"/>
        <v>0</v>
      </c>
      <c r="L72" s="87">
        <f t="shared" si="6"/>
        <v>0</v>
      </c>
      <c r="M72" s="87">
        <f t="shared" si="6"/>
        <v>0</v>
      </c>
      <c r="N72" s="87">
        <f t="shared" si="6"/>
        <v>0</v>
      </c>
      <c r="O72" s="87">
        <f t="shared" si="6"/>
        <v>0</v>
      </c>
      <c r="P72" s="87">
        <f t="shared" si="6"/>
        <v>0</v>
      </c>
      <c r="Q72" s="87">
        <f t="shared" si="6"/>
        <v>0</v>
      </c>
      <c r="R72" s="87">
        <f t="shared" si="6"/>
        <v>0</v>
      </c>
      <c r="S72" s="87">
        <f t="shared" si="6"/>
        <v>0</v>
      </c>
      <c r="T72" s="87">
        <f t="shared" si="6"/>
        <v>0</v>
      </c>
      <c r="U72" s="87">
        <f t="shared" si="6"/>
        <v>0</v>
      </c>
      <c r="V72" s="87">
        <f t="shared" si="6"/>
        <v>0</v>
      </c>
      <c r="W72" s="87">
        <f t="shared" si="6"/>
        <v>0</v>
      </c>
      <c r="X72" s="87">
        <f t="shared" si="6"/>
        <v>0</v>
      </c>
      <c r="Y72" s="87">
        <f t="shared" si="6"/>
        <v>0</v>
      </c>
      <c r="Z72" s="87">
        <f t="shared" si="6"/>
        <v>0</v>
      </c>
      <c r="AA72" s="87">
        <f t="shared" si="6"/>
        <v>0</v>
      </c>
      <c r="AB72" s="87">
        <f t="shared" si="6"/>
        <v>0</v>
      </c>
      <c r="AC72" s="87">
        <f t="shared" si="6"/>
        <v>0</v>
      </c>
      <c r="AD72" s="87">
        <f t="shared" si="6"/>
        <v>0</v>
      </c>
      <c r="AE72" s="87">
        <f t="shared" si="6"/>
        <v>0</v>
      </c>
      <c r="AF72" s="87">
        <f t="shared" si="6"/>
        <v>0</v>
      </c>
      <c r="AG72" s="87">
        <f t="shared" si="6"/>
        <v>0</v>
      </c>
      <c r="AH72" s="87">
        <f t="shared" si="6"/>
        <v>0</v>
      </c>
      <c r="AI72" s="87">
        <f t="shared" si="6"/>
        <v>0</v>
      </c>
      <c r="AJ72" s="87">
        <f t="shared" si="6"/>
        <v>0</v>
      </c>
      <c r="AK72" s="87">
        <f t="shared" si="6"/>
        <v>0</v>
      </c>
      <c r="AL72" s="39">
        <f t="shared" si="6"/>
        <v>0</v>
      </c>
      <c r="AM72" s="58">
        <f t="shared" si="2"/>
        <v>0</v>
      </c>
    </row>
    <row r="73" spans="1:39">
      <c r="A73" s="101">
        <v>41</v>
      </c>
      <c r="B73" s="40" t="s">
        <v>19</v>
      </c>
      <c r="C73" s="69">
        <f t="shared" si="6"/>
        <v>0</v>
      </c>
      <c r="D73" s="88">
        <f t="shared" si="6"/>
        <v>0</v>
      </c>
      <c r="E73" s="88">
        <f t="shared" si="6"/>
        <v>0</v>
      </c>
      <c r="F73" s="88">
        <f t="shared" si="6"/>
        <v>0</v>
      </c>
      <c r="G73" s="88">
        <f t="shared" si="6"/>
        <v>0</v>
      </c>
      <c r="H73" s="88">
        <f t="shared" si="6"/>
        <v>0</v>
      </c>
      <c r="I73" s="88">
        <f t="shared" si="6"/>
        <v>0</v>
      </c>
      <c r="J73" s="88">
        <f t="shared" si="6"/>
        <v>0</v>
      </c>
      <c r="K73" s="88">
        <f t="shared" si="6"/>
        <v>0</v>
      </c>
      <c r="L73" s="88">
        <f t="shared" si="6"/>
        <v>0</v>
      </c>
      <c r="M73" s="88">
        <f t="shared" si="6"/>
        <v>0</v>
      </c>
      <c r="N73" s="88">
        <f t="shared" si="6"/>
        <v>0</v>
      </c>
      <c r="O73" s="88">
        <f t="shared" si="6"/>
        <v>0</v>
      </c>
      <c r="P73" s="88">
        <f t="shared" si="6"/>
        <v>0</v>
      </c>
      <c r="Q73" s="88">
        <f t="shared" si="6"/>
        <v>0</v>
      </c>
      <c r="R73" s="88">
        <f t="shared" si="6"/>
        <v>0</v>
      </c>
      <c r="S73" s="88">
        <f t="shared" si="6"/>
        <v>0</v>
      </c>
      <c r="T73" s="88">
        <f t="shared" si="6"/>
        <v>0</v>
      </c>
      <c r="U73" s="88">
        <f t="shared" si="6"/>
        <v>0</v>
      </c>
      <c r="V73" s="88">
        <f t="shared" si="6"/>
        <v>0</v>
      </c>
      <c r="W73" s="88">
        <f t="shared" si="6"/>
        <v>0</v>
      </c>
      <c r="X73" s="88">
        <f t="shared" si="6"/>
        <v>0</v>
      </c>
      <c r="Y73" s="88">
        <f t="shared" si="6"/>
        <v>0</v>
      </c>
      <c r="Z73" s="88">
        <f t="shared" si="6"/>
        <v>0</v>
      </c>
      <c r="AA73" s="88">
        <f t="shared" si="6"/>
        <v>0</v>
      </c>
      <c r="AB73" s="88">
        <f t="shared" si="6"/>
        <v>0</v>
      </c>
      <c r="AC73" s="88">
        <f t="shared" si="6"/>
        <v>0</v>
      </c>
      <c r="AD73" s="88">
        <f t="shared" si="6"/>
        <v>0</v>
      </c>
      <c r="AE73" s="88">
        <f t="shared" si="6"/>
        <v>0</v>
      </c>
      <c r="AF73" s="88">
        <f t="shared" si="6"/>
        <v>0</v>
      </c>
      <c r="AG73" s="88">
        <f t="shared" si="6"/>
        <v>0</v>
      </c>
      <c r="AH73" s="88">
        <f t="shared" si="6"/>
        <v>0</v>
      </c>
      <c r="AI73" s="88">
        <f t="shared" si="6"/>
        <v>0</v>
      </c>
      <c r="AJ73" s="88">
        <f t="shared" si="6"/>
        <v>0</v>
      </c>
      <c r="AK73" s="88">
        <f t="shared" si="6"/>
        <v>0</v>
      </c>
      <c r="AL73" s="40">
        <f t="shared" si="6"/>
        <v>0</v>
      </c>
      <c r="AM73" s="66">
        <f t="shared" si="2"/>
        <v>0</v>
      </c>
    </row>
    <row r="74" spans="1:39">
      <c r="A74" s="100">
        <v>46</v>
      </c>
      <c r="B74" s="39" t="s">
        <v>20</v>
      </c>
      <c r="C74" s="87">
        <f t="shared" si="6"/>
        <v>0</v>
      </c>
      <c r="D74" s="87">
        <f t="shared" si="6"/>
        <v>0</v>
      </c>
      <c r="E74" s="87">
        <f t="shared" si="6"/>
        <v>0</v>
      </c>
      <c r="F74" s="87">
        <f t="shared" si="6"/>
        <v>0</v>
      </c>
      <c r="G74" s="87">
        <f t="shared" si="6"/>
        <v>0</v>
      </c>
      <c r="H74" s="87">
        <f t="shared" si="6"/>
        <v>0</v>
      </c>
      <c r="I74" s="87">
        <f t="shared" si="6"/>
        <v>0</v>
      </c>
      <c r="J74" s="87">
        <f t="shared" si="6"/>
        <v>0</v>
      </c>
      <c r="K74" s="87">
        <f t="shared" si="6"/>
        <v>0</v>
      </c>
      <c r="L74" s="87">
        <f t="shared" si="6"/>
        <v>0</v>
      </c>
      <c r="M74" s="87">
        <f t="shared" si="6"/>
        <v>0</v>
      </c>
      <c r="N74" s="87">
        <f t="shared" si="6"/>
        <v>0</v>
      </c>
      <c r="O74" s="87">
        <f t="shared" si="6"/>
        <v>0</v>
      </c>
      <c r="P74" s="87">
        <f t="shared" si="6"/>
        <v>0</v>
      </c>
      <c r="Q74" s="87">
        <f t="shared" si="6"/>
        <v>0</v>
      </c>
      <c r="R74" s="87">
        <f t="shared" si="6"/>
        <v>0</v>
      </c>
      <c r="S74" s="87">
        <f t="shared" si="6"/>
        <v>0</v>
      </c>
      <c r="T74" s="87">
        <f t="shared" si="6"/>
        <v>0</v>
      </c>
      <c r="U74" s="87">
        <f t="shared" si="6"/>
        <v>0</v>
      </c>
      <c r="V74" s="87">
        <f t="shared" si="6"/>
        <v>0</v>
      </c>
      <c r="W74" s="87">
        <f t="shared" si="6"/>
        <v>0</v>
      </c>
      <c r="X74" s="87">
        <f t="shared" si="6"/>
        <v>0</v>
      </c>
      <c r="Y74" s="87">
        <f t="shared" si="6"/>
        <v>0</v>
      </c>
      <c r="Z74" s="87">
        <f t="shared" si="6"/>
        <v>0</v>
      </c>
      <c r="AA74" s="87">
        <f t="shared" si="6"/>
        <v>0</v>
      </c>
      <c r="AB74" s="87">
        <f t="shared" si="6"/>
        <v>0</v>
      </c>
      <c r="AC74" s="87">
        <f t="shared" si="6"/>
        <v>0</v>
      </c>
      <c r="AD74" s="87">
        <f t="shared" si="6"/>
        <v>0</v>
      </c>
      <c r="AE74" s="87">
        <f t="shared" si="6"/>
        <v>0</v>
      </c>
      <c r="AF74" s="87">
        <f t="shared" si="6"/>
        <v>0</v>
      </c>
      <c r="AG74" s="87">
        <f t="shared" si="6"/>
        <v>0</v>
      </c>
      <c r="AH74" s="87">
        <f t="shared" si="6"/>
        <v>0</v>
      </c>
      <c r="AI74" s="87">
        <f t="shared" si="6"/>
        <v>0</v>
      </c>
      <c r="AJ74" s="87">
        <f t="shared" si="6"/>
        <v>0</v>
      </c>
      <c r="AK74" s="87">
        <f t="shared" si="6"/>
        <v>0</v>
      </c>
      <c r="AL74" s="39">
        <f t="shared" si="6"/>
        <v>0</v>
      </c>
      <c r="AM74" s="58">
        <f t="shared" si="2"/>
        <v>0</v>
      </c>
    </row>
    <row r="75" spans="1:39">
      <c r="A75" s="100">
        <v>47</v>
      </c>
      <c r="B75" s="39" t="s">
        <v>168</v>
      </c>
      <c r="C75" s="87">
        <f t="shared" si="6"/>
        <v>0</v>
      </c>
      <c r="D75" s="87">
        <f t="shared" si="6"/>
        <v>0</v>
      </c>
      <c r="E75" s="87">
        <f t="shared" si="6"/>
        <v>0</v>
      </c>
      <c r="F75" s="87">
        <f t="shared" si="6"/>
        <v>0</v>
      </c>
      <c r="G75" s="87">
        <f t="shared" si="6"/>
        <v>0</v>
      </c>
      <c r="H75" s="87">
        <f t="shared" si="6"/>
        <v>0</v>
      </c>
      <c r="I75" s="87">
        <f t="shared" si="6"/>
        <v>0</v>
      </c>
      <c r="J75" s="87">
        <f t="shared" si="6"/>
        <v>0</v>
      </c>
      <c r="K75" s="87">
        <f t="shared" si="6"/>
        <v>0</v>
      </c>
      <c r="L75" s="87">
        <f t="shared" si="6"/>
        <v>0</v>
      </c>
      <c r="M75" s="87">
        <f t="shared" si="6"/>
        <v>0</v>
      </c>
      <c r="N75" s="87">
        <f t="shared" si="6"/>
        <v>0</v>
      </c>
      <c r="O75" s="87">
        <f t="shared" si="6"/>
        <v>0</v>
      </c>
      <c r="P75" s="87">
        <f t="shared" si="6"/>
        <v>0</v>
      </c>
      <c r="Q75" s="87">
        <f t="shared" si="6"/>
        <v>0</v>
      </c>
      <c r="R75" s="87">
        <f t="shared" si="6"/>
        <v>0</v>
      </c>
      <c r="S75" s="87">
        <f t="shared" si="6"/>
        <v>0</v>
      </c>
      <c r="T75" s="87">
        <f t="shared" si="6"/>
        <v>0</v>
      </c>
      <c r="U75" s="87">
        <f t="shared" si="6"/>
        <v>0</v>
      </c>
      <c r="V75" s="87">
        <f t="shared" si="6"/>
        <v>0</v>
      </c>
      <c r="W75" s="87">
        <f t="shared" si="6"/>
        <v>0</v>
      </c>
      <c r="X75" s="87">
        <f t="shared" si="6"/>
        <v>0</v>
      </c>
      <c r="Y75" s="87">
        <f t="shared" si="6"/>
        <v>0</v>
      </c>
      <c r="Z75" s="87">
        <f t="shared" si="6"/>
        <v>0</v>
      </c>
      <c r="AA75" s="87">
        <f t="shared" si="6"/>
        <v>0</v>
      </c>
      <c r="AB75" s="87">
        <f t="shared" si="6"/>
        <v>0</v>
      </c>
      <c r="AC75" s="87">
        <f t="shared" si="6"/>
        <v>0</v>
      </c>
      <c r="AD75" s="87">
        <f t="shared" si="6"/>
        <v>0</v>
      </c>
      <c r="AE75" s="87">
        <f t="shared" si="6"/>
        <v>0</v>
      </c>
      <c r="AF75" s="87">
        <f t="shared" si="6"/>
        <v>0</v>
      </c>
      <c r="AG75" s="87">
        <f t="shared" si="6"/>
        <v>0</v>
      </c>
      <c r="AH75" s="87">
        <f t="shared" si="6"/>
        <v>0</v>
      </c>
      <c r="AI75" s="87">
        <f t="shared" si="6"/>
        <v>0</v>
      </c>
      <c r="AJ75" s="87">
        <f t="shared" si="6"/>
        <v>0</v>
      </c>
      <c r="AK75" s="87">
        <f t="shared" si="6"/>
        <v>0</v>
      </c>
      <c r="AL75" s="39">
        <f t="shared" si="6"/>
        <v>0</v>
      </c>
      <c r="AM75" s="58">
        <f t="shared" si="2"/>
        <v>0</v>
      </c>
    </row>
    <row r="76" spans="1:39">
      <c r="A76" s="100">
        <v>48</v>
      </c>
      <c r="B76" s="39" t="s">
        <v>169</v>
      </c>
      <c r="C76" s="87">
        <f t="shared" si="6"/>
        <v>0</v>
      </c>
      <c r="D76" s="87">
        <f t="shared" si="6"/>
        <v>0</v>
      </c>
      <c r="E76" s="87">
        <f t="shared" si="6"/>
        <v>0</v>
      </c>
      <c r="F76" s="87">
        <f t="shared" si="6"/>
        <v>0</v>
      </c>
      <c r="G76" s="87">
        <f t="shared" si="6"/>
        <v>0</v>
      </c>
      <c r="H76" s="87">
        <f t="shared" si="6"/>
        <v>0</v>
      </c>
      <c r="I76" s="87">
        <f t="shared" si="6"/>
        <v>0</v>
      </c>
      <c r="J76" s="87">
        <f t="shared" si="6"/>
        <v>0</v>
      </c>
      <c r="K76" s="87">
        <f t="shared" si="6"/>
        <v>0</v>
      </c>
      <c r="L76" s="87">
        <f t="shared" si="6"/>
        <v>0</v>
      </c>
      <c r="M76" s="87">
        <f t="shared" si="6"/>
        <v>0</v>
      </c>
      <c r="N76" s="87">
        <f t="shared" si="6"/>
        <v>0</v>
      </c>
      <c r="O76" s="87">
        <f t="shared" si="6"/>
        <v>0</v>
      </c>
      <c r="P76" s="87">
        <f t="shared" si="6"/>
        <v>0</v>
      </c>
      <c r="Q76" s="87">
        <f t="shared" si="6"/>
        <v>0</v>
      </c>
      <c r="R76" s="87">
        <f t="shared" si="6"/>
        <v>0</v>
      </c>
      <c r="S76" s="87">
        <f t="shared" si="6"/>
        <v>0</v>
      </c>
      <c r="T76" s="87">
        <f t="shared" si="6"/>
        <v>0</v>
      </c>
      <c r="U76" s="87">
        <f t="shared" si="6"/>
        <v>0</v>
      </c>
      <c r="V76" s="87">
        <f t="shared" si="6"/>
        <v>0</v>
      </c>
      <c r="W76" s="87">
        <f t="shared" si="6"/>
        <v>0</v>
      </c>
      <c r="X76" s="87">
        <f t="shared" si="6"/>
        <v>0</v>
      </c>
      <c r="Y76" s="87">
        <f t="shared" si="6"/>
        <v>0</v>
      </c>
      <c r="Z76" s="87">
        <f t="shared" si="6"/>
        <v>0</v>
      </c>
      <c r="AA76" s="87">
        <f t="shared" si="6"/>
        <v>0</v>
      </c>
      <c r="AB76" s="87">
        <f t="shared" si="6"/>
        <v>0</v>
      </c>
      <c r="AC76" s="87">
        <f t="shared" si="6"/>
        <v>0</v>
      </c>
      <c r="AD76" s="87">
        <f t="shared" si="6"/>
        <v>0</v>
      </c>
      <c r="AE76" s="87">
        <f t="shared" si="6"/>
        <v>0</v>
      </c>
      <c r="AF76" s="87">
        <f t="shared" si="6"/>
        <v>0</v>
      </c>
      <c r="AG76" s="87">
        <f t="shared" si="6"/>
        <v>0</v>
      </c>
      <c r="AH76" s="87">
        <f t="shared" si="6"/>
        <v>0</v>
      </c>
      <c r="AI76" s="87">
        <f t="shared" si="6"/>
        <v>0</v>
      </c>
      <c r="AJ76" s="87">
        <f t="shared" si="6"/>
        <v>0</v>
      </c>
      <c r="AK76" s="87">
        <f t="shared" si="6"/>
        <v>0</v>
      </c>
      <c r="AL76" s="39">
        <f t="shared" si="6"/>
        <v>0</v>
      </c>
      <c r="AM76" s="58">
        <f t="shared" si="2"/>
        <v>0</v>
      </c>
    </row>
    <row r="77" spans="1:39">
      <c r="A77" s="100">
        <v>51</v>
      </c>
      <c r="B77" s="39" t="s">
        <v>21</v>
      </c>
      <c r="C77" s="87">
        <f t="shared" si="6"/>
        <v>0</v>
      </c>
      <c r="D77" s="87">
        <f t="shared" si="6"/>
        <v>0</v>
      </c>
      <c r="E77" s="87">
        <f t="shared" si="6"/>
        <v>0</v>
      </c>
      <c r="F77" s="87">
        <f t="shared" si="6"/>
        <v>0</v>
      </c>
      <c r="G77" s="87">
        <f t="shared" si="6"/>
        <v>0</v>
      </c>
      <c r="H77" s="87">
        <f t="shared" si="6"/>
        <v>0</v>
      </c>
      <c r="I77" s="87">
        <f t="shared" si="6"/>
        <v>0</v>
      </c>
      <c r="J77" s="87">
        <f t="shared" si="6"/>
        <v>0</v>
      </c>
      <c r="K77" s="87">
        <f t="shared" si="6"/>
        <v>0</v>
      </c>
      <c r="L77" s="87">
        <f t="shared" si="6"/>
        <v>0</v>
      </c>
      <c r="M77" s="87">
        <f t="shared" si="6"/>
        <v>0</v>
      </c>
      <c r="N77" s="87">
        <f t="shared" si="6"/>
        <v>0</v>
      </c>
      <c r="O77" s="87">
        <f t="shared" si="6"/>
        <v>0</v>
      </c>
      <c r="P77" s="87">
        <f t="shared" si="6"/>
        <v>0</v>
      </c>
      <c r="Q77" s="87">
        <f t="shared" si="6"/>
        <v>0</v>
      </c>
      <c r="R77" s="87">
        <f t="shared" si="6"/>
        <v>0</v>
      </c>
      <c r="S77" s="87">
        <f t="shared" si="6"/>
        <v>0</v>
      </c>
      <c r="T77" s="87">
        <f t="shared" si="6"/>
        <v>0</v>
      </c>
      <c r="U77" s="87">
        <f t="shared" si="6"/>
        <v>0</v>
      </c>
      <c r="V77" s="87">
        <f t="shared" si="6"/>
        <v>0</v>
      </c>
      <c r="W77" s="87">
        <f t="shared" si="6"/>
        <v>0</v>
      </c>
      <c r="X77" s="87">
        <f t="shared" si="6"/>
        <v>0</v>
      </c>
      <c r="Y77" s="87">
        <f t="shared" si="6"/>
        <v>0</v>
      </c>
      <c r="Z77" s="87">
        <f t="shared" si="6"/>
        <v>0</v>
      </c>
      <c r="AA77" s="87">
        <f t="shared" si="6"/>
        <v>0</v>
      </c>
      <c r="AB77" s="87">
        <f t="shared" si="6"/>
        <v>0</v>
      </c>
      <c r="AC77" s="87">
        <f t="shared" si="6"/>
        <v>0</v>
      </c>
      <c r="AD77" s="87">
        <f t="shared" si="6"/>
        <v>0</v>
      </c>
      <c r="AE77" s="87">
        <f t="shared" si="6"/>
        <v>0</v>
      </c>
      <c r="AF77" s="87">
        <f t="shared" si="6"/>
        <v>0</v>
      </c>
      <c r="AG77" s="87">
        <f t="shared" si="6"/>
        <v>0</v>
      </c>
      <c r="AH77" s="87">
        <f t="shared" si="6"/>
        <v>0</v>
      </c>
      <c r="AI77" s="87">
        <f t="shared" si="6"/>
        <v>0</v>
      </c>
      <c r="AJ77" s="87">
        <f t="shared" si="6"/>
        <v>0</v>
      </c>
      <c r="AK77" s="87">
        <f t="shared" si="6"/>
        <v>0</v>
      </c>
      <c r="AL77" s="39">
        <f t="shared" si="6"/>
        <v>0</v>
      </c>
      <c r="AM77" s="58">
        <f t="shared" si="2"/>
        <v>0</v>
      </c>
    </row>
    <row r="78" spans="1:39">
      <c r="A78" s="101">
        <v>53</v>
      </c>
      <c r="B78" s="40" t="s">
        <v>22</v>
      </c>
      <c r="C78" s="87">
        <f t="shared" si="6"/>
        <v>0</v>
      </c>
      <c r="D78" s="87">
        <f t="shared" si="6"/>
        <v>0</v>
      </c>
      <c r="E78" s="87">
        <f t="shared" si="6"/>
        <v>0</v>
      </c>
      <c r="F78" s="87">
        <f t="shared" ref="F78:AL78" si="7">+F$53*F28</f>
        <v>0</v>
      </c>
      <c r="G78" s="87">
        <f t="shared" si="7"/>
        <v>0</v>
      </c>
      <c r="H78" s="87">
        <f t="shared" si="7"/>
        <v>0</v>
      </c>
      <c r="I78" s="87">
        <f t="shared" si="7"/>
        <v>0</v>
      </c>
      <c r="J78" s="87">
        <f t="shared" si="7"/>
        <v>0</v>
      </c>
      <c r="K78" s="87">
        <f t="shared" si="7"/>
        <v>0</v>
      </c>
      <c r="L78" s="87">
        <f t="shared" si="7"/>
        <v>0</v>
      </c>
      <c r="M78" s="87">
        <f t="shared" si="7"/>
        <v>0</v>
      </c>
      <c r="N78" s="87">
        <f t="shared" si="7"/>
        <v>0</v>
      </c>
      <c r="O78" s="87">
        <f t="shared" si="7"/>
        <v>0</v>
      </c>
      <c r="P78" s="87">
        <f t="shared" si="7"/>
        <v>0</v>
      </c>
      <c r="Q78" s="87">
        <f t="shared" si="7"/>
        <v>0</v>
      </c>
      <c r="R78" s="87">
        <f t="shared" si="7"/>
        <v>0</v>
      </c>
      <c r="S78" s="87">
        <f t="shared" si="7"/>
        <v>0</v>
      </c>
      <c r="T78" s="87">
        <f t="shared" si="7"/>
        <v>0</v>
      </c>
      <c r="U78" s="87">
        <f t="shared" si="7"/>
        <v>0</v>
      </c>
      <c r="V78" s="87">
        <f t="shared" si="7"/>
        <v>0</v>
      </c>
      <c r="W78" s="87">
        <f t="shared" si="7"/>
        <v>0</v>
      </c>
      <c r="X78" s="87">
        <f t="shared" si="7"/>
        <v>0</v>
      </c>
      <c r="Y78" s="87">
        <f t="shared" si="7"/>
        <v>0</v>
      </c>
      <c r="Z78" s="87">
        <f t="shared" si="7"/>
        <v>0</v>
      </c>
      <c r="AA78" s="87">
        <f t="shared" si="7"/>
        <v>0</v>
      </c>
      <c r="AB78" s="87">
        <f t="shared" si="7"/>
        <v>0</v>
      </c>
      <c r="AC78" s="87">
        <f t="shared" si="7"/>
        <v>0</v>
      </c>
      <c r="AD78" s="87">
        <f t="shared" si="7"/>
        <v>0</v>
      </c>
      <c r="AE78" s="87">
        <f t="shared" si="7"/>
        <v>0</v>
      </c>
      <c r="AF78" s="87">
        <f t="shared" si="7"/>
        <v>0</v>
      </c>
      <c r="AG78" s="87">
        <f t="shared" si="7"/>
        <v>0</v>
      </c>
      <c r="AH78" s="87">
        <f t="shared" si="7"/>
        <v>0</v>
      </c>
      <c r="AI78" s="87">
        <f t="shared" si="7"/>
        <v>0</v>
      </c>
      <c r="AJ78" s="87">
        <f t="shared" si="7"/>
        <v>0</v>
      </c>
      <c r="AK78" s="87">
        <f t="shared" si="7"/>
        <v>0</v>
      </c>
      <c r="AL78" s="39">
        <f t="shared" si="7"/>
        <v>0</v>
      </c>
      <c r="AM78" s="58">
        <f t="shared" si="2"/>
        <v>0</v>
      </c>
    </row>
    <row r="79" spans="1:39">
      <c r="A79" s="100">
        <v>55</v>
      </c>
      <c r="B79" s="39" t="s">
        <v>23</v>
      </c>
      <c r="C79" s="68">
        <f t="shared" ref="C79:AL86" si="8">+C$53*C29</f>
        <v>0</v>
      </c>
      <c r="D79" s="86">
        <f t="shared" si="8"/>
        <v>0</v>
      </c>
      <c r="E79" s="86">
        <f t="shared" si="8"/>
        <v>0</v>
      </c>
      <c r="F79" s="86">
        <f t="shared" si="8"/>
        <v>0</v>
      </c>
      <c r="G79" s="86">
        <f t="shared" si="8"/>
        <v>0</v>
      </c>
      <c r="H79" s="86">
        <f t="shared" si="8"/>
        <v>0</v>
      </c>
      <c r="I79" s="86">
        <f t="shared" si="8"/>
        <v>0</v>
      </c>
      <c r="J79" s="86">
        <f t="shared" si="8"/>
        <v>0</v>
      </c>
      <c r="K79" s="86">
        <f t="shared" si="8"/>
        <v>0</v>
      </c>
      <c r="L79" s="86">
        <f t="shared" si="8"/>
        <v>0</v>
      </c>
      <c r="M79" s="86">
        <f t="shared" si="8"/>
        <v>0</v>
      </c>
      <c r="N79" s="86">
        <f t="shared" si="8"/>
        <v>0</v>
      </c>
      <c r="O79" s="86">
        <f t="shared" si="8"/>
        <v>0</v>
      </c>
      <c r="P79" s="86">
        <f t="shared" si="8"/>
        <v>0</v>
      </c>
      <c r="Q79" s="86">
        <f t="shared" si="8"/>
        <v>0</v>
      </c>
      <c r="R79" s="86">
        <f t="shared" si="8"/>
        <v>0</v>
      </c>
      <c r="S79" s="86">
        <f t="shared" si="8"/>
        <v>0</v>
      </c>
      <c r="T79" s="86">
        <f t="shared" si="8"/>
        <v>0</v>
      </c>
      <c r="U79" s="86">
        <f t="shared" si="8"/>
        <v>0</v>
      </c>
      <c r="V79" s="86">
        <f t="shared" si="8"/>
        <v>0</v>
      </c>
      <c r="W79" s="86">
        <f t="shared" si="8"/>
        <v>0</v>
      </c>
      <c r="X79" s="86">
        <f t="shared" si="8"/>
        <v>0</v>
      </c>
      <c r="Y79" s="86">
        <f t="shared" si="8"/>
        <v>0</v>
      </c>
      <c r="Z79" s="86">
        <f t="shared" si="8"/>
        <v>0</v>
      </c>
      <c r="AA79" s="86">
        <f t="shared" si="8"/>
        <v>0</v>
      </c>
      <c r="AB79" s="86">
        <f t="shared" si="8"/>
        <v>0</v>
      </c>
      <c r="AC79" s="86">
        <f t="shared" si="8"/>
        <v>0</v>
      </c>
      <c r="AD79" s="86">
        <f t="shared" si="8"/>
        <v>0</v>
      </c>
      <c r="AE79" s="86">
        <f t="shared" si="8"/>
        <v>0</v>
      </c>
      <c r="AF79" s="86">
        <f t="shared" si="8"/>
        <v>0</v>
      </c>
      <c r="AG79" s="86">
        <f t="shared" si="8"/>
        <v>0</v>
      </c>
      <c r="AH79" s="86">
        <f t="shared" si="8"/>
        <v>0</v>
      </c>
      <c r="AI79" s="86">
        <f t="shared" si="8"/>
        <v>0</v>
      </c>
      <c r="AJ79" s="86">
        <f t="shared" si="8"/>
        <v>0</v>
      </c>
      <c r="AK79" s="86">
        <f t="shared" si="8"/>
        <v>0</v>
      </c>
      <c r="AL79" s="89">
        <f t="shared" si="8"/>
        <v>0</v>
      </c>
      <c r="AM79" s="65">
        <f t="shared" si="2"/>
        <v>0</v>
      </c>
    </row>
    <row r="80" spans="1:39">
      <c r="A80" s="100">
        <v>57</v>
      </c>
      <c r="B80" s="39" t="s">
        <v>179</v>
      </c>
      <c r="C80" s="62">
        <f t="shared" si="8"/>
        <v>0</v>
      </c>
      <c r="D80" s="87">
        <f t="shared" si="8"/>
        <v>0</v>
      </c>
      <c r="E80" s="87">
        <f t="shared" si="8"/>
        <v>0</v>
      </c>
      <c r="F80" s="87">
        <f t="shared" si="8"/>
        <v>0</v>
      </c>
      <c r="G80" s="87">
        <f t="shared" si="8"/>
        <v>0</v>
      </c>
      <c r="H80" s="87">
        <f t="shared" si="8"/>
        <v>0</v>
      </c>
      <c r="I80" s="87">
        <f t="shared" si="8"/>
        <v>0</v>
      </c>
      <c r="J80" s="87">
        <f t="shared" si="8"/>
        <v>0</v>
      </c>
      <c r="K80" s="87">
        <f t="shared" si="8"/>
        <v>0</v>
      </c>
      <c r="L80" s="87">
        <f t="shared" si="8"/>
        <v>0</v>
      </c>
      <c r="M80" s="87">
        <f t="shared" si="8"/>
        <v>0</v>
      </c>
      <c r="N80" s="87">
        <f t="shared" si="8"/>
        <v>0</v>
      </c>
      <c r="O80" s="87">
        <f t="shared" si="8"/>
        <v>0</v>
      </c>
      <c r="P80" s="87">
        <f t="shared" si="8"/>
        <v>0</v>
      </c>
      <c r="Q80" s="87">
        <f t="shared" si="8"/>
        <v>0</v>
      </c>
      <c r="R80" s="87">
        <f t="shared" si="8"/>
        <v>0</v>
      </c>
      <c r="S80" s="87">
        <f t="shared" si="8"/>
        <v>0</v>
      </c>
      <c r="T80" s="87">
        <f t="shared" si="8"/>
        <v>0</v>
      </c>
      <c r="U80" s="87">
        <f t="shared" si="8"/>
        <v>0</v>
      </c>
      <c r="V80" s="87">
        <f t="shared" si="8"/>
        <v>0</v>
      </c>
      <c r="W80" s="87">
        <f t="shared" si="8"/>
        <v>0</v>
      </c>
      <c r="X80" s="87">
        <f t="shared" si="8"/>
        <v>0</v>
      </c>
      <c r="Y80" s="87">
        <f t="shared" si="8"/>
        <v>0</v>
      </c>
      <c r="Z80" s="87">
        <f t="shared" si="8"/>
        <v>0</v>
      </c>
      <c r="AA80" s="87">
        <f t="shared" si="8"/>
        <v>0</v>
      </c>
      <c r="AB80" s="87">
        <f t="shared" si="8"/>
        <v>0</v>
      </c>
      <c r="AC80" s="87">
        <f t="shared" si="8"/>
        <v>0</v>
      </c>
      <c r="AD80" s="87">
        <f t="shared" si="8"/>
        <v>0</v>
      </c>
      <c r="AE80" s="87">
        <f t="shared" si="8"/>
        <v>0</v>
      </c>
      <c r="AF80" s="87">
        <f t="shared" si="8"/>
        <v>0</v>
      </c>
      <c r="AG80" s="87">
        <f t="shared" si="8"/>
        <v>0</v>
      </c>
      <c r="AH80" s="87">
        <f t="shared" si="8"/>
        <v>0</v>
      </c>
      <c r="AI80" s="87">
        <f t="shared" si="8"/>
        <v>0</v>
      </c>
      <c r="AJ80" s="87">
        <f t="shared" si="8"/>
        <v>0</v>
      </c>
      <c r="AK80" s="87">
        <f t="shared" si="8"/>
        <v>0</v>
      </c>
      <c r="AL80" s="39">
        <f t="shared" si="8"/>
        <v>0</v>
      </c>
      <c r="AM80" s="58">
        <f t="shared" si="2"/>
        <v>0</v>
      </c>
    </row>
    <row r="81" spans="1:39">
      <c r="A81" s="100">
        <v>59</v>
      </c>
      <c r="B81" s="39" t="s">
        <v>25</v>
      </c>
      <c r="C81" s="62">
        <f t="shared" si="8"/>
        <v>0</v>
      </c>
      <c r="D81" s="87">
        <f t="shared" si="8"/>
        <v>0</v>
      </c>
      <c r="E81" s="87">
        <f t="shared" si="8"/>
        <v>0</v>
      </c>
      <c r="F81" s="87">
        <f t="shared" si="8"/>
        <v>0</v>
      </c>
      <c r="G81" s="87">
        <f t="shared" si="8"/>
        <v>0</v>
      </c>
      <c r="H81" s="87">
        <f t="shared" si="8"/>
        <v>0</v>
      </c>
      <c r="I81" s="87">
        <f t="shared" si="8"/>
        <v>0</v>
      </c>
      <c r="J81" s="87">
        <f t="shared" si="8"/>
        <v>0</v>
      </c>
      <c r="K81" s="87">
        <f t="shared" si="8"/>
        <v>0</v>
      </c>
      <c r="L81" s="87">
        <f t="shared" si="8"/>
        <v>0</v>
      </c>
      <c r="M81" s="87">
        <f t="shared" si="8"/>
        <v>0</v>
      </c>
      <c r="N81" s="87">
        <f t="shared" si="8"/>
        <v>0</v>
      </c>
      <c r="O81" s="87">
        <f t="shared" si="8"/>
        <v>0</v>
      </c>
      <c r="P81" s="87">
        <f t="shared" si="8"/>
        <v>0</v>
      </c>
      <c r="Q81" s="87">
        <f t="shared" si="8"/>
        <v>0</v>
      </c>
      <c r="R81" s="87">
        <f t="shared" si="8"/>
        <v>0</v>
      </c>
      <c r="S81" s="87">
        <f t="shared" si="8"/>
        <v>0</v>
      </c>
      <c r="T81" s="87">
        <f t="shared" si="8"/>
        <v>0</v>
      </c>
      <c r="U81" s="87">
        <f t="shared" si="8"/>
        <v>0</v>
      </c>
      <c r="V81" s="87">
        <f t="shared" si="8"/>
        <v>0</v>
      </c>
      <c r="W81" s="87">
        <f t="shared" si="8"/>
        <v>0</v>
      </c>
      <c r="X81" s="87">
        <f t="shared" si="8"/>
        <v>0</v>
      </c>
      <c r="Y81" s="87">
        <f t="shared" si="8"/>
        <v>0</v>
      </c>
      <c r="Z81" s="87">
        <f t="shared" si="8"/>
        <v>0</v>
      </c>
      <c r="AA81" s="87">
        <f t="shared" si="8"/>
        <v>0</v>
      </c>
      <c r="AB81" s="87">
        <f t="shared" si="8"/>
        <v>0</v>
      </c>
      <c r="AC81" s="87">
        <f t="shared" si="8"/>
        <v>0</v>
      </c>
      <c r="AD81" s="87">
        <f t="shared" si="8"/>
        <v>0</v>
      </c>
      <c r="AE81" s="87">
        <f t="shared" si="8"/>
        <v>0</v>
      </c>
      <c r="AF81" s="87">
        <f t="shared" si="8"/>
        <v>0</v>
      </c>
      <c r="AG81" s="87">
        <f t="shared" si="8"/>
        <v>0</v>
      </c>
      <c r="AH81" s="87">
        <f t="shared" si="8"/>
        <v>0</v>
      </c>
      <c r="AI81" s="87">
        <f t="shared" si="8"/>
        <v>0</v>
      </c>
      <c r="AJ81" s="87">
        <f t="shared" si="8"/>
        <v>0</v>
      </c>
      <c r="AK81" s="87">
        <f t="shared" si="8"/>
        <v>0</v>
      </c>
      <c r="AL81" s="39">
        <f t="shared" si="8"/>
        <v>0</v>
      </c>
      <c r="AM81" s="58">
        <f t="shared" si="2"/>
        <v>0</v>
      </c>
    </row>
    <row r="82" spans="1:39">
      <c r="A82" s="100">
        <v>61</v>
      </c>
      <c r="B82" s="39" t="s">
        <v>26</v>
      </c>
      <c r="C82" s="62">
        <f t="shared" si="8"/>
        <v>0</v>
      </c>
      <c r="D82" s="87">
        <f t="shared" si="8"/>
        <v>0</v>
      </c>
      <c r="E82" s="87">
        <f t="shared" si="8"/>
        <v>0</v>
      </c>
      <c r="F82" s="87">
        <f t="shared" si="8"/>
        <v>0</v>
      </c>
      <c r="G82" s="87">
        <f t="shared" si="8"/>
        <v>0</v>
      </c>
      <c r="H82" s="87">
        <f t="shared" si="8"/>
        <v>0</v>
      </c>
      <c r="I82" s="87">
        <f t="shared" si="8"/>
        <v>0</v>
      </c>
      <c r="J82" s="87">
        <f t="shared" si="8"/>
        <v>0</v>
      </c>
      <c r="K82" s="87">
        <f t="shared" si="8"/>
        <v>0</v>
      </c>
      <c r="L82" s="87">
        <f t="shared" si="8"/>
        <v>0</v>
      </c>
      <c r="M82" s="87">
        <f t="shared" si="8"/>
        <v>0</v>
      </c>
      <c r="N82" s="87">
        <f t="shared" si="8"/>
        <v>0</v>
      </c>
      <c r="O82" s="87">
        <f t="shared" si="8"/>
        <v>0</v>
      </c>
      <c r="P82" s="87">
        <f t="shared" si="8"/>
        <v>0</v>
      </c>
      <c r="Q82" s="87">
        <f t="shared" si="8"/>
        <v>0</v>
      </c>
      <c r="R82" s="87">
        <f t="shared" si="8"/>
        <v>0</v>
      </c>
      <c r="S82" s="87">
        <f t="shared" si="8"/>
        <v>0</v>
      </c>
      <c r="T82" s="87">
        <f t="shared" si="8"/>
        <v>0</v>
      </c>
      <c r="U82" s="87">
        <f t="shared" si="8"/>
        <v>0</v>
      </c>
      <c r="V82" s="87">
        <f t="shared" si="8"/>
        <v>0</v>
      </c>
      <c r="W82" s="87">
        <f t="shared" si="8"/>
        <v>0</v>
      </c>
      <c r="X82" s="87">
        <f t="shared" si="8"/>
        <v>0</v>
      </c>
      <c r="Y82" s="87">
        <f t="shared" si="8"/>
        <v>0</v>
      </c>
      <c r="Z82" s="87">
        <f t="shared" si="8"/>
        <v>0</v>
      </c>
      <c r="AA82" s="87">
        <f t="shared" si="8"/>
        <v>0</v>
      </c>
      <c r="AB82" s="87">
        <f t="shared" si="8"/>
        <v>0</v>
      </c>
      <c r="AC82" s="87">
        <f t="shared" si="8"/>
        <v>0</v>
      </c>
      <c r="AD82" s="87">
        <f t="shared" si="8"/>
        <v>0</v>
      </c>
      <c r="AE82" s="87">
        <f t="shared" si="8"/>
        <v>0</v>
      </c>
      <c r="AF82" s="87">
        <f t="shared" si="8"/>
        <v>0</v>
      </c>
      <c r="AG82" s="87">
        <f t="shared" si="8"/>
        <v>0</v>
      </c>
      <c r="AH82" s="87">
        <f t="shared" si="8"/>
        <v>0</v>
      </c>
      <c r="AI82" s="87">
        <f t="shared" si="8"/>
        <v>0</v>
      </c>
      <c r="AJ82" s="87">
        <f t="shared" si="8"/>
        <v>0</v>
      </c>
      <c r="AK82" s="87">
        <f t="shared" si="8"/>
        <v>0</v>
      </c>
      <c r="AL82" s="39">
        <f t="shared" si="8"/>
        <v>0</v>
      </c>
      <c r="AM82" s="58">
        <f t="shared" si="2"/>
        <v>0</v>
      </c>
    </row>
    <row r="83" spans="1:39">
      <c r="A83" s="101">
        <v>63</v>
      </c>
      <c r="B83" s="40" t="s">
        <v>27</v>
      </c>
      <c r="C83" s="69">
        <f t="shared" si="8"/>
        <v>0</v>
      </c>
      <c r="D83" s="88">
        <f t="shared" si="8"/>
        <v>0</v>
      </c>
      <c r="E83" s="88">
        <f t="shared" si="8"/>
        <v>0</v>
      </c>
      <c r="F83" s="88">
        <f t="shared" si="8"/>
        <v>0</v>
      </c>
      <c r="G83" s="88">
        <f t="shared" si="8"/>
        <v>0</v>
      </c>
      <c r="H83" s="88">
        <f t="shared" si="8"/>
        <v>0</v>
      </c>
      <c r="I83" s="88">
        <f t="shared" si="8"/>
        <v>0</v>
      </c>
      <c r="J83" s="88">
        <f t="shared" si="8"/>
        <v>0</v>
      </c>
      <c r="K83" s="88">
        <f t="shared" si="8"/>
        <v>0</v>
      </c>
      <c r="L83" s="88">
        <f t="shared" si="8"/>
        <v>0</v>
      </c>
      <c r="M83" s="88">
        <f t="shared" si="8"/>
        <v>0</v>
      </c>
      <c r="N83" s="88">
        <f t="shared" si="8"/>
        <v>0</v>
      </c>
      <c r="O83" s="88">
        <f t="shared" si="8"/>
        <v>0</v>
      </c>
      <c r="P83" s="88">
        <f t="shared" si="8"/>
        <v>0</v>
      </c>
      <c r="Q83" s="88">
        <f t="shared" si="8"/>
        <v>0</v>
      </c>
      <c r="R83" s="88">
        <f t="shared" si="8"/>
        <v>0</v>
      </c>
      <c r="S83" s="88">
        <f t="shared" si="8"/>
        <v>0</v>
      </c>
      <c r="T83" s="88">
        <f t="shared" si="8"/>
        <v>0</v>
      </c>
      <c r="U83" s="88">
        <f t="shared" si="8"/>
        <v>0</v>
      </c>
      <c r="V83" s="88">
        <f t="shared" si="8"/>
        <v>0</v>
      </c>
      <c r="W83" s="88">
        <f t="shared" si="8"/>
        <v>0</v>
      </c>
      <c r="X83" s="88">
        <f t="shared" si="8"/>
        <v>0</v>
      </c>
      <c r="Y83" s="88">
        <f t="shared" si="8"/>
        <v>0</v>
      </c>
      <c r="Z83" s="88">
        <f t="shared" si="8"/>
        <v>0</v>
      </c>
      <c r="AA83" s="88">
        <f t="shared" si="8"/>
        <v>0</v>
      </c>
      <c r="AB83" s="88">
        <f t="shared" si="8"/>
        <v>0</v>
      </c>
      <c r="AC83" s="88">
        <f t="shared" si="8"/>
        <v>0</v>
      </c>
      <c r="AD83" s="88">
        <f t="shared" si="8"/>
        <v>0</v>
      </c>
      <c r="AE83" s="88">
        <f t="shared" si="8"/>
        <v>0</v>
      </c>
      <c r="AF83" s="88">
        <f t="shared" si="8"/>
        <v>0</v>
      </c>
      <c r="AG83" s="88">
        <f t="shared" si="8"/>
        <v>0</v>
      </c>
      <c r="AH83" s="88">
        <f t="shared" si="8"/>
        <v>0</v>
      </c>
      <c r="AI83" s="88">
        <f t="shared" si="8"/>
        <v>0</v>
      </c>
      <c r="AJ83" s="88">
        <f t="shared" si="8"/>
        <v>0</v>
      </c>
      <c r="AK83" s="88">
        <f t="shared" si="8"/>
        <v>0</v>
      </c>
      <c r="AL83" s="40">
        <f t="shared" si="8"/>
        <v>0</v>
      </c>
      <c r="AM83" s="66">
        <f t="shared" si="2"/>
        <v>0</v>
      </c>
    </row>
    <row r="84" spans="1:39">
      <c r="A84" s="100">
        <v>64</v>
      </c>
      <c r="B84" s="39" t="s">
        <v>172</v>
      </c>
      <c r="C84" s="68">
        <f t="shared" si="8"/>
        <v>0</v>
      </c>
      <c r="D84" s="86">
        <f t="shared" si="8"/>
        <v>0</v>
      </c>
      <c r="E84" s="86">
        <f t="shared" si="8"/>
        <v>0</v>
      </c>
      <c r="F84" s="86">
        <f t="shared" si="8"/>
        <v>0</v>
      </c>
      <c r="G84" s="86">
        <f t="shared" si="8"/>
        <v>0</v>
      </c>
      <c r="H84" s="86">
        <f t="shared" si="8"/>
        <v>0</v>
      </c>
      <c r="I84" s="86">
        <f t="shared" si="8"/>
        <v>0</v>
      </c>
      <c r="J84" s="86">
        <f t="shared" si="8"/>
        <v>0</v>
      </c>
      <c r="K84" s="86">
        <f t="shared" si="8"/>
        <v>0</v>
      </c>
      <c r="L84" s="86">
        <f t="shared" si="8"/>
        <v>0</v>
      </c>
      <c r="M84" s="86">
        <f t="shared" si="8"/>
        <v>0</v>
      </c>
      <c r="N84" s="86">
        <f t="shared" si="8"/>
        <v>0</v>
      </c>
      <c r="O84" s="86">
        <f t="shared" si="8"/>
        <v>0</v>
      </c>
      <c r="P84" s="86">
        <f t="shared" si="8"/>
        <v>0</v>
      </c>
      <c r="Q84" s="86">
        <f t="shared" si="8"/>
        <v>0</v>
      </c>
      <c r="R84" s="86">
        <f t="shared" si="8"/>
        <v>0</v>
      </c>
      <c r="S84" s="86">
        <f t="shared" si="8"/>
        <v>0</v>
      </c>
      <c r="T84" s="86">
        <f t="shared" si="8"/>
        <v>0</v>
      </c>
      <c r="U84" s="86">
        <f t="shared" si="8"/>
        <v>0</v>
      </c>
      <c r="V84" s="86">
        <f t="shared" si="8"/>
        <v>0</v>
      </c>
      <c r="W84" s="86">
        <f t="shared" si="8"/>
        <v>0</v>
      </c>
      <c r="X84" s="86">
        <f t="shared" si="8"/>
        <v>0</v>
      </c>
      <c r="Y84" s="86">
        <f t="shared" si="8"/>
        <v>0</v>
      </c>
      <c r="Z84" s="86">
        <f t="shared" si="8"/>
        <v>0</v>
      </c>
      <c r="AA84" s="86">
        <f t="shared" si="8"/>
        <v>0</v>
      </c>
      <c r="AB84" s="86">
        <f t="shared" si="8"/>
        <v>0</v>
      </c>
      <c r="AC84" s="86">
        <f t="shared" si="8"/>
        <v>0</v>
      </c>
      <c r="AD84" s="86">
        <f t="shared" si="8"/>
        <v>0</v>
      </c>
      <c r="AE84" s="86">
        <f t="shared" si="8"/>
        <v>0</v>
      </c>
      <c r="AF84" s="86">
        <f t="shared" si="8"/>
        <v>0</v>
      </c>
      <c r="AG84" s="86">
        <f t="shared" si="8"/>
        <v>0</v>
      </c>
      <c r="AH84" s="86">
        <f t="shared" si="8"/>
        <v>0</v>
      </c>
      <c r="AI84" s="86">
        <f t="shared" si="8"/>
        <v>0</v>
      </c>
      <c r="AJ84" s="86">
        <f t="shared" si="8"/>
        <v>0</v>
      </c>
      <c r="AK84" s="86">
        <f t="shared" si="8"/>
        <v>0</v>
      </c>
      <c r="AL84" s="89">
        <f t="shared" si="8"/>
        <v>0</v>
      </c>
      <c r="AM84" s="65">
        <f t="shared" si="2"/>
        <v>0</v>
      </c>
    </row>
    <row r="85" spans="1:39">
      <c r="A85" s="100">
        <v>65</v>
      </c>
      <c r="B85" s="39" t="s">
        <v>173</v>
      </c>
      <c r="C85" s="62">
        <f t="shared" si="8"/>
        <v>0</v>
      </c>
      <c r="D85" s="87">
        <f t="shared" si="8"/>
        <v>0</v>
      </c>
      <c r="E85" s="87">
        <f t="shared" si="8"/>
        <v>0</v>
      </c>
      <c r="F85" s="87">
        <f t="shared" si="8"/>
        <v>0</v>
      </c>
      <c r="G85" s="87">
        <f t="shared" si="8"/>
        <v>0</v>
      </c>
      <c r="H85" s="87">
        <f t="shared" si="8"/>
        <v>0</v>
      </c>
      <c r="I85" s="87">
        <f t="shared" si="8"/>
        <v>0</v>
      </c>
      <c r="J85" s="87">
        <f t="shared" si="8"/>
        <v>0</v>
      </c>
      <c r="K85" s="87">
        <f t="shared" si="8"/>
        <v>0</v>
      </c>
      <c r="L85" s="87">
        <f t="shared" si="8"/>
        <v>0</v>
      </c>
      <c r="M85" s="87">
        <f t="shared" si="8"/>
        <v>0</v>
      </c>
      <c r="N85" s="87">
        <f t="shared" si="8"/>
        <v>0</v>
      </c>
      <c r="O85" s="87">
        <f t="shared" si="8"/>
        <v>0</v>
      </c>
      <c r="P85" s="87">
        <f t="shared" si="8"/>
        <v>0</v>
      </c>
      <c r="Q85" s="87">
        <f t="shared" si="8"/>
        <v>0</v>
      </c>
      <c r="R85" s="87">
        <f t="shared" si="8"/>
        <v>0</v>
      </c>
      <c r="S85" s="87">
        <f t="shared" si="8"/>
        <v>0</v>
      </c>
      <c r="T85" s="87">
        <f t="shared" si="8"/>
        <v>0</v>
      </c>
      <c r="U85" s="87">
        <f t="shared" si="8"/>
        <v>0</v>
      </c>
      <c r="V85" s="87">
        <f t="shared" si="8"/>
        <v>0</v>
      </c>
      <c r="W85" s="87">
        <f t="shared" si="8"/>
        <v>0</v>
      </c>
      <c r="X85" s="87">
        <f t="shared" si="8"/>
        <v>0</v>
      </c>
      <c r="Y85" s="87">
        <f t="shared" si="8"/>
        <v>0</v>
      </c>
      <c r="Z85" s="87">
        <f t="shared" si="8"/>
        <v>0</v>
      </c>
      <c r="AA85" s="87">
        <f t="shared" si="8"/>
        <v>0</v>
      </c>
      <c r="AB85" s="87">
        <f t="shared" si="8"/>
        <v>0</v>
      </c>
      <c r="AC85" s="87">
        <f t="shared" si="8"/>
        <v>0</v>
      </c>
      <c r="AD85" s="87">
        <f t="shared" si="8"/>
        <v>0</v>
      </c>
      <c r="AE85" s="87">
        <f t="shared" si="8"/>
        <v>0</v>
      </c>
      <c r="AF85" s="87">
        <f t="shared" si="8"/>
        <v>0</v>
      </c>
      <c r="AG85" s="87">
        <f t="shared" si="8"/>
        <v>0</v>
      </c>
      <c r="AH85" s="87">
        <f t="shared" si="8"/>
        <v>0</v>
      </c>
      <c r="AI85" s="87">
        <f t="shared" si="8"/>
        <v>0</v>
      </c>
      <c r="AJ85" s="87">
        <f t="shared" si="8"/>
        <v>0</v>
      </c>
      <c r="AK85" s="87">
        <f t="shared" si="8"/>
        <v>0</v>
      </c>
      <c r="AL85" s="39">
        <f t="shared" si="8"/>
        <v>0</v>
      </c>
      <c r="AM85" s="58">
        <f t="shared" si="2"/>
        <v>0</v>
      </c>
    </row>
    <row r="86" spans="1:39">
      <c r="A86" s="100">
        <v>66</v>
      </c>
      <c r="B86" s="39" t="s">
        <v>28</v>
      </c>
      <c r="C86" s="62">
        <f t="shared" si="8"/>
        <v>0</v>
      </c>
      <c r="D86" s="87">
        <f t="shared" si="8"/>
        <v>0</v>
      </c>
      <c r="E86" s="87">
        <f t="shared" si="8"/>
        <v>0</v>
      </c>
      <c r="F86" s="87">
        <f t="shared" ref="F86:AL86" si="9">+F$53*F36</f>
        <v>0</v>
      </c>
      <c r="G86" s="87">
        <f t="shared" si="9"/>
        <v>0</v>
      </c>
      <c r="H86" s="87">
        <f t="shared" si="9"/>
        <v>0</v>
      </c>
      <c r="I86" s="87">
        <f t="shared" si="9"/>
        <v>0</v>
      </c>
      <c r="J86" s="87">
        <f t="shared" si="9"/>
        <v>0</v>
      </c>
      <c r="K86" s="87">
        <f t="shared" si="9"/>
        <v>0</v>
      </c>
      <c r="L86" s="87">
        <f t="shared" si="9"/>
        <v>0</v>
      </c>
      <c r="M86" s="87">
        <f t="shared" si="9"/>
        <v>0</v>
      </c>
      <c r="N86" s="87">
        <f t="shared" si="9"/>
        <v>0</v>
      </c>
      <c r="O86" s="87">
        <f t="shared" si="9"/>
        <v>0</v>
      </c>
      <c r="P86" s="87">
        <f t="shared" si="9"/>
        <v>0</v>
      </c>
      <c r="Q86" s="87">
        <f t="shared" si="9"/>
        <v>0</v>
      </c>
      <c r="R86" s="87">
        <f t="shared" si="9"/>
        <v>0</v>
      </c>
      <c r="S86" s="87">
        <f t="shared" si="9"/>
        <v>0</v>
      </c>
      <c r="T86" s="87">
        <f t="shared" si="9"/>
        <v>0</v>
      </c>
      <c r="U86" s="87">
        <f t="shared" si="9"/>
        <v>0</v>
      </c>
      <c r="V86" s="87">
        <f t="shared" si="9"/>
        <v>0</v>
      </c>
      <c r="W86" s="87">
        <f t="shared" si="9"/>
        <v>0</v>
      </c>
      <c r="X86" s="87">
        <f t="shared" si="9"/>
        <v>0</v>
      </c>
      <c r="Y86" s="87">
        <f t="shared" si="9"/>
        <v>0</v>
      </c>
      <c r="Z86" s="87">
        <f t="shared" si="9"/>
        <v>0</v>
      </c>
      <c r="AA86" s="87">
        <f t="shared" si="9"/>
        <v>0</v>
      </c>
      <c r="AB86" s="87">
        <f t="shared" si="9"/>
        <v>0</v>
      </c>
      <c r="AC86" s="87">
        <f t="shared" si="9"/>
        <v>0</v>
      </c>
      <c r="AD86" s="87">
        <f t="shared" si="9"/>
        <v>0</v>
      </c>
      <c r="AE86" s="87">
        <f t="shared" si="9"/>
        <v>0</v>
      </c>
      <c r="AF86" s="87">
        <f t="shared" si="9"/>
        <v>0</v>
      </c>
      <c r="AG86" s="87">
        <f t="shared" si="9"/>
        <v>0</v>
      </c>
      <c r="AH86" s="87">
        <f t="shared" si="9"/>
        <v>0</v>
      </c>
      <c r="AI86" s="87">
        <f t="shared" si="9"/>
        <v>0</v>
      </c>
      <c r="AJ86" s="87">
        <f t="shared" si="9"/>
        <v>0</v>
      </c>
      <c r="AK86" s="87">
        <f t="shared" si="9"/>
        <v>0</v>
      </c>
      <c r="AL86" s="39">
        <f t="shared" si="9"/>
        <v>0</v>
      </c>
      <c r="AM86" s="58">
        <f t="shared" si="2"/>
        <v>0</v>
      </c>
    </row>
    <row r="87" spans="1:39">
      <c r="A87" s="100">
        <v>67</v>
      </c>
      <c r="B87" s="39" t="s">
        <v>29</v>
      </c>
      <c r="C87" s="62">
        <f t="shared" ref="C87:AL89" si="10">+C$53*C37</f>
        <v>0</v>
      </c>
      <c r="D87" s="87">
        <f t="shared" si="10"/>
        <v>0</v>
      </c>
      <c r="E87" s="87">
        <f t="shared" si="10"/>
        <v>0</v>
      </c>
      <c r="F87" s="87">
        <f t="shared" si="10"/>
        <v>0</v>
      </c>
      <c r="G87" s="87">
        <f t="shared" si="10"/>
        <v>0</v>
      </c>
      <c r="H87" s="87">
        <f t="shared" si="10"/>
        <v>0</v>
      </c>
      <c r="I87" s="87">
        <f t="shared" si="10"/>
        <v>0</v>
      </c>
      <c r="J87" s="87">
        <f t="shared" si="10"/>
        <v>0</v>
      </c>
      <c r="K87" s="87">
        <f t="shared" si="10"/>
        <v>0</v>
      </c>
      <c r="L87" s="87">
        <f t="shared" si="10"/>
        <v>0</v>
      </c>
      <c r="M87" s="87">
        <f t="shared" si="10"/>
        <v>0</v>
      </c>
      <c r="N87" s="87">
        <f t="shared" si="10"/>
        <v>0</v>
      </c>
      <c r="O87" s="87">
        <f t="shared" si="10"/>
        <v>0</v>
      </c>
      <c r="P87" s="87">
        <f t="shared" si="10"/>
        <v>0</v>
      </c>
      <c r="Q87" s="87">
        <f t="shared" si="10"/>
        <v>0</v>
      </c>
      <c r="R87" s="87">
        <f t="shared" si="10"/>
        <v>0</v>
      </c>
      <c r="S87" s="87">
        <f t="shared" si="10"/>
        <v>0</v>
      </c>
      <c r="T87" s="87">
        <f t="shared" si="10"/>
        <v>0</v>
      </c>
      <c r="U87" s="87">
        <f t="shared" si="10"/>
        <v>0</v>
      </c>
      <c r="V87" s="87">
        <f t="shared" si="10"/>
        <v>0</v>
      </c>
      <c r="W87" s="87">
        <f t="shared" si="10"/>
        <v>0</v>
      </c>
      <c r="X87" s="87">
        <f t="shared" si="10"/>
        <v>0</v>
      </c>
      <c r="Y87" s="87">
        <f t="shared" si="10"/>
        <v>0</v>
      </c>
      <c r="Z87" s="87">
        <f t="shared" si="10"/>
        <v>0</v>
      </c>
      <c r="AA87" s="87">
        <f t="shared" si="10"/>
        <v>0</v>
      </c>
      <c r="AB87" s="87">
        <f t="shared" si="10"/>
        <v>0</v>
      </c>
      <c r="AC87" s="87">
        <f t="shared" si="10"/>
        <v>0</v>
      </c>
      <c r="AD87" s="87">
        <f t="shared" si="10"/>
        <v>0</v>
      </c>
      <c r="AE87" s="87">
        <f t="shared" si="10"/>
        <v>0</v>
      </c>
      <c r="AF87" s="87">
        <f t="shared" si="10"/>
        <v>0</v>
      </c>
      <c r="AG87" s="87">
        <f t="shared" si="10"/>
        <v>0</v>
      </c>
      <c r="AH87" s="87">
        <f t="shared" si="10"/>
        <v>0</v>
      </c>
      <c r="AI87" s="87">
        <f t="shared" si="10"/>
        <v>0</v>
      </c>
      <c r="AJ87" s="87">
        <f t="shared" si="10"/>
        <v>0</v>
      </c>
      <c r="AK87" s="87">
        <f t="shared" si="10"/>
        <v>0</v>
      </c>
      <c r="AL87" s="39">
        <f t="shared" si="10"/>
        <v>0</v>
      </c>
      <c r="AM87" s="58">
        <f t="shared" si="2"/>
        <v>0</v>
      </c>
    </row>
    <row r="88" spans="1:39">
      <c r="A88" s="101">
        <v>68</v>
      </c>
      <c r="B88" s="40" t="s">
        <v>30</v>
      </c>
      <c r="C88" s="69">
        <f t="shared" si="10"/>
        <v>0</v>
      </c>
      <c r="D88" s="88">
        <f t="shared" si="10"/>
        <v>0</v>
      </c>
      <c r="E88" s="88">
        <f t="shared" si="10"/>
        <v>0</v>
      </c>
      <c r="F88" s="88">
        <f t="shared" si="10"/>
        <v>0</v>
      </c>
      <c r="G88" s="88">
        <f t="shared" si="10"/>
        <v>0</v>
      </c>
      <c r="H88" s="88">
        <f t="shared" si="10"/>
        <v>0</v>
      </c>
      <c r="I88" s="88">
        <f t="shared" si="10"/>
        <v>0</v>
      </c>
      <c r="J88" s="88">
        <f t="shared" si="10"/>
        <v>0</v>
      </c>
      <c r="K88" s="88">
        <f t="shared" si="10"/>
        <v>0</v>
      </c>
      <c r="L88" s="88">
        <f t="shared" si="10"/>
        <v>0</v>
      </c>
      <c r="M88" s="88">
        <f t="shared" si="10"/>
        <v>0</v>
      </c>
      <c r="N88" s="88">
        <f t="shared" si="10"/>
        <v>0</v>
      </c>
      <c r="O88" s="88">
        <f t="shared" si="10"/>
        <v>0</v>
      </c>
      <c r="P88" s="88">
        <f t="shared" si="10"/>
        <v>0</v>
      </c>
      <c r="Q88" s="88">
        <f t="shared" si="10"/>
        <v>0</v>
      </c>
      <c r="R88" s="88">
        <f t="shared" si="10"/>
        <v>0</v>
      </c>
      <c r="S88" s="88">
        <f t="shared" si="10"/>
        <v>0</v>
      </c>
      <c r="T88" s="88">
        <f t="shared" si="10"/>
        <v>0</v>
      </c>
      <c r="U88" s="88">
        <f t="shared" si="10"/>
        <v>0</v>
      </c>
      <c r="V88" s="88">
        <f t="shared" si="10"/>
        <v>0</v>
      </c>
      <c r="W88" s="88">
        <f t="shared" si="10"/>
        <v>0</v>
      </c>
      <c r="X88" s="88">
        <f t="shared" si="10"/>
        <v>0</v>
      </c>
      <c r="Y88" s="88">
        <f t="shared" si="10"/>
        <v>0</v>
      </c>
      <c r="Z88" s="88">
        <f t="shared" si="10"/>
        <v>0</v>
      </c>
      <c r="AA88" s="88">
        <f t="shared" si="10"/>
        <v>0</v>
      </c>
      <c r="AB88" s="88">
        <f t="shared" si="10"/>
        <v>0</v>
      </c>
      <c r="AC88" s="88">
        <f t="shared" si="10"/>
        <v>0</v>
      </c>
      <c r="AD88" s="88">
        <f t="shared" si="10"/>
        <v>0</v>
      </c>
      <c r="AE88" s="88">
        <f t="shared" si="10"/>
        <v>0</v>
      </c>
      <c r="AF88" s="88">
        <f t="shared" si="10"/>
        <v>0</v>
      </c>
      <c r="AG88" s="88">
        <f t="shared" si="10"/>
        <v>0</v>
      </c>
      <c r="AH88" s="88">
        <f t="shared" si="10"/>
        <v>0</v>
      </c>
      <c r="AI88" s="88">
        <f t="shared" si="10"/>
        <v>0</v>
      </c>
      <c r="AJ88" s="88">
        <f t="shared" si="10"/>
        <v>0</v>
      </c>
      <c r="AK88" s="88">
        <f t="shared" si="10"/>
        <v>0</v>
      </c>
      <c r="AL88" s="40">
        <f t="shared" si="10"/>
        <v>0</v>
      </c>
      <c r="AM88" s="66">
        <f t="shared" si="2"/>
        <v>0</v>
      </c>
    </row>
    <row r="89" spans="1:39">
      <c r="A89" s="102">
        <v>69</v>
      </c>
      <c r="B89" s="33" t="s">
        <v>31</v>
      </c>
      <c r="C89" s="90">
        <f t="shared" si="10"/>
        <v>0</v>
      </c>
      <c r="D89" s="90">
        <f t="shared" si="10"/>
        <v>0</v>
      </c>
      <c r="E89" s="90">
        <f t="shared" si="10"/>
        <v>0</v>
      </c>
      <c r="F89" s="90">
        <f t="shared" si="10"/>
        <v>0</v>
      </c>
      <c r="G89" s="90">
        <f t="shared" si="10"/>
        <v>0</v>
      </c>
      <c r="H89" s="90">
        <f t="shared" si="10"/>
        <v>0</v>
      </c>
      <c r="I89" s="90">
        <f t="shared" si="10"/>
        <v>0</v>
      </c>
      <c r="J89" s="90">
        <f t="shared" si="10"/>
        <v>0</v>
      </c>
      <c r="K89" s="90">
        <f t="shared" si="10"/>
        <v>0</v>
      </c>
      <c r="L89" s="90">
        <f t="shared" si="10"/>
        <v>0</v>
      </c>
      <c r="M89" s="90">
        <f t="shared" si="10"/>
        <v>0</v>
      </c>
      <c r="N89" s="90">
        <f t="shared" si="10"/>
        <v>0</v>
      </c>
      <c r="O89" s="90">
        <f t="shared" si="10"/>
        <v>0</v>
      </c>
      <c r="P89" s="90">
        <f t="shared" si="10"/>
        <v>0</v>
      </c>
      <c r="Q89" s="90">
        <f t="shared" si="10"/>
        <v>0</v>
      </c>
      <c r="R89" s="90">
        <f t="shared" si="10"/>
        <v>0</v>
      </c>
      <c r="S89" s="90">
        <f t="shared" si="10"/>
        <v>0</v>
      </c>
      <c r="T89" s="90">
        <f t="shared" si="10"/>
        <v>0</v>
      </c>
      <c r="U89" s="90">
        <f t="shared" si="10"/>
        <v>0</v>
      </c>
      <c r="V89" s="90">
        <f t="shared" si="10"/>
        <v>0</v>
      </c>
      <c r="W89" s="90">
        <f t="shared" si="10"/>
        <v>0</v>
      </c>
      <c r="X89" s="90">
        <f t="shared" si="10"/>
        <v>0</v>
      </c>
      <c r="Y89" s="90">
        <f t="shared" si="10"/>
        <v>0</v>
      </c>
      <c r="Z89" s="90">
        <f t="shared" si="10"/>
        <v>0</v>
      </c>
      <c r="AA89" s="90">
        <f t="shared" si="10"/>
        <v>0</v>
      </c>
      <c r="AB89" s="90">
        <f t="shared" si="10"/>
        <v>0</v>
      </c>
      <c r="AC89" s="90">
        <f t="shared" si="10"/>
        <v>0</v>
      </c>
      <c r="AD89" s="90">
        <f t="shared" si="10"/>
        <v>0</v>
      </c>
      <c r="AE89" s="90">
        <f t="shared" si="10"/>
        <v>0</v>
      </c>
      <c r="AF89" s="90">
        <f t="shared" si="10"/>
        <v>0</v>
      </c>
      <c r="AG89" s="90">
        <f t="shared" si="10"/>
        <v>0</v>
      </c>
      <c r="AH89" s="90">
        <f t="shared" si="10"/>
        <v>0</v>
      </c>
      <c r="AI89" s="90">
        <f t="shared" si="10"/>
        <v>0</v>
      </c>
      <c r="AJ89" s="90">
        <f t="shared" si="10"/>
        <v>0</v>
      </c>
      <c r="AK89" s="90">
        <f t="shared" si="10"/>
        <v>0</v>
      </c>
      <c r="AL89" s="33">
        <f t="shared" si="10"/>
        <v>0</v>
      </c>
      <c r="AM89" s="59">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29" bestFit="1" customWidth="1"/>
    <col min="2" max="2" width="31.6640625" style="29" bestFit="1" customWidth="1"/>
    <col min="3" max="39" width="10.33203125" style="29"/>
    <col min="40" max="40" width="11.6640625" style="29" customWidth="1"/>
    <col min="41" max="42" width="10.33203125" style="29"/>
    <col min="43" max="43" width="12.1640625" style="29" customWidth="1"/>
    <col min="44" max="44" width="11.83203125" style="29" customWidth="1"/>
    <col min="45" max="16384" width="10.33203125" style="29"/>
  </cols>
  <sheetData>
    <row r="1" spans="1:54" ht="21" customHeight="1">
      <c r="A1" s="272" t="s">
        <v>175</v>
      </c>
      <c r="C1" s="29" t="s">
        <v>1224</v>
      </c>
      <c r="U1" s="118"/>
      <c r="AM1" s="118"/>
      <c r="BA1" s="118" t="s">
        <v>176</v>
      </c>
    </row>
    <row r="2" spans="1:54">
      <c r="A2" s="30"/>
      <c r="B2" s="31"/>
      <c r="C2" s="119">
        <v>1</v>
      </c>
      <c r="D2" s="120">
        <v>2</v>
      </c>
      <c r="E2" s="120">
        <v>3</v>
      </c>
      <c r="F2" s="120">
        <v>6</v>
      </c>
      <c r="G2" s="120">
        <v>11</v>
      </c>
      <c r="H2" s="120">
        <v>15</v>
      </c>
      <c r="I2" s="120">
        <v>16</v>
      </c>
      <c r="J2" s="120">
        <v>20</v>
      </c>
      <c r="K2" s="120">
        <v>21</v>
      </c>
      <c r="L2" s="120">
        <v>25</v>
      </c>
      <c r="M2" s="120">
        <v>26</v>
      </c>
      <c r="N2" s="120">
        <v>27</v>
      </c>
      <c r="O2" s="120">
        <v>28</v>
      </c>
      <c r="P2" s="120">
        <v>29</v>
      </c>
      <c r="Q2" s="120">
        <v>32</v>
      </c>
      <c r="R2" s="120">
        <v>33</v>
      </c>
      <c r="S2" s="120">
        <v>34</v>
      </c>
      <c r="T2" s="120">
        <v>35</v>
      </c>
      <c r="U2" s="120">
        <v>39</v>
      </c>
      <c r="V2" s="120">
        <v>41</v>
      </c>
      <c r="W2" s="120">
        <v>46</v>
      </c>
      <c r="X2" s="120">
        <v>47</v>
      </c>
      <c r="Y2" s="120">
        <v>48</v>
      </c>
      <c r="Z2" s="120">
        <v>51</v>
      </c>
      <c r="AA2" s="120">
        <v>53</v>
      </c>
      <c r="AB2" s="120">
        <v>55</v>
      </c>
      <c r="AC2" s="120">
        <v>57</v>
      </c>
      <c r="AD2" s="120">
        <v>59</v>
      </c>
      <c r="AE2" s="120">
        <v>61</v>
      </c>
      <c r="AF2" s="120">
        <v>63</v>
      </c>
      <c r="AG2" s="120">
        <v>64</v>
      </c>
      <c r="AH2" s="120">
        <v>65</v>
      </c>
      <c r="AI2" s="120">
        <v>66</v>
      </c>
      <c r="AJ2" s="120">
        <v>67</v>
      </c>
      <c r="AK2" s="120">
        <v>68</v>
      </c>
      <c r="AL2" s="121">
        <v>69</v>
      </c>
      <c r="AM2" s="122">
        <v>70</v>
      </c>
      <c r="AN2" s="119">
        <v>71</v>
      </c>
      <c r="AO2" s="120">
        <v>72</v>
      </c>
      <c r="AP2" s="120">
        <v>73</v>
      </c>
      <c r="AQ2" s="120">
        <v>74</v>
      </c>
      <c r="AR2" s="120">
        <v>75</v>
      </c>
      <c r="AS2" s="120">
        <v>76</v>
      </c>
      <c r="AT2" s="121">
        <v>78</v>
      </c>
      <c r="AU2" s="122">
        <v>79</v>
      </c>
      <c r="AV2" s="122">
        <v>81</v>
      </c>
      <c r="AW2" s="122">
        <v>82</v>
      </c>
      <c r="AX2" s="122">
        <v>83</v>
      </c>
      <c r="AY2" s="122">
        <v>87</v>
      </c>
      <c r="AZ2" s="122">
        <v>88</v>
      </c>
      <c r="BA2" s="122">
        <v>97</v>
      </c>
      <c r="BB2" s="29" t="s">
        <v>1227</v>
      </c>
    </row>
    <row r="3" spans="1:54" ht="33.75">
      <c r="A3" s="32"/>
      <c r="B3" s="33"/>
      <c r="C3" s="34" t="s">
        <v>0</v>
      </c>
      <c r="D3" s="35" t="s">
        <v>1</v>
      </c>
      <c r="E3" s="35" t="s">
        <v>2</v>
      </c>
      <c r="F3" s="35" t="s">
        <v>3</v>
      </c>
      <c r="G3" s="35" t="s">
        <v>4</v>
      </c>
      <c r="H3" s="35" t="s">
        <v>5</v>
      </c>
      <c r="I3" s="35" t="s">
        <v>6</v>
      </c>
      <c r="J3" s="35" t="s">
        <v>7</v>
      </c>
      <c r="K3" s="35" t="s">
        <v>180</v>
      </c>
      <c r="L3" s="35" t="s">
        <v>181</v>
      </c>
      <c r="M3" s="35" t="s">
        <v>10</v>
      </c>
      <c r="N3" s="35" t="s">
        <v>11</v>
      </c>
      <c r="O3" s="35" t="s">
        <v>12</v>
      </c>
      <c r="P3" s="35" t="s">
        <v>13</v>
      </c>
      <c r="Q3" s="35" t="s">
        <v>16</v>
      </c>
      <c r="R3" s="35" t="s">
        <v>14</v>
      </c>
      <c r="S3" s="35" t="s">
        <v>182</v>
      </c>
      <c r="T3" s="35" t="s">
        <v>17</v>
      </c>
      <c r="U3" s="35" t="s">
        <v>18</v>
      </c>
      <c r="V3" s="35" t="s">
        <v>19</v>
      </c>
      <c r="W3" s="35" t="s">
        <v>183</v>
      </c>
      <c r="X3" s="35" t="s">
        <v>168</v>
      </c>
      <c r="Y3" s="35" t="s">
        <v>169</v>
      </c>
      <c r="Z3" s="35" t="s">
        <v>21</v>
      </c>
      <c r="AA3" s="35" t="s">
        <v>22</v>
      </c>
      <c r="AB3" s="35" t="s">
        <v>23</v>
      </c>
      <c r="AC3" s="35" t="s">
        <v>179</v>
      </c>
      <c r="AD3" s="35" t="s">
        <v>25</v>
      </c>
      <c r="AE3" s="35" t="s">
        <v>26</v>
      </c>
      <c r="AF3" s="35" t="s">
        <v>27</v>
      </c>
      <c r="AG3" s="35" t="s">
        <v>172</v>
      </c>
      <c r="AH3" s="35" t="s">
        <v>173</v>
      </c>
      <c r="AI3" s="35" t="s">
        <v>184</v>
      </c>
      <c r="AJ3" s="35" t="s">
        <v>185</v>
      </c>
      <c r="AK3" s="35" t="s">
        <v>30</v>
      </c>
      <c r="AL3" s="36" t="s">
        <v>31</v>
      </c>
      <c r="AM3" s="37" t="s">
        <v>186</v>
      </c>
      <c r="AN3" s="34" t="s">
        <v>199</v>
      </c>
      <c r="AO3" s="35" t="s">
        <v>200</v>
      </c>
      <c r="AP3" s="35" t="s">
        <v>201</v>
      </c>
      <c r="AQ3" s="35" t="s">
        <v>202</v>
      </c>
      <c r="AR3" s="35" t="s">
        <v>203</v>
      </c>
      <c r="AS3" s="35" t="s">
        <v>204</v>
      </c>
      <c r="AT3" s="36" t="s">
        <v>205</v>
      </c>
      <c r="AU3" s="37" t="s">
        <v>206</v>
      </c>
      <c r="AV3" s="37" t="s">
        <v>207</v>
      </c>
      <c r="AW3" s="37" t="s">
        <v>208</v>
      </c>
      <c r="AX3" s="37" t="s">
        <v>209</v>
      </c>
      <c r="AY3" s="37" t="s">
        <v>210</v>
      </c>
      <c r="AZ3" s="37" t="s">
        <v>211</v>
      </c>
      <c r="BA3" s="37" t="s">
        <v>194</v>
      </c>
      <c r="BB3" s="29" t="s">
        <v>274</v>
      </c>
    </row>
    <row r="4" spans="1:54" ht="15" customHeight="1">
      <c r="A4" s="123">
        <v>1</v>
      </c>
      <c r="B4" s="31" t="s">
        <v>0</v>
      </c>
      <c r="C4" s="30">
        <v>18842</v>
      </c>
      <c r="D4" s="117">
        <v>61</v>
      </c>
      <c r="E4" s="117">
        <v>0</v>
      </c>
      <c r="F4" s="117">
        <v>0</v>
      </c>
      <c r="G4" s="117">
        <v>46098</v>
      </c>
      <c r="H4" s="117">
        <v>165</v>
      </c>
      <c r="I4" s="117">
        <v>0</v>
      </c>
      <c r="J4" s="117">
        <v>195</v>
      </c>
      <c r="K4" s="117">
        <v>0</v>
      </c>
      <c r="L4" s="117">
        <v>1</v>
      </c>
      <c r="M4" s="117">
        <v>0</v>
      </c>
      <c r="N4" s="117">
        <v>2</v>
      </c>
      <c r="O4" s="117">
        <v>0</v>
      </c>
      <c r="P4" s="117">
        <v>0</v>
      </c>
      <c r="Q4" s="117">
        <v>0</v>
      </c>
      <c r="R4" s="117">
        <v>0</v>
      </c>
      <c r="S4" s="117">
        <v>0</v>
      </c>
      <c r="T4" s="117">
        <v>0</v>
      </c>
      <c r="U4" s="117">
        <v>260</v>
      </c>
      <c r="V4" s="117">
        <v>557</v>
      </c>
      <c r="W4" s="117">
        <v>0</v>
      </c>
      <c r="X4" s="117">
        <v>0</v>
      </c>
      <c r="Y4" s="117">
        <v>0</v>
      </c>
      <c r="Z4" s="117">
        <v>75</v>
      </c>
      <c r="AA4" s="117">
        <v>0</v>
      </c>
      <c r="AB4" s="117">
        <v>1</v>
      </c>
      <c r="AC4" s="117">
        <v>9</v>
      </c>
      <c r="AD4" s="117">
        <v>0</v>
      </c>
      <c r="AE4" s="117">
        <v>11</v>
      </c>
      <c r="AF4" s="117">
        <v>646</v>
      </c>
      <c r="AG4" s="117">
        <v>1765</v>
      </c>
      <c r="AH4" s="117">
        <v>94</v>
      </c>
      <c r="AI4" s="117">
        <v>4</v>
      </c>
      <c r="AJ4" s="117">
        <v>5839</v>
      </c>
      <c r="AK4" s="117">
        <v>0</v>
      </c>
      <c r="AL4" s="31">
        <v>0</v>
      </c>
      <c r="AM4" s="61">
        <v>74625</v>
      </c>
      <c r="AN4" s="30">
        <v>462</v>
      </c>
      <c r="AO4" s="117">
        <v>26810</v>
      </c>
      <c r="AP4" s="117">
        <v>0</v>
      </c>
      <c r="AQ4" s="117">
        <v>0</v>
      </c>
      <c r="AR4" s="117">
        <v>2134</v>
      </c>
      <c r="AS4" s="117">
        <v>-214</v>
      </c>
      <c r="AT4" s="31">
        <v>29192</v>
      </c>
      <c r="AU4" s="61">
        <v>103817</v>
      </c>
      <c r="AV4" s="61">
        <v>68785</v>
      </c>
      <c r="AW4" s="61">
        <v>97977</v>
      </c>
      <c r="AX4" s="61">
        <v>172602</v>
      </c>
      <c r="AY4" s="61">
        <v>-31560</v>
      </c>
      <c r="AZ4" s="61">
        <v>66417</v>
      </c>
      <c r="BA4" s="61">
        <v>141042</v>
      </c>
      <c r="BB4" s="29">
        <v>26810</v>
      </c>
    </row>
    <row r="5" spans="1:54" ht="15" customHeight="1">
      <c r="A5" s="124">
        <v>2</v>
      </c>
      <c r="B5" s="39" t="s">
        <v>1</v>
      </c>
      <c r="C5" s="62">
        <v>23</v>
      </c>
      <c r="D5" s="87">
        <v>5692</v>
      </c>
      <c r="E5" s="87">
        <v>13</v>
      </c>
      <c r="F5" s="87">
        <v>2</v>
      </c>
      <c r="G5" s="87">
        <v>40</v>
      </c>
      <c r="H5" s="87">
        <v>0</v>
      </c>
      <c r="I5" s="87">
        <v>8444</v>
      </c>
      <c r="J5" s="87">
        <v>14</v>
      </c>
      <c r="K5" s="87">
        <v>0</v>
      </c>
      <c r="L5" s="87">
        <v>0</v>
      </c>
      <c r="M5" s="87">
        <v>0</v>
      </c>
      <c r="N5" s="87">
        <v>0</v>
      </c>
      <c r="O5" s="87">
        <v>0</v>
      </c>
      <c r="P5" s="87">
        <v>0</v>
      </c>
      <c r="Q5" s="87">
        <v>0</v>
      </c>
      <c r="R5" s="87">
        <v>0</v>
      </c>
      <c r="S5" s="87">
        <v>0</v>
      </c>
      <c r="T5" s="87">
        <v>1</v>
      </c>
      <c r="U5" s="87">
        <v>8</v>
      </c>
      <c r="V5" s="87">
        <v>17</v>
      </c>
      <c r="W5" s="87">
        <v>0</v>
      </c>
      <c r="X5" s="87">
        <v>0</v>
      </c>
      <c r="Y5" s="87">
        <v>0</v>
      </c>
      <c r="Z5" s="87">
        <v>0</v>
      </c>
      <c r="AA5" s="87">
        <v>0</v>
      </c>
      <c r="AB5" s="87">
        <v>0</v>
      </c>
      <c r="AC5" s="87">
        <v>0</v>
      </c>
      <c r="AD5" s="87">
        <v>0</v>
      </c>
      <c r="AE5" s="87">
        <v>1</v>
      </c>
      <c r="AF5" s="87">
        <v>18</v>
      </c>
      <c r="AG5" s="87">
        <v>46</v>
      </c>
      <c r="AH5" s="87">
        <v>0</v>
      </c>
      <c r="AI5" s="87">
        <v>0</v>
      </c>
      <c r="AJ5" s="87">
        <v>368</v>
      </c>
      <c r="AK5" s="87">
        <v>0</v>
      </c>
      <c r="AL5" s="39">
        <v>0</v>
      </c>
      <c r="AM5" s="58">
        <v>14687</v>
      </c>
      <c r="AN5" s="62">
        <v>29</v>
      </c>
      <c r="AO5" s="87">
        <v>1300</v>
      </c>
      <c r="AP5" s="87">
        <v>0</v>
      </c>
      <c r="AQ5" s="87">
        <v>0</v>
      </c>
      <c r="AR5" s="87">
        <v>0</v>
      </c>
      <c r="AS5" s="87">
        <v>2601</v>
      </c>
      <c r="AT5" s="39">
        <v>3930</v>
      </c>
      <c r="AU5" s="58">
        <v>18617</v>
      </c>
      <c r="AV5" s="58">
        <v>16757</v>
      </c>
      <c r="AW5" s="58">
        <v>20687</v>
      </c>
      <c r="AX5" s="58">
        <v>35374</v>
      </c>
      <c r="AY5" s="58">
        <v>-6844</v>
      </c>
      <c r="AZ5" s="58">
        <v>13843</v>
      </c>
      <c r="BA5" s="58">
        <v>28530</v>
      </c>
      <c r="BB5" s="29">
        <v>1300</v>
      </c>
    </row>
    <row r="6" spans="1:54" ht="15" customHeight="1">
      <c r="A6" s="124">
        <v>3</v>
      </c>
      <c r="B6" s="39" t="s">
        <v>2</v>
      </c>
      <c r="C6" s="62">
        <v>0</v>
      </c>
      <c r="D6" s="87">
        <v>0</v>
      </c>
      <c r="E6" s="87">
        <v>2368</v>
      </c>
      <c r="F6" s="87">
        <v>0</v>
      </c>
      <c r="G6" s="87">
        <v>16348</v>
      </c>
      <c r="H6" s="87">
        <v>0</v>
      </c>
      <c r="I6" s="87">
        <v>0</v>
      </c>
      <c r="J6" s="87">
        <v>5</v>
      </c>
      <c r="K6" s="87">
        <v>0</v>
      </c>
      <c r="L6" s="87">
        <v>0</v>
      </c>
      <c r="M6" s="87">
        <v>0</v>
      </c>
      <c r="N6" s="87">
        <v>0</v>
      </c>
      <c r="O6" s="87">
        <v>0</v>
      </c>
      <c r="P6" s="87">
        <v>0</v>
      </c>
      <c r="Q6" s="87">
        <v>0</v>
      </c>
      <c r="R6" s="87">
        <v>0</v>
      </c>
      <c r="S6" s="87">
        <v>0</v>
      </c>
      <c r="T6" s="87">
        <v>0</v>
      </c>
      <c r="U6" s="87">
        <v>33</v>
      </c>
      <c r="V6" s="87">
        <v>0</v>
      </c>
      <c r="W6" s="87">
        <v>0</v>
      </c>
      <c r="X6" s="87">
        <v>0</v>
      </c>
      <c r="Y6" s="87">
        <v>0</v>
      </c>
      <c r="Z6" s="87">
        <v>0</v>
      </c>
      <c r="AA6" s="87">
        <v>0</v>
      </c>
      <c r="AB6" s="87">
        <v>0</v>
      </c>
      <c r="AC6" s="87">
        <v>1</v>
      </c>
      <c r="AD6" s="87">
        <v>0</v>
      </c>
      <c r="AE6" s="87">
        <v>2</v>
      </c>
      <c r="AF6" s="87">
        <v>20</v>
      </c>
      <c r="AG6" s="87">
        <v>425</v>
      </c>
      <c r="AH6" s="87">
        <v>0</v>
      </c>
      <c r="AI6" s="87">
        <v>0</v>
      </c>
      <c r="AJ6" s="87">
        <v>1321</v>
      </c>
      <c r="AK6" s="87">
        <v>0</v>
      </c>
      <c r="AL6" s="39">
        <v>0</v>
      </c>
      <c r="AM6" s="58">
        <v>20523</v>
      </c>
      <c r="AN6" s="62">
        <v>133</v>
      </c>
      <c r="AO6" s="87">
        <v>2647</v>
      </c>
      <c r="AP6" s="87">
        <v>0</v>
      </c>
      <c r="AQ6" s="87">
        <v>0</v>
      </c>
      <c r="AR6" s="87">
        <v>0</v>
      </c>
      <c r="AS6" s="87">
        <v>111</v>
      </c>
      <c r="AT6" s="39">
        <v>2891</v>
      </c>
      <c r="AU6" s="58">
        <v>23414</v>
      </c>
      <c r="AV6" s="58">
        <v>31519</v>
      </c>
      <c r="AW6" s="58">
        <v>34410</v>
      </c>
      <c r="AX6" s="58">
        <v>54933</v>
      </c>
      <c r="AY6" s="58">
        <v>-13545</v>
      </c>
      <c r="AZ6" s="58">
        <v>20865</v>
      </c>
      <c r="BA6" s="58">
        <v>41388</v>
      </c>
      <c r="BB6" s="29">
        <v>2647</v>
      </c>
    </row>
    <row r="7" spans="1:54" ht="15" customHeight="1">
      <c r="A7" s="124">
        <v>6</v>
      </c>
      <c r="B7" s="39" t="s">
        <v>3</v>
      </c>
      <c r="C7" s="62">
        <v>0</v>
      </c>
      <c r="D7" s="87">
        <v>5</v>
      </c>
      <c r="E7" s="87">
        <v>0</v>
      </c>
      <c r="F7" s="87">
        <v>146</v>
      </c>
      <c r="G7" s="87">
        <v>69</v>
      </c>
      <c r="H7" s="87">
        <v>2</v>
      </c>
      <c r="I7" s="87">
        <v>257</v>
      </c>
      <c r="J7" s="87">
        <v>2857</v>
      </c>
      <c r="K7" s="87">
        <v>339211</v>
      </c>
      <c r="L7" s="87">
        <v>11656</v>
      </c>
      <c r="M7" s="87">
        <v>148443</v>
      </c>
      <c r="N7" s="87">
        <v>261144</v>
      </c>
      <c r="O7" s="87">
        <v>11</v>
      </c>
      <c r="P7" s="87">
        <v>7</v>
      </c>
      <c r="Q7" s="87">
        <v>20</v>
      </c>
      <c r="R7" s="87">
        <v>1</v>
      </c>
      <c r="S7" s="87">
        <v>2</v>
      </c>
      <c r="T7" s="87">
        <v>36</v>
      </c>
      <c r="U7" s="87">
        <v>18</v>
      </c>
      <c r="V7" s="87">
        <v>3330</v>
      </c>
      <c r="W7" s="87">
        <v>109820</v>
      </c>
      <c r="X7" s="87">
        <v>0</v>
      </c>
      <c r="Y7" s="87">
        <v>0</v>
      </c>
      <c r="Z7" s="87">
        <v>1</v>
      </c>
      <c r="AA7" s="87">
        <v>0</v>
      </c>
      <c r="AB7" s="87">
        <v>0</v>
      </c>
      <c r="AC7" s="87">
        <v>0</v>
      </c>
      <c r="AD7" s="87">
        <v>0</v>
      </c>
      <c r="AE7" s="87">
        <v>3</v>
      </c>
      <c r="AF7" s="87">
        <v>4</v>
      </c>
      <c r="AG7" s="87">
        <v>8</v>
      </c>
      <c r="AH7" s="87">
        <v>3</v>
      </c>
      <c r="AI7" s="87">
        <v>3</v>
      </c>
      <c r="AJ7" s="87">
        <v>9</v>
      </c>
      <c r="AK7" s="87">
        <v>0</v>
      </c>
      <c r="AL7" s="39">
        <v>8</v>
      </c>
      <c r="AM7" s="58">
        <v>877074</v>
      </c>
      <c r="AN7" s="62">
        <v>-49</v>
      </c>
      <c r="AO7" s="87">
        <v>-56</v>
      </c>
      <c r="AP7" s="87">
        <v>0</v>
      </c>
      <c r="AQ7" s="87">
        <v>0</v>
      </c>
      <c r="AR7" s="87">
        <v>0</v>
      </c>
      <c r="AS7" s="87">
        <v>-666</v>
      </c>
      <c r="AT7" s="39">
        <v>-771</v>
      </c>
      <c r="AU7" s="58">
        <v>876303</v>
      </c>
      <c r="AV7" s="58">
        <v>25663</v>
      </c>
      <c r="AW7" s="58">
        <v>24892</v>
      </c>
      <c r="AX7" s="58">
        <v>901966</v>
      </c>
      <c r="AY7" s="58">
        <v>-871927</v>
      </c>
      <c r="AZ7" s="58">
        <v>-847035</v>
      </c>
      <c r="BA7" s="58">
        <v>30039</v>
      </c>
      <c r="BB7" s="29">
        <v>-56</v>
      </c>
    </row>
    <row r="8" spans="1:54" ht="15" customHeight="1">
      <c r="A8" s="125">
        <v>11</v>
      </c>
      <c r="B8" s="40" t="s">
        <v>4</v>
      </c>
      <c r="C8" s="69">
        <v>17250</v>
      </c>
      <c r="D8" s="88">
        <v>773</v>
      </c>
      <c r="E8" s="88">
        <v>6061</v>
      </c>
      <c r="F8" s="88">
        <v>0</v>
      </c>
      <c r="G8" s="88">
        <v>33206</v>
      </c>
      <c r="H8" s="88">
        <v>12</v>
      </c>
      <c r="I8" s="88">
        <v>81</v>
      </c>
      <c r="J8" s="88">
        <v>723</v>
      </c>
      <c r="K8" s="88">
        <v>2</v>
      </c>
      <c r="L8" s="88">
        <v>49</v>
      </c>
      <c r="M8" s="88">
        <v>0</v>
      </c>
      <c r="N8" s="88">
        <v>0</v>
      </c>
      <c r="O8" s="88">
        <v>0</v>
      </c>
      <c r="P8" s="88">
        <v>0</v>
      </c>
      <c r="Q8" s="88">
        <v>0</v>
      </c>
      <c r="R8" s="88">
        <v>0</v>
      </c>
      <c r="S8" s="88">
        <v>0</v>
      </c>
      <c r="T8" s="88">
        <v>0</v>
      </c>
      <c r="U8" s="88">
        <v>114</v>
      </c>
      <c r="V8" s="88">
        <v>12</v>
      </c>
      <c r="W8" s="88">
        <v>0</v>
      </c>
      <c r="X8" s="88">
        <v>0</v>
      </c>
      <c r="Y8" s="88">
        <v>0</v>
      </c>
      <c r="Z8" s="88">
        <v>82</v>
      </c>
      <c r="AA8" s="88">
        <v>0</v>
      </c>
      <c r="AB8" s="88">
        <v>0</v>
      </c>
      <c r="AC8" s="88">
        <v>43</v>
      </c>
      <c r="AD8" s="88">
        <v>0</v>
      </c>
      <c r="AE8" s="88">
        <v>120</v>
      </c>
      <c r="AF8" s="88">
        <v>1778</v>
      </c>
      <c r="AG8" s="88">
        <v>6624</v>
      </c>
      <c r="AH8" s="88">
        <v>65</v>
      </c>
      <c r="AI8" s="88">
        <v>2</v>
      </c>
      <c r="AJ8" s="88">
        <v>42929</v>
      </c>
      <c r="AK8" s="88">
        <v>0</v>
      </c>
      <c r="AL8" s="40">
        <v>110</v>
      </c>
      <c r="AM8" s="66">
        <v>110036</v>
      </c>
      <c r="AN8" s="69">
        <v>8003</v>
      </c>
      <c r="AO8" s="88">
        <v>234705</v>
      </c>
      <c r="AP8" s="88">
        <v>0</v>
      </c>
      <c r="AQ8" s="88">
        <v>0</v>
      </c>
      <c r="AR8" s="88">
        <v>0</v>
      </c>
      <c r="AS8" s="88">
        <v>-1304</v>
      </c>
      <c r="AT8" s="40">
        <v>241404</v>
      </c>
      <c r="AU8" s="66">
        <v>351440</v>
      </c>
      <c r="AV8" s="66">
        <v>202356</v>
      </c>
      <c r="AW8" s="66">
        <v>443760</v>
      </c>
      <c r="AX8" s="66">
        <v>553796</v>
      </c>
      <c r="AY8" s="66">
        <v>-261378</v>
      </c>
      <c r="AZ8" s="66">
        <v>182382</v>
      </c>
      <c r="BA8" s="66">
        <v>292418</v>
      </c>
      <c r="BB8" s="29">
        <v>234705</v>
      </c>
    </row>
    <row r="9" spans="1:54" ht="15" customHeight="1">
      <c r="A9" s="124">
        <v>15</v>
      </c>
      <c r="B9" s="39" t="s">
        <v>5</v>
      </c>
      <c r="C9" s="62">
        <v>572</v>
      </c>
      <c r="D9" s="87">
        <v>55</v>
      </c>
      <c r="E9" s="87">
        <v>629</v>
      </c>
      <c r="F9" s="87">
        <v>99</v>
      </c>
      <c r="G9" s="87">
        <v>159</v>
      </c>
      <c r="H9" s="87">
        <v>4718</v>
      </c>
      <c r="I9" s="87">
        <v>351</v>
      </c>
      <c r="J9" s="87">
        <v>266</v>
      </c>
      <c r="K9" s="87">
        <v>20</v>
      </c>
      <c r="L9" s="87">
        <v>166</v>
      </c>
      <c r="M9" s="87">
        <v>283</v>
      </c>
      <c r="N9" s="87">
        <v>99</v>
      </c>
      <c r="O9" s="87">
        <v>59</v>
      </c>
      <c r="P9" s="87">
        <v>265</v>
      </c>
      <c r="Q9" s="87">
        <v>1176</v>
      </c>
      <c r="R9" s="87">
        <v>63</v>
      </c>
      <c r="S9" s="87">
        <v>210</v>
      </c>
      <c r="T9" s="87">
        <v>1512</v>
      </c>
      <c r="U9" s="87">
        <v>571</v>
      </c>
      <c r="V9" s="87">
        <v>1378</v>
      </c>
      <c r="W9" s="87">
        <v>36</v>
      </c>
      <c r="X9" s="87">
        <v>37</v>
      </c>
      <c r="Y9" s="87">
        <v>85</v>
      </c>
      <c r="Z9" s="87">
        <v>2455</v>
      </c>
      <c r="AA9" s="87">
        <v>327</v>
      </c>
      <c r="AB9" s="87">
        <v>10</v>
      </c>
      <c r="AC9" s="87">
        <v>1405</v>
      </c>
      <c r="AD9" s="87">
        <v>156</v>
      </c>
      <c r="AE9" s="87">
        <v>1206</v>
      </c>
      <c r="AF9" s="87">
        <v>78</v>
      </c>
      <c r="AG9" s="87">
        <v>2356</v>
      </c>
      <c r="AH9" s="87">
        <v>1188</v>
      </c>
      <c r="AI9" s="87">
        <v>629</v>
      </c>
      <c r="AJ9" s="87">
        <v>1801</v>
      </c>
      <c r="AK9" s="87">
        <v>221</v>
      </c>
      <c r="AL9" s="39">
        <v>18</v>
      </c>
      <c r="AM9" s="58">
        <v>24659</v>
      </c>
      <c r="AN9" s="62">
        <v>1014</v>
      </c>
      <c r="AO9" s="87">
        <v>43607</v>
      </c>
      <c r="AP9" s="87">
        <v>0</v>
      </c>
      <c r="AQ9" s="87">
        <v>8</v>
      </c>
      <c r="AR9" s="87">
        <v>3025</v>
      </c>
      <c r="AS9" s="87">
        <v>4402</v>
      </c>
      <c r="AT9" s="39">
        <v>52056</v>
      </c>
      <c r="AU9" s="58">
        <v>76715</v>
      </c>
      <c r="AV9" s="58">
        <v>12155</v>
      </c>
      <c r="AW9" s="58">
        <v>64211</v>
      </c>
      <c r="AX9" s="58">
        <v>88870</v>
      </c>
      <c r="AY9" s="58">
        <v>-69890</v>
      </c>
      <c r="AZ9" s="58">
        <v>-5679</v>
      </c>
      <c r="BA9" s="58">
        <v>18980</v>
      </c>
      <c r="BB9" s="29">
        <v>43607</v>
      </c>
    </row>
    <row r="10" spans="1:54" ht="15" customHeight="1">
      <c r="A10" s="124">
        <v>16</v>
      </c>
      <c r="B10" s="39" t="s">
        <v>6</v>
      </c>
      <c r="C10" s="62">
        <v>3688</v>
      </c>
      <c r="D10" s="87">
        <v>246</v>
      </c>
      <c r="E10" s="87">
        <v>188</v>
      </c>
      <c r="F10" s="87">
        <v>52</v>
      </c>
      <c r="G10" s="87">
        <v>5493</v>
      </c>
      <c r="H10" s="87">
        <v>136</v>
      </c>
      <c r="I10" s="87">
        <v>14778</v>
      </c>
      <c r="J10" s="87">
        <v>2581</v>
      </c>
      <c r="K10" s="87">
        <v>13</v>
      </c>
      <c r="L10" s="87">
        <v>1802</v>
      </c>
      <c r="M10" s="87">
        <v>194</v>
      </c>
      <c r="N10" s="87">
        <v>249</v>
      </c>
      <c r="O10" s="87">
        <v>113</v>
      </c>
      <c r="P10" s="87">
        <v>762</v>
      </c>
      <c r="Q10" s="87">
        <v>741</v>
      </c>
      <c r="R10" s="87">
        <v>204</v>
      </c>
      <c r="S10" s="87">
        <v>1019</v>
      </c>
      <c r="T10" s="87">
        <v>2230</v>
      </c>
      <c r="U10" s="87">
        <v>2649</v>
      </c>
      <c r="V10" s="87">
        <v>20597</v>
      </c>
      <c r="W10" s="87">
        <v>1158</v>
      </c>
      <c r="X10" s="87">
        <v>119</v>
      </c>
      <c r="Y10" s="87">
        <v>152</v>
      </c>
      <c r="Z10" s="87">
        <v>4594</v>
      </c>
      <c r="AA10" s="87">
        <v>1043</v>
      </c>
      <c r="AB10" s="87">
        <v>244</v>
      </c>
      <c r="AC10" s="87">
        <v>1149</v>
      </c>
      <c r="AD10" s="87">
        <v>3166</v>
      </c>
      <c r="AE10" s="87">
        <v>459</v>
      </c>
      <c r="AF10" s="87">
        <v>1324</v>
      </c>
      <c r="AG10" s="87">
        <v>4375</v>
      </c>
      <c r="AH10" s="87">
        <v>838</v>
      </c>
      <c r="AI10" s="87">
        <v>1453</v>
      </c>
      <c r="AJ10" s="87">
        <v>2165</v>
      </c>
      <c r="AK10" s="87">
        <v>4894</v>
      </c>
      <c r="AL10" s="39">
        <v>42</v>
      </c>
      <c r="AM10" s="58">
        <v>84910</v>
      </c>
      <c r="AN10" s="62">
        <v>661</v>
      </c>
      <c r="AO10" s="87">
        <v>3341</v>
      </c>
      <c r="AP10" s="87">
        <v>10</v>
      </c>
      <c r="AQ10" s="87">
        <v>149</v>
      </c>
      <c r="AR10" s="87">
        <v>3830</v>
      </c>
      <c r="AS10" s="87">
        <v>322</v>
      </c>
      <c r="AT10" s="39">
        <v>8313</v>
      </c>
      <c r="AU10" s="58">
        <v>93223</v>
      </c>
      <c r="AV10" s="58">
        <v>54908</v>
      </c>
      <c r="AW10" s="58">
        <v>63221</v>
      </c>
      <c r="AX10" s="58">
        <v>148131</v>
      </c>
      <c r="AY10" s="58">
        <v>-81790</v>
      </c>
      <c r="AZ10" s="58">
        <v>-18569</v>
      </c>
      <c r="BA10" s="58">
        <v>66341</v>
      </c>
      <c r="BB10" s="29">
        <v>3341</v>
      </c>
    </row>
    <row r="11" spans="1:54" ht="15" customHeight="1">
      <c r="A11" s="124">
        <v>20</v>
      </c>
      <c r="B11" s="39" t="s">
        <v>7</v>
      </c>
      <c r="C11" s="62">
        <v>8469</v>
      </c>
      <c r="D11" s="87">
        <v>11</v>
      </c>
      <c r="E11" s="87">
        <v>739</v>
      </c>
      <c r="F11" s="87">
        <v>711</v>
      </c>
      <c r="G11" s="87">
        <v>1679</v>
      </c>
      <c r="H11" s="87">
        <v>1820</v>
      </c>
      <c r="I11" s="87">
        <v>1462</v>
      </c>
      <c r="J11" s="87">
        <v>306217</v>
      </c>
      <c r="K11" s="87">
        <v>377</v>
      </c>
      <c r="L11" s="87">
        <v>1274</v>
      </c>
      <c r="M11" s="87">
        <v>3673</v>
      </c>
      <c r="N11" s="87">
        <v>1407</v>
      </c>
      <c r="O11" s="87">
        <v>496</v>
      </c>
      <c r="P11" s="87">
        <v>2714</v>
      </c>
      <c r="Q11" s="87">
        <v>3394</v>
      </c>
      <c r="R11" s="87">
        <v>283</v>
      </c>
      <c r="S11" s="87">
        <v>3178</v>
      </c>
      <c r="T11" s="87">
        <v>7435</v>
      </c>
      <c r="U11" s="87">
        <v>16086</v>
      </c>
      <c r="V11" s="87">
        <v>2370</v>
      </c>
      <c r="W11" s="87">
        <v>160</v>
      </c>
      <c r="X11" s="87">
        <v>354</v>
      </c>
      <c r="Y11" s="87">
        <v>628</v>
      </c>
      <c r="Z11" s="87">
        <v>6</v>
      </c>
      <c r="AA11" s="87">
        <v>4</v>
      </c>
      <c r="AB11" s="87">
        <v>18</v>
      </c>
      <c r="AC11" s="87">
        <v>170</v>
      </c>
      <c r="AD11" s="87">
        <v>287</v>
      </c>
      <c r="AE11" s="87">
        <v>332</v>
      </c>
      <c r="AF11" s="87">
        <v>707</v>
      </c>
      <c r="AG11" s="87">
        <v>92564</v>
      </c>
      <c r="AH11" s="87">
        <v>110</v>
      </c>
      <c r="AI11" s="87">
        <v>1160</v>
      </c>
      <c r="AJ11" s="87">
        <v>2103</v>
      </c>
      <c r="AK11" s="87">
        <v>106</v>
      </c>
      <c r="AL11" s="39">
        <v>262</v>
      </c>
      <c r="AM11" s="58">
        <v>462766</v>
      </c>
      <c r="AN11" s="62">
        <v>1588</v>
      </c>
      <c r="AO11" s="87">
        <v>21495</v>
      </c>
      <c r="AP11" s="87">
        <v>0</v>
      </c>
      <c r="AQ11" s="87">
        <v>0</v>
      </c>
      <c r="AR11" s="87">
        <v>0</v>
      </c>
      <c r="AS11" s="87">
        <v>-2876</v>
      </c>
      <c r="AT11" s="39">
        <v>20207</v>
      </c>
      <c r="AU11" s="58">
        <v>482973</v>
      </c>
      <c r="AV11" s="58">
        <v>581469</v>
      </c>
      <c r="AW11" s="58">
        <v>601676</v>
      </c>
      <c r="AX11" s="58">
        <v>1064442</v>
      </c>
      <c r="AY11" s="58">
        <v>-323387</v>
      </c>
      <c r="AZ11" s="58">
        <v>278289</v>
      </c>
      <c r="BA11" s="58">
        <v>741055</v>
      </c>
      <c r="BB11" s="29">
        <v>21495</v>
      </c>
    </row>
    <row r="12" spans="1:54" ht="15" customHeight="1">
      <c r="A12" s="124">
        <v>21</v>
      </c>
      <c r="B12" s="39" t="s">
        <v>8</v>
      </c>
      <c r="C12" s="62">
        <v>1059</v>
      </c>
      <c r="D12" s="87">
        <v>378</v>
      </c>
      <c r="E12" s="87">
        <v>1421</v>
      </c>
      <c r="F12" s="87">
        <v>642</v>
      </c>
      <c r="G12" s="87">
        <v>671</v>
      </c>
      <c r="H12" s="87">
        <v>62</v>
      </c>
      <c r="I12" s="87">
        <v>246</v>
      </c>
      <c r="J12" s="87">
        <v>180097</v>
      </c>
      <c r="K12" s="87">
        <v>31345</v>
      </c>
      <c r="L12" s="87">
        <v>2018</v>
      </c>
      <c r="M12" s="87">
        <v>57567</v>
      </c>
      <c r="N12" s="87">
        <v>1335</v>
      </c>
      <c r="O12" s="87">
        <v>130</v>
      </c>
      <c r="P12" s="87">
        <v>153</v>
      </c>
      <c r="Q12" s="87">
        <v>366</v>
      </c>
      <c r="R12" s="87">
        <v>24</v>
      </c>
      <c r="S12" s="87">
        <v>32</v>
      </c>
      <c r="T12" s="87">
        <v>687</v>
      </c>
      <c r="U12" s="87">
        <v>377</v>
      </c>
      <c r="V12" s="87">
        <v>7275</v>
      </c>
      <c r="W12" s="87">
        <v>21251</v>
      </c>
      <c r="X12" s="87">
        <v>490</v>
      </c>
      <c r="Y12" s="87">
        <v>511</v>
      </c>
      <c r="Z12" s="87">
        <v>939</v>
      </c>
      <c r="AA12" s="87">
        <v>110</v>
      </c>
      <c r="AB12" s="87">
        <v>189</v>
      </c>
      <c r="AC12" s="87">
        <v>52003</v>
      </c>
      <c r="AD12" s="87">
        <v>186</v>
      </c>
      <c r="AE12" s="87">
        <v>3921</v>
      </c>
      <c r="AF12" s="87">
        <v>602</v>
      </c>
      <c r="AG12" s="87">
        <v>1685</v>
      </c>
      <c r="AH12" s="87">
        <v>161</v>
      </c>
      <c r="AI12" s="87">
        <v>678</v>
      </c>
      <c r="AJ12" s="87">
        <v>1907</v>
      </c>
      <c r="AK12" s="87">
        <v>0</v>
      </c>
      <c r="AL12" s="39">
        <v>701</v>
      </c>
      <c r="AM12" s="58">
        <v>371219</v>
      </c>
      <c r="AN12" s="62">
        <v>145</v>
      </c>
      <c r="AO12" s="87">
        <v>53433</v>
      </c>
      <c r="AP12" s="87">
        <v>0</v>
      </c>
      <c r="AQ12" s="87">
        <v>0</v>
      </c>
      <c r="AR12" s="87">
        <v>0</v>
      </c>
      <c r="AS12" s="87">
        <v>-4395</v>
      </c>
      <c r="AT12" s="39">
        <v>49183</v>
      </c>
      <c r="AU12" s="58">
        <v>420402</v>
      </c>
      <c r="AV12" s="58">
        <v>416406</v>
      </c>
      <c r="AW12" s="58">
        <v>465589</v>
      </c>
      <c r="AX12" s="58">
        <v>836808</v>
      </c>
      <c r="AY12" s="58">
        <v>-281191</v>
      </c>
      <c r="AZ12" s="58">
        <v>184398</v>
      </c>
      <c r="BA12" s="58">
        <v>555617</v>
      </c>
      <c r="BB12" s="29">
        <v>53433</v>
      </c>
    </row>
    <row r="13" spans="1:54" ht="15" customHeight="1">
      <c r="A13" s="125">
        <v>25</v>
      </c>
      <c r="B13" s="40" t="s">
        <v>9</v>
      </c>
      <c r="C13" s="69">
        <v>347</v>
      </c>
      <c r="D13" s="88">
        <v>21</v>
      </c>
      <c r="E13" s="88">
        <v>1</v>
      </c>
      <c r="F13" s="88">
        <v>5</v>
      </c>
      <c r="G13" s="88">
        <v>1974</v>
      </c>
      <c r="H13" s="88">
        <v>20</v>
      </c>
      <c r="I13" s="88">
        <v>203</v>
      </c>
      <c r="J13" s="88">
        <v>1747</v>
      </c>
      <c r="K13" s="88">
        <v>50</v>
      </c>
      <c r="L13" s="88">
        <v>5526</v>
      </c>
      <c r="M13" s="88">
        <v>4888</v>
      </c>
      <c r="N13" s="88">
        <v>443</v>
      </c>
      <c r="O13" s="88">
        <v>180</v>
      </c>
      <c r="P13" s="88">
        <v>2718</v>
      </c>
      <c r="Q13" s="88">
        <v>5099</v>
      </c>
      <c r="R13" s="88">
        <v>191</v>
      </c>
      <c r="S13" s="88">
        <v>1134</v>
      </c>
      <c r="T13" s="88">
        <v>3413</v>
      </c>
      <c r="U13" s="88">
        <v>336</v>
      </c>
      <c r="V13" s="88">
        <v>25085</v>
      </c>
      <c r="W13" s="88">
        <v>13</v>
      </c>
      <c r="X13" s="88">
        <v>183</v>
      </c>
      <c r="Y13" s="88">
        <v>22</v>
      </c>
      <c r="Z13" s="88">
        <v>121</v>
      </c>
      <c r="AA13" s="88">
        <v>2</v>
      </c>
      <c r="AB13" s="88">
        <v>38</v>
      </c>
      <c r="AC13" s="88">
        <v>37</v>
      </c>
      <c r="AD13" s="88">
        <v>1</v>
      </c>
      <c r="AE13" s="88">
        <v>62</v>
      </c>
      <c r="AF13" s="88">
        <v>506</v>
      </c>
      <c r="AG13" s="88">
        <v>594</v>
      </c>
      <c r="AH13" s="88">
        <v>22</v>
      </c>
      <c r="AI13" s="88">
        <v>197</v>
      </c>
      <c r="AJ13" s="88">
        <v>523</v>
      </c>
      <c r="AK13" s="88">
        <v>57</v>
      </c>
      <c r="AL13" s="40">
        <v>171</v>
      </c>
      <c r="AM13" s="66">
        <v>55930</v>
      </c>
      <c r="AN13" s="69">
        <v>109</v>
      </c>
      <c r="AO13" s="88">
        <v>1012</v>
      </c>
      <c r="AP13" s="88">
        <v>0</v>
      </c>
      <c r="AQ13" s="88">
        <v>0</v>
      </c>
      <c r="AR13" s="88">
        <v>0</v>
      </c>
      <c r="AS13" s="88">
        <v>27</v>
      </c>
      <c r="AT13" s="40">
        <v>1148</v>
      </c>
      <c r="AU13" s="66">
        <v>57078</v>
      </c>
      <c r="AV13" s="66">
        <v>66406</v>
      </c>
      <c r="AW13" s="66">
        <v>67554</v>
      </c>
      <c r="AX13" s="66">
        <v>123484</v>
      </c>
      <c r="AY13" s="66">
        <v>-30705</v>
      </c>
      <c r="AZ13" s="66">
        <v>36849</v>
      </c>
      <c r="BA13" s="66">
        <v>92779</v>
      </c>
      <c r="BB13" s="29">
        <v>1012</v>
      </c>
    </row>
    <row r="14" spans="1:54" ht="15" customHeight="1">
      <c r="A14" s="124">
        <v>26</v>
      </c>
      <c r="B14" s="39" t="s">
        <v>10</v>
      </c>
      <c r="C14" s="62">
        <v>5</v>
      </c>
      <c r="D14" s="87">
        <v>1</v>
      </c>
      <c r="E14" s="87">
        <v>17</v>
      </c>
      <c r="F14" s="87">
        <v>35</v>
      </c>
      <c r="G14" s="87">
        <v>0</v>
      </c>
      <c r="H14" s="87">
        <v>7</v>
      </c>
      <c r="I14" s="87">
        <v>365</v>
      </c>
      <c r="J14" s="87">
        <v>1</v>
      </c>
      <c r="K14" s="87">
        <v>0</v>
      </c>
      <c r="L14" s="87">
        <v>614</v>
      </c>
      <c r="M14" s="87">
        <v>708294</v>
      </c>
      <c r="N14" s="87">
        <v>138</v>
      </c>
      <c r="O14" s="87">
        <v>13179</v>
      </c>
      <c r="P14" s="87">
        <v>11518</v>
      </c>
      <c r="Q14" s="87">
        <v>178</v>
      </c>
      <c r="R14" s="87">
        <v>1348</v>
      </c>
      <c r="S14" s="87">
        <v>4097</v>
      </c>
      <c r="T14" s="87">
        <v>55592</v>
      </c>
      <c r="U14" s="87">
        <v>276</v>
      </c>
      <c r="V14" s="87">
        <v>10859</v>
      </c>
      <c r="W14" s="87">
        <v>0</v>
      </c>
      <c r="X14" s="87">
        <v>1</v>
      </c>
      <c r="Y14" s="87">
        <v>0</v>
      </c>
      <c r="Z14" s="87">
        <v>0</v>
      </c>
      <c r="AA14" s="87">
        <v>0</v>
      </c>
      <c r="AB14" s="87">
        <v>0</v>
      </c>
      <c r="AC14" s="87">
        <v>5</v>
      </c>
      <c r="AD14" s="87">
        <v>0</v>
      </c>
      <c r="AE14" s="87">
        <v>11</v>
      </c>
      <c r="AF14" s="87">
        <v>0</v>
      </c>
      <c r="AG14" s="87">
        <v>2</v>
      </c>
      <c r="AH14" s="87">
        <v>0</v>
      </c>
      <c r="AI14" s="87">
        <v>35</v>
      </c>
      <c r="AJ14" s="87">
        <v>7</v>
      </c>
      <c r="AK14" s="87">
        <v>0</v>
      </c>
      <c r="AL14" s="39">
        <v>176</v>
      </c>
      <c r="AM14" s="58">
        <v>806761</v>
      </c>
      <c r="AN14" s="62">
        <v>0</v>
      </c>
      <c r="AO14" s="87">
        <v>-315</v>
      </c>
      <c r="AP14" s="87">
        <v>0</v>
      </c>
      <c r="AQ14" s="87">
        <v>-244</v>
      </c>
      <c r="AR14" s="87">
        <v>-1364</v>
      </c>
      <c r="AS14" s="87">
        <v>9974</v>
      </c>
      <c r="AT14" s="39">
        <v>8051</v>
      </c>
      <c r="AU14" s="58">
        <v>814812</v>
      </c>
      <c r="AV14" s="58">
        <v>765447</v>
      </c>
      <c r="AW14" s="58">
        <v>773498</v>
      </c>
      <c r="AX14" s="58">
        <v>1580259</v>
      </c>
      <c r="AY14" s="58">
        <v>-186432</v>
      </c>
      <c r="AZ14" s="58">
        <v>587066</v>
      </c>
      <c r="BA14" s="58">
        <v>1393827</v>
      </c>
      <c r="BB14" s="29">
        <v>-315</v>
      </c>
    </row>
    <row r="15" spans="1:54" ht="15" customHeight="1">
      <c r="A15" s="124">
        <v>27</v>
      </c>
      <c r="B15" s="39" t="s">
        <v>11</v>
      </c>
      <c r="C15" s="62">
        <v>0</v>
      </c>
      <c r="D15" s="87">
        <v>0</v>
      </c>
      <c r="E15" s="87">
        <v>0</v>
      </c>
      <c r="F15" s="87">
        <v>21</v>
      </c>
      <c r="G15" s="87">
        <v>299</v>
      </c>
      <c r="H15" s="87">
        <v>0</v>
      </c>
      <c r="I15" s="87">
        <v>109</v>
      </c>
      <c r="J15" s="87">
        <v>1372</v>
      </c>
      <c r="K15" s="87">
        <v>6</v>
      </c>
      <c r="L15" s="87">
        <v>929</v>
      </c>
      <c r="M15" s="87">
        <v>2411</v>
      </c>
      <c r="N15" s="87">
        <v>42110</v>
      </c>
      <c r="O15" s="87">
        <v>2733</v>
      </c>
      <c r="P15" s="87">
        <v>5460</v>
      </c>
      <c r="Q15" s="87">
        <v>8379</v>
      </c>
      <c r="R15" s="87">
        <v>1495</v>
      </c>
      <c r="S15" s="87">
        <v>9519</v>
      </c>
      <c r="T15" s="87">
        <v>10871</v>
      </c>
      <c r="U15" s="87">
        <v>345</v>
      </c>
      <c r="V15" s="87">
        <v>4454</v>
      </c>
      <c r="W15" s="87">
        <v>80</v>
      </c>
      <c r="X15" s="87">
        <v>10</v>
      </c>
      <c r="Y15" s="87">
        <v>0</v>
      </c>
      <c r="Z15" s="87">
        <v>7</v>
      </c>
      <c r="AA15" s="87">
        <v>0</v>
      </c>
      <c r="AB15" s="87">
        <v>0</v>
      </c>
      <c r="AC15" s="87">
        <v>20</v>
      </c>
      <c r="AD15" s="87">
        <v>21</v>
      </c>
      <c r="AE15" s="87">
        <v>74</v>
      </c>
      <c r="AF15" s="87">
        <v>5</v>
      </c>
      <c r="AG15" s="87">
        <v>899</v>
      </c>
      <c r="AH15" s="87">
        <v>10</v>
      </c>
      <c r="AI15" s="87">
        <v>109</v>
      </c>
      <c r="AJ15" s="87">
        <v>136</v>
      </c>
      <c r="AK15" s="87">
        <v>11</v>
      </c>
      <c r="AL15" s="39">
        <v>138</v>
      </c>
      <c r="AM15" s="58">
        <v>92033</v>
      </c>
      <c r="AN15" s="62">
        <v>12</v>
      </c>
      <c r="AO15" s="87">
        <v>-1</v>
      </c>
      <c r="AP15" s="87">
        <v>0</v>
      </c>
      <c r="AQ15" s="87">
        <v>0</v>
      </c>
      <c r="AR15" s="87">
        <v>-1663</v>
      </c>
      <c r="AS15" s="87">
        <v>-2011</v>
      </c>
      <c r="AT15" s="39">
        <v>-3663</v>
      </c>
      <c r="AU15" s="58">
        <v>88370</v>
      </c>
      <c r="AV15" s="58">
        <v>490930</v>
      </c>
      <c r="AW15" s="58">
        <v>487267</v>
      </c>
      <c r="AX15" s="58">
        <v>579300</v>
      </c>
      <c r="AY15" s="58">
        <v>-70020</v>
      </c>
      <c r="AZ15" s="58">
        <v>417247</v>
      </c>
      <c r="BA15" s="58">
        <v>509280</v>
      </c>
      <c r="BB15" s="29">
        <v>-1</v>
      </c>
    </row>
    <row r="16" spans="1:54" ht="15" customHeight="1">
      <c r="A16" s="124">
        <v>28</v>
      </c>
      <c r="B16" s="39" t="s">
        <v>12</v>
      </c>
      <c r="C16" s="62">
        <v>187</v>
      </c>
      <c r="D16" s="87">
        <v>16</v>
      </c>
      <c r="E16" s="87">
        <v>82</v>
      </c>
      <c r="F16" s="87">
        <v>391</v>
      </c>
      <c r="G16" s="87">
        <v>6022</v>
      </c>
      <c r="H16" s="87">
        <v>36</v>
      </c>
      <c r="I16" s="87">
        <v>752</v>
      </c>
      <c r="J16" s="87">
        <v>1904</v>
      </c>
      <c r="K16" s="87">
        <v>328</v>
      </c>
      <c r="L16" s="87">
        <v>731</v>
      </c>
      <c r="M16" s="87">
        <v>121</v>
      </c>
      <c r="N16" s="87">
        <v>157</v>
      </c>
      <c r="O16" s="87">
        <v>3037</v>
      </c>
      <c r="P16" s="87">
        <v>5014</v>
      </c>
      <c r="Q16" s="87">
        <v>2922</v>
      </c>
      <c r="R16" s="87">
        <v>995</v>
      </c>
      <c r="S16" s="87">
        <v>5422</v>
      </c>
      <c r="T16" s="87">
        <v>10528</v>
      </c>
      <c r="U16" s="87">
        <v>869</v>
      </c>
      <c r="V16" s="87">
        <v>42066</v>
      </c>
      <c r="W16" s="87">
        <v>116</v>
      </c>
      <c r="X16" s="87">
        <v>30</v>
      </c>
      <c r="Y16" s="87">
        <v>7</v>
      </c>
      <c r="Z16" s="87">
        <v>1622</v>
      </c>
      <c r="AA16" s="87">
        <v>27</v>
      </c>
      <c r="AB16" s="87">
        <v>174</v>
      </c>
      <c r="AC16" s="87">
        <v>828</v>
      </c>
      <c r="AD16" s="87">
        <v>111</v>
      </c>
      <c r="AE16" s="87">
        <v>1613</v>
      </c>
      <c r="AF16" s="87">
        <v>41</v>
      </c>
      <c r="AG16" s="87">
        <v>252</v>
      </c>
      <c r="AH16" s="87">
        <v>113</v>
      </c>
      <c r="AI16" s="87">
        <v>333</v>
      </c>
      <c r="AJ16" s="87">
        <v>773</v>
      </c>
      <c r="AK16" s="87">
        <v>4</v>
      </c>
      <c r="AL16" s="39">
        <v>210</v>
      </c>
      <c r="AM16" s="58">
        <v>87834</v>
      </c>
      <c r="AN16" s="62">
        <v>276</v>
      </c>
      <c r="AO16" s="87">
        <v>1999</v>
      </c>
      <c r="AP16" s="87">
        <v>2</v>
      </c>
      <c r="AQ16" s="87">
        <v>149</v>
      </c>
      <c r="AR16" s="87">
        <v>4488</v>
      </c>
      <c r="AS16" s="87">
        <v>-1139</v>
      </c>
      <c r="AT16" s="39">
        <v>5775</v>
      </c>
      <c r="AU16" s="58">
        <v>93609</v>
      </c>
      <c r="AV16" s="58">
        <v>26710</v>
      </c>
      <c r="AW16" s="58">
        <v>32485</v>
      </c>
      <c r="AX16" s="58">
        <v>120319</v>
      </c>
      <c r="AY16" s="58">
        <v>-68793</v>
      </c>
      <c r="AZ16" s="58">
        <v>-36308</v>
      </c>
      <c r="BA16" s="58">
        <v>51526</v>
      </c>
      <c r="BB16" s="29">
        <v>1999</v>
      </c>
    </row>
    <row r="17" spans="1:54" ht="15" customHeight="1">
      <c r="A17" s="124">
        <v>29</v>
      </c>
      <c r="B17" s="39" t="s">
        <v>13</v>
      </c>
      <c r="C17" s="62">
        <v>40</v>
      </c>
      <c r="D17" s="87">
        <v>10</v>
      </c>
      <c r="E17" s="87">
        <v>1</v>
      </c>
      <c r="F17" s="87">
        <v>80</v>
      </c>
      <c r="G17" s="87">
        <v>0</v>
      </c>
      <c r="H17" s="87">
        <v>0</v>
      </c>
      <c r="I17" s="87">
        <v>132</v>
      </c>
      <c r="J17" s="87">
        <v>4</v>
      </c>
      <c r="K17" s="87">
        <v>6</v>
      </c>
      <c r="L17" s="87">
        <v>412</v>
      </c>
      <c r="M17" s="87">
        <v>24</v>
      </c>
      <c r="N17" s="87">
        <v>3</v>
      </c>
      <c r="O17" s="87">
        <v>126</v>
      </c>
      <c r="P17" s="87">
        <v>44338</v>
      </c>
      <c r="Q17" s="87">
        <v>1263</v>
      </c>
      <c r="R17" s="87">
        <v>371</v>
      </c>
      <c r="S17" s="87">
        <v>2131</v>
      </c>
      <c r="T17" s="87">
        <v>8858</v>
      </c>
      <c r="U17" s="87">
        <v>250</v>
      </c>
      <c r="V17" s="87">
        <v>3151</v>
      </c>
      <c r="W17" s="87">
        <v>0</v>
      </c>
      <c r="X17" s="87">
        <v>451</v>
      </c>
      <c r="Y17" s="87">
        <v>1</v>
      </c>
      <c r="Z17" s="87">
        <v>594</v>
      </c>
      <c r="AA17" s="87">
        <v>2</v>
      </c>
      <c r="AB17" s="87">
        <v>0</v>
      </c>
      <c r="AC17" s="87">
        <v>73</v>
      </c>
      <c r="AD17" s="87">
        <v>18</v>
      </c>
      <c r="AE17" s="87">
        <v>1296</v>
      </c>
      <c r="AF17" s="87">
        <v>0</v>
      </c>
      <c r="AG17" s="87">
        <v>7644</v>
      </c>
      <c r="AH17" s="87">
        <v>0</v>
      </c>
      <c r="AI17" s="87">
        <v>6429</v>
      </c>
      <c r="AJ17" s="87">
        <v>357</v>
      </c>
      <c r="AK17" s="87">
        <v>280</v>
      </c>
      <c r="AL17" s="39">
        <v>0</v>
      </c>
      <c r="AM17" s="58">
        <v>78345</v>
      </c>
      <c r="AN17" s="62">
        <v>22</v>
      </c>
      <c r="AO17" s="87">
        <v>739</v>
      </c>
      <c r="AP17" s="87">
        <v>1</v>
      </c>
      <c r="AQ17" s="87">
        <v>6495</v>
      </c>
      <c r="AR17" s="87">
        <v>209747</v>
      </c>
      <c r="AS17" s="87">
        <v>2647</v>
      </c>
      <c r="AT17" s="39">
        <v>219651</v>
      </c>
      <c r="AU17" s="58">
        <v>297996</v>
      </c>
      <c r="AV17" s="58">
        <v>204624</v>
      </c>
      <c r="AW17" s="58">
        <v>424275</v>
      </c>
      <c r="AX17" s="58">
        <v>502620</v>
      </c>
      <c r="AY17" s="58">
        <v>-263317</v>
      </c>
      <c r="AZ17" s="58">
        <v>160958</v>
      </c>
      <c r="BA17" s="58">
        <v>239303</v>
      </c>
      <c r="BB17" s="29">
        <v>739</v>
      </c>
    </row>
    <row r="18" spans="1:54" ht="15" customHeight="1">
      <c r="A18" s="125">
        <v>32</v>
      </c>
      <c r="B18" s="40" t="s">
        <v>16</v>
      </c>
      <c r="C18" s="69">
        <v>0</v>
      </c>
      <c r="D18" s="88">
        <v>0</v>
      </c>
      <c r="E18" s="88">
        <v>0</v>
      </c>
      <c r="F18" s="88">
        <v>2</v>
      </c>
      <c r="G18" s="88">
        <v>0</v>
      </c>
      <c r="H18" s="88">
        <v>0</v>
      </c>
      <c r="I18" s="88">
        <v>0</v>
      </c>
      <c r="J18" s="88">
        <v>1</v>
      </c>
      <c r="K18" s="88">
        <v>0</v>
      </c>
      <c r="L18" s="88">
        <v>0</v>
      </c>
      <c r="M18" s="88">
        <v>1</v>
      </c>
      <c r="N18" s="88">
        <v>22</v>
      </c>
      <c r="O18" s="88">
        <v>57</v>
      </c>
      <c r="P18" s="88">
        <v>19111</v>
      </c>
      <c r="Q18" s="88">
        <v>51800</v>
      </c>
      <c r="R18" s="88">
        <v>4324</v>
      </c>
      <c r="S18" s="88">
        <v>57194</v>
      </c>
      <c r="T18" s="88">
        <v>4305</v>
      </c>
      <c r="U18" s="88">
        <v>17</v>
      </c>
      <c r="V18" s="88">
        <v>137</v>
      </c>
      <c r="W18" s="88">
        <v>2</v>
      </c>
      <c r="X18" s="88">
        <v>1</v>
      </c>
      <c r="Y18" s="88">
        <v>0</v>
      </c>
      <c r="Z18" s="88">
        <v>15</v>
      </c>
      <c r="AA18" s="88">
        <v>10</v>
      </c>
      <c r="AB18" s="88">
        <v>0</v>
      </c>
      <c r="AC18" s="88">
        <v>1</v>
      </c>
      <c r="AD18" s="88">
        <v>194</v>
      </c>
      <c r="AE18" s="88">
        <v>809</v>
      </c>
      <c r="AF18" s="88">
        <v>121</v>
      </c>
      <c r="AG18" s="88">
        <v>4</v>
      </c>
      <c r="AH18" s="88">
        <v>0</v>
      </c>
      <c r="AI18" s="88">
        <v>3175</v>
      </c>
      <c r="AJ18" s="88">
        <v>2</v>
      </c>
      <c r="AK18" s="88">
        <v>408</v>
      </c>
      <c r="AL18" s="40">
        <v>0</v>
      </c>
      <c r="AM18" s="66">
        <v>141713</v>
      </c>
      <c r="AN18" s="69">
        <v>5</v>
      </c>
      <c r="AO18" s="88">
        <v>747</v>
      </c>
      <c r="AP18" s="88">
        <v>0</v>
      </c>
      <c r="AQ18" s="88">
        <v>0</v>
      </c>
      <c r="AR18" s="88">
        <v>0</v>
      </c>
      <c r="AS18" s="88">
        <v>-5456</v>
      </c>
      <c r="AT18" s="40">
        <v>-4704</v>
      </c>
      <c r="AU18" s="66">
        <v>137009</v>
      </c>
      <c r="AV18" s="66">
        <v>198209</v>
      </c>
      <c r="AW18" s="66">
        <v>193505</v>
      </c>
      <c r="AX18" s="66">
        <v>335218</v>
      </c>
      <c r="AY18" s="66">
        <v>-122015</v>
      </c>
      <c r="AZ18" s="66">
        <v>71490</v>
      </c>
      <c r="BA18" s="66">
        <v>213203</v>
      </c>
      <c r="BB18" s="29">
        <v>747</v>
      </c>
    </row>
    <row r="19" spans="1:54" ht="15" customHeight="1">
      <c r="A19" s="124">
        <v>33</v>
      </c>
      <c r="B19" s="39" t="s">
        <v>14</v>
      </c>
      <c r="C19" s="62">
        <v>5</v>
      </c>
      <c r="D19" s="87">
        <v>0</v>
      </c>
      <c r="E19" s="87">
        <v>34</v>
      </c>
      <c r="F19" s="87">
        <v>32</v>
      </c>
      <c r="G19" s="87">
        <v>0</v>
      </c>
      <c r="H19" s="87">
        <v>0</v>
      </c>
      <c r="I19" s="87">
        <v>12</v>
      </c>
      <c r="J19" s="87">
        <v>0</v>
      </c>
      <c r="K19" s="87">
        <v>0</v>
      </c>
      <c r="L19" s="87">
        <v>5</v>
      </c>
      <c r="M19" s="87">
        <v>0</v>
      </c>
      <c r="N19" s="87">
        <v>2</v>
      </c>
      <c r="O19" s="87">
        <v>26</v>
      </c>
      <c r="P19" s="87">
        <v>4777</v>
      </c>
      <c r="Q19" s="87">
        <v>4341</v>
      </c>
      <c r="R19" s="87">
        <v>4215</v>
      </c>
      <c r="S19" s="87">
        <v>4125</v>
      </c>
      <c r="T19" s="87">
        <v>15840</v>
      </c>
      <c r="U19" s="87">
        <v>10</v>
      </c>
      <c r="V19" s="87">
        <v>3717</v>
      </c>
      <c r="W19" s="87">
        <v>1</v>
      </c>
      <c r="X19" s="87">
        <v>8</v>
      </c>
      <c r="Y19" s="87">
        <v>0</v>
      </c>
      <c r="Z19" s="87">
        <v>123</v>
      </c>
      <c r="AA19" s="87">
        <v>1</v>
      </c>
      <c r="AB19" s="87">
        <v>6</v>
      </c>
      <c r="AC19" s="87">
        <v>97</v>
      </c>
      <c r="AD19" s="87">
        <v>29</v>
      </c>
      <c r="AE19" s="87">
        <v>673</v>
      </c>
      <c r="AF19" s="87">
        <v>175</v>
      </c>
      <c r="AG19" s="87">
        <v>52</v>
      </c>
      <c r="AH19" s="87">
        <v>0</v>
      </c>
      <c r="AI19" s="87">
        <v>1817</v>
      </c>
      <c r="AJ19" s="87">
        <v>67</v>
      </c>
      <c r="AK19" s="87">
        <v>0</v>
      </c>
      <c r="AL19" s="39">
        <v>42</v>
      </c>
      <c r="AM19" s="58">
        <v>40232</v>
      </c>
      <c r="AN19" s="62">
        <v>608</v>
      </c>
      <c r="AO19" s="87">
        <v>22390</v>
      </c>
      <c r="AP19" s="87">
        <v>0</v>
      </c>
      <c r="AQ19" s="87">
        <v>2951</v>
      </c>
      <c r="AR19" s="87">
        <v>58518</v>
      </c>
      <c r="AS19" s="87">
        <v>2067</v>
      </c>
      <c r="AT19" s="39">
        <v>86534</v>
      </c>
      <c r="AU19" s="58">
        <v>126766</v>
      </c>
      <c r="AV19" s="58">
        <v>24406</v>
      </c>
      <c r="AW19" s="58">
        <v>110940</v>
      </c>
      <c r="AX19" s="58">
        <v>151172</v>
      </c>
      <c r="AY19" s="58">
        <v>-118439</v>
      </c>
      <c r="AZ19" s="58">
        <v>-7499</v>
      </c>
      <c r="BA19" s="58">
        <v>32733</v>
      </c>
      <c r="BB19" s="29">
        <v>22390</v>
      </c>
    </row>
    <row r="20" spans="1:54" ht="15" customHeight="1">
      <c r="A20" s="124">
        <v>34</v>
      </c>
      <c r="B20" s="39" t="s">
        <v>15</v>
      </c>
      <c r="C20" s="62">
        <v>0</v>
      </c>
      <c r="D20" s="87">
        <v>5</v>
      </c>
      <c r="E20" s="87">
        <v>1</v>
      </c>
      <c r="F20" s="87">
        <v>0</v>
      </c>
      <c r="G20" s="87">
        <v>12</v>
      </c>
      <c r="H20" s="87">
        <v>0</v>
      </c>
      <c r="I20" s="87">
        <v>0</v>
      </c>
      <c r="J20" s="87">
        <v>9</v>
      </c>
      <c r="K20" s="87">
        <v>1</v>
      </c>
      <c r="L20" s="87">
        <v>1</v>
      </c>
      <c r="M20" s="87">
        <v>0</v>
      </c>
      <c r="N20" s="87">
        <v>0</v>
      </c>
      <c r="O20" s="87">
        <v>3</v>
      </c>
      <c r="P20" s="87">
        <v>178</v>
      </c>
      <c r="Q20" s="87">
        <v>26</v>
      </c>
      <c r="R20" s="87">
        <v>1</v>
      </c>
      <c r="S20" s="87">
        <v>6697</v>
      </c>
      <c r="T20" s="87">
        <v>5620</v>
      </c>
      <c r="U20" s="87">
        <v>2</v>
      </c>
      <c r="V20" s="87">
        <v>772</v>
      </c>
      <c r="W20" s="87">
        <v>5</v>
      </c>
      <c r="X20" s="87">
        <v>0</v>
      </c>
      <c r="Y20" s="87">
        <v>1</v>
      </c>
      <c r="Z20" s="87">
        <v>177</v>
      </c>
      <c r="AA20" s="87">
        <v>32</v>
      </c>
      <c r="AB20" s="87">
        <v>30</v>
      </c>
      <c r="AC20" s="87">
        <v>50</v>
      </c>
      <c r="AD20" s="87">
        <v>39</v>
      </c>
      <c r="AE20" s="87">
        <v>614</v>
      </c>
      <c r="AF20" s="87">
        <v>13</v>
      </c>
      <c r="AG20" s="87">
        <v>22</v>
      </c>
      <c r="AH20" s="87">
        <v>4</v>
      </c>
      <c r="AI20" s="87">
        <v>431</v>
      </c>
      <c r="AJ20" s="87">
        <v>53</v>
      </c>
      <c r="AK20" s="87">
        <v>0</v>
      </c>
      <c r="AL20" s="39">
        <v>0</v>
      </c>
      <c r="AM20" s="58">
        <v>14799</v>
      </c>
      <c r="AN20" s="62">
        <v>343</v>
      </c>
      <c r="AO20" s="87">
        <v>20668</v>
      </c>
      <c r="AP20" s="87">
        <v>0</v>
      </c>
      <c r="AQ20" s="87">
        <v>8341</v>
      </c>
      <c r="AR20" s="87">
        <v>20938</v>
      </c>
      <c r="AS20" s="87">
        <v>-289</v>
      </c>
      <c r="AT20" s="39">
        <v>50001</v>
      </c>
      <c r="AU20" s="58">
        <v>64800</v>
      </c>
      <c r="AV20" s="58">
        <v>203591</v>
      </c>
      <c r="AW20" s="58">
        <v>253592</v>
      </c>
      <c r="AX20" s="58">
        <v>268391</v>
      </c>
      <c r="AY20" s="58">
        <v>-60820</v>
      </c>
      <c r="AZ20" s="58">
        <v>192772</v>
      </c>
      <c r="BA20" s="58">
        <v>207571</v>
      </c>
      <c r="BB20" s="29">
        <v>20668</v>
      </c>
    </row>
    <row r="21" spans="1:54" ht="15" customHeight="1">
      <c r="A21" s="124">
        <v>35</v>
      </c>
      <c r="B21" s="39" t="s">
        <v>17</v>
      </c>
      <c r="C21" s="62">
        <v>0</v>
      </c>
      <c r="D21" s="87">
        <v>0</v>
      </c>
      <c r="E21" s="87">
        <v>1478</v>
      </c>
      <c r="F21" s="87">
        <v>0</v>
      </c>
      <c r="G21" s="87">
        <v>0</v>
      </c>
      <c r="H21" s="87">
        <v>0</v>
      </c>
      <c r="I21" s="87">
        <v>0</v>
      </c>
      <c r="J21" s="87">
        <v>0</v>
      </c>
      <c r="K21" s="87">
        <v>0</v>
      </c>
      <c r="L21" s="87">
        <v>0</v>
      </c>
      <c r="M21" s="87">
        <v>0</v>
      </c>
      <c r="N21" s="87">
        <v>0</v>
      </c>
      <c r="O21" s="87">
        <v>0</v>
      </c>
      <c r="P21" s="87">
        <v>2</v>
      </c>
      <c r="Q21" s="87">
        <v>0</v>
      </c>
      <c r="R21" s="87">
        <v>0</v>
      </c>
      <c r="S21" s="87">
        <v>0</v>
      </c>
      <c r="T21" s="87">
        <v>256250</v>
      </c>
      <c r="U21" s="87">
        <v>0</v>
      </c>
      <c r="V21" s="87">
        <v>0</v>
      </c>
      <c r="W21" s="87">
        <v>0</v>
      </c>
      <c r="X21" s="87">
        <v>0</v>
      </c>
      <c r="Y21" s="87">
        <v>0</v>
      </c>
      <c r="Z21" s="87">
        <v>0</v>
      </c>
      <c r="AA21" s="87">
        <v>0</v>
      </c>
      <c r="AB21" s="87">
        <v>0</v>
      </c>
      <c r="AC21" s="87">
        <v>6484</v>
      </c>
      <c r="AD21" s="87">
        <v>0</v>
      </c>
      <c r="AE21" s="87">
        <v>1985</v>
      </c>
      <c r="AF21" s="87">
        <v>22</v>
      </c>
      <c r="AG21" s="87">
        <v>0</v>
      </c>
      <c r="AH21" s="87">
        <v>0</v>
      </c>
      <c r="AI21" s="87">
        <v>7562</v>
      </c>
      <c r="AJ21" s="87">
        <v>5</v>
      </c>
      <c r="AK21" s="87">
        <v>0</v>
      </c>
      <c r="AL21" s="39">
        <v>0</v>
      </c>
      <c r="AM21" s="58">
        <v>273788</v>
      </c>
      <c r="AN21" s="62">
        <v>0</v>
      </c>
      <c r="AO21" s="87">
        <v>48962</v>
      </c>
      <c r="AP21" s="87">
        <v>0</v>
      </c>
      <c r="AQ21" s="87">
        <v>7941</v>
      </c>
      <c r="AR21" s="87">
        <v>45616</v>
      </c>
      <c r="AS21" s="87">
        <v>16396</v>
      </c>
      <c r="AT21" s="39">
        <v>118915</v>
      </c>
      <c r="AU21" s="58">
        <v>392703</v>
      </c>
      <c r="AV21" s="58">
        <v>503769</v>
      </c>
      <c r="AW21" s="58">
        <v>622684</v>
      </c>
      <c r="AX21" s="58">
        <v>896472</v>
      </c>
      <c r="AY21" s="58">
        <v>-280874</v>
      </c>
      <c r="AZ21" s="58">
        <v>341810</v>
      </c>
      <c r="BA21" s="58">
        <v>615598</v>
      </c>
      <c r="BB21" s="29">
        <v>48962</v>
      </c>
    </row>
    <row r="22" spans="1:54" ht="15" customHeight="1">
      <c r="A22" s="124">
        <v>39</v>
      </c>
      <c r="B22" s="39" t="s">
        <v>18</v>
      </c>
      <c r="C22" s="62">
        <v>1311</v>
      </c>
      <c r="D22" s="87">
        <v>573</v>
      </c>
      <c r="E22" s="87">
        <v>753</v>
      </c>
      <c r="F22" s="87">
        <v>260</v>
      </c>
      <c r="G22" s="87">
        <v>7660</v>
      </c>
      <c r="H22" s="87">
        <v>549</v>
      </c>
      <c r="I22" s="87">
        <v>2507</v>
      </c>
      <c r="J22" s="87">
        <v>4861</v>
      </c>
      <c r="K22" s="87">
        <v>1710</v>
      </c>
      <c r="L22" s="87">
        <v>1534</v>
      </c>
      <c r="M22" s="87">
        <v>14716</v>
      </c>
      <c r="N22" s="87">
        <v>9998</v>
      </c>
      <c r="O22" s="87">
        <v>293</v>
      </c>
      <c r="P22" s="87">
        <v>10661</v>
      </c>
      <c r="Q22" s="87">
        <v>7593</v>
      </c>
      <c r="R22" s="87">
        <v>1867</v>
      </c>
      <c r="S22" s="87">
        <v>9649</v>
      </c>
      <c r="T22" s="87">
        <v>20448</v>
      </c>
      <c r="U22" s="87">
        <v>21306</v>
      </c>
      <c r="V22" s="87">
        <v>7746</v>
      </c>
      <c r="W22" s="87">
        <v>3302</v>
      </c>
      <c r="X22" s="87">
        <v>1682</v>
      </c>
      <c r="Y22" s="87">
        <v>777</v>
      </c>
      <c r="Z22" s="87">
        <v>6791</v>
      </c>
      <c r="AA22" s="87">
        <v>4467</v>
      </c>
      <c r="AB22" s="87">
        <v>356</v>
      </c>
      <c r="AC22" s="87">
        <v>2590</v>
      </c>
      <c r="AD22" s="87">
        <v>4810</v>
      </c>
      <c r="AE22" s="87">
        <v>3927</v>
      </c>
      <c r="AF22" s="87">
        <v>3555</v>
      </c>
      <c r="AG22" s="87">
        <v>5058</v>
      </c>
      <c r="AH22" s="87">
        <v>2528</v>
      </c>
      <c r="AI22" s="87">
        <v>5478</v>
      </c>
      <c r="AJ22" s="87">
        <v>3531</v>
      </c>
      <c r="AK22" s="87">
        <v>2199</v>
      </c>
      <c r="AL22" s="39">
        <v>204</v>
      </c>
      <c r="AM22" s="58">
        <v>177250</v>
      </c>
      <c r="AN22" s="62">
        <v>2249</v>
      </c>
      <c r="AO22" s="87">
        <v>35174</v>
      </c>
      <c r="AP22" s="87">
        <v>12</v>
      </c>
      <c r="AQ22" s="87">
        <v>1040</v>
      </c>
      <c r="AR22" s="87">
        <v>9134</v>
      </c>
      <c r="AS22" s="87">
        <v>-357</v>
      </c>
      <c r="AT22" s="39">
        <v>47252</v>
      </c>
      <c r="AU22" s="58">
        <v>224502</v>
      </c>
      <c r="AV22" s="58">
        <v>79381</v>
      </c>
      <c r="AW22" s="58">
        <v>126633</v>
      </c>
      <c r="AX22" s="58">
        <v>303883</v>
      </c>
      <c r="AY22" s="58">
        <v>-170001</v>
      </c>
      <c r="AZ22" s="58">
        <v>-43368</v>
      </c>
      <c r="BA22" s="58">
        <v>133882</v>
      </c>
      <c r="BB22" s="29">
        <v>35174</v>
      </c>
    </row>
    <row r="23" spans="1:54" ht="15" customHeight="1">
      <c r="A23" s="125">
        <v>41</v>
      </c>
      <c r="B23" s="40" t="s">
        <v>19</v>
      </c>
      <c r="C23" s="69">
        <v>402</v>
      </c>
      <c r="D23" s="88">
        <v>42</v>
      </c>
      <c r="E23" s="88">
        <v>57</v>
      </c>
      <c r="F23" s="88">
        <v>71</v>
      </c>
      <c r="G23" s="88">
        <v>150</v>
      </c>
      <c r="H23" s="88">
        <v>37</v>
      </c>
      <c r="I23" s="88">
        <v>247</v>
      </c>
      <c r="J23" s="88">
        <v>1924</v>
      </c>
      <c r="K23" s="88">
        <v>203</v>
      </c>
      <c r="L23" s="88">
        <v>552</v>
      </c>
      <c r="M23" s="88">
        <v>4670</v>
      </c>
      <c r="N23" s="88">
        <v>1459</v>
      </c>
      <c r="O23" s="88">
        <v>177</v>
      </c>
      <c r="P23" s="88">
        <v>260</v>
      </c>
      <c r="Q23" s="88">
        <v>307</v>
      </c>
      <c r="R23" s="88">
        <v>52</v>
      </c>
      <c r="S23" s="88">
        <v>67</v>
      </c>
      <c r="T23" s="88">
        <v>340</v>
      </c>
      <c r="U23" s="88">
        <v>295</v>
      </c>
      <c r="V23" s="88">
        <v>275</v>
      </c>
      <c r="W23" s="88">
        <v>4555</v>
      </c>
      <c r="X23" s="88">
        <v>1165</v>
      </c>
      <c r="Y23" s="88">
        <v>126</v>
      </c>
      <c r="Z23" s="88">
        <v>1702</v>
      </c>
      <c r="AA23" s="88">
        <v>628</v>
      </c>
      <c r="AB23" s="88">
        <v>4919</v>
      </c>
      <c r="AC23" s="88">
        <v>2599</v>
      </c>
      <c r="AD23" s="88">
        <v>1009</v>
      </c>
      <c r="AE23" s="88">
        <v>2982</v>
      </c>
      <c r="AF23" s="88">
        <v>1395</v>
      </c>
      <c r="AG23" s="88">
        <v>1747</v>
      </c>
      <c r="AH23" s="88">
        <v>79</v>
      </c>
      <c r="AI23" s="88">
        <v>376</v>
      </c>
      <c r="AJ23" s="88">
        <v>790</v>
      </c>
      <c r="AK23" s="88">
        <v>0</v>
      </c>
      <c r="AL23" s="40">
        <v>0</v>
      </c>
      <c r="AM23" s="66">
        <v>35659</v>
      </c>
      <c r="AN23" s="69">
        <v>0</v>
      </c>
      <c r="AO23" s="88">
        <v>0</v>
      </c>
      <c r="AP23" s="88">
        <v>0</v>
      </c>
      <c r="AQ23" s="88">
        <v>196632</v>
      </c>
      <c r="AR23" s="88">
        <v>262719</v>
      </c>
      <c r="AS23" s="88">
        <v>0</v>
      </c>
      <c r="AT23" s="40">
        <v>459351</v>
      </c>
      <c r="AU23" s="66">
        <v>495010</v>
      </c>
      <c r="AV23" s="66">
        <v>220</v>
      </c>
      <c r="AW23" s="66">
        <v>459571</v>
      </c>
      <c r="AX23" s="66">
        <v>495230</v>
      </c>
      <c r="AY23" s="66">
        <v>-23470</v>
      </c>
      <c r="AZ23" s="66">
        <v>436101</v>
      </c>
      <c r="BA23" s="66">
        <v>471760</v>
      </c>
      <c r="BB23" s="29">
        <v>0</v>
      </c>
    </row>
    <row r="24" spans="1:54" ht="15" customHeight="1">
      <c r="A24" s="124">
        <v>46</v>
      </c>
      <c r="B24" s="39" t="s">
        <v>20</v>
      </c>
      <c r="C24" s="62">
        <v>1390</v>
      </c>
      <c r="D24" s="87">
        <v>213</v>
      </c>
      <c r="E24" s="87">
        <v>337</v>
      </c>
      <c r="F24" s="87">
        <v>1309</v>
      </c>
      <c r="G24" s="87">
        <v>3288</v>
      </c>
      <c r="H24" s="87">
        <v>511</v>
      </c>
      <c r="I24" s="87">
        <v>3968</v>
      </c>
      <c r="J24" s="87">
        <v>20011</v>
      </c>
      <c r="K24" s="87">
        <v>4185</v>
      </c>
      <c r="L24" s="87">
        <v>8236</v>
      </c>
      <c r="M24" s="87">
        <v>34683</v>
      </c>
      <c r="N24" s="87">
        <v>17782</v>
      </c>
      <c r="O24" s="87">
        <v>1072</v>
      </c>
      <c r="P24" s="87">
        <v>3280</v>
      </c>
      <c r="Q24" s="87">
        <v>7350</v>
      </c>
      <c r="R24" s="87">
        <v>277</v>
      </c>
      <c r="S24" s="87">
        <v>1282</v>
      </c>
      <c r="T24" s="87">
        <v>7410</v>
      </c>
      <c r="U24" s="87">
        <v>3903</v>
      </c>
      <c r="V24" s="87">
        <v>1491</v>
      </c>
      <c r="W24" s="87">
        <v>31011</v>
      </c>
      <c r="X24" s="87">
        <v>1774</v>
      </c>
      <c r="Y24" s="87">
        <v>3274</v>
      </c>
      <c r="Z24" s="87">
        <v>13990</v>
      </c>
      <c r="AA24" s="87">
        <v>1293</v>
      </c>
      <c r="AB24" s="87">
        <v>1758</v>
      </c>
      <c r="AC24" s="87">
        <v>4524</v>
      </c>
      <c r="AD24" s="87">
        <v>1713</v>
      </c>
      <c r="AE24" s="87">
        <v>4384</v>
      </c>
      <c r="AF24" s="87">
        <v>7378</v>
      </c>
      <c r="AG24" s="87">
        <v>9996</v>
      </c>
      <c r="AH24" s="87">
        <v>212</v>
      </c>
      <c r="AI24" s="87">
        <v>1700</v>
      </c>
      <c r="AJ24" s="87">
        <v>15118</v>
      </c>
      <c r="AK24" s="87">
        <v>0</v>
      </c>
      <c r="AL24" s="39">
        <v>164</v>
      </c>
      <c r="AM24" s="58">
        <v>220267</v>
      </c>
      <c r="AN24" s="62">
        <v>62</v>
      </c>
      <c r="AO24" s="87">
        <v>52184</v>
      </c>
      <c r="AP24" s="87">
        <v>0</v>
      </c>
      <c r="AQ24" s="87">
        <v>0</v>
      </c>
      <c r="AR24" s="87">
        <v>0</v>
      </c>
      <c r="AS24" s="87">
        <v>0</v>
      </c>
      <c r="AT24" s="39">
        <v>52246</v>
      </c>
      <c r="AU24" s="58">
        <v>272513</v>
      </c>
      <c r="AV24" s="58">
        <v>187210</v>
      </c>
      <c r="AW24" s="58">
        <v>239456</v>
      </c>
      <c r="AX24" s="58">
        <v>459723</v>
      </c>
      <c r="AY24" s="58">
        <v>-107868</v>
      </c>
      <c r="AZ24" s="58">
        <v>131588</v>
      </c>
      <c r="BA24" s="58">
        <v>351855</v>
      </c>
      <c r="BB24" s="29">
        <v>52184</v>
      </c>
    </row>
    <row r="25" spans="1:54" ht="15" customHeight="1">
      <c r="A25" s="124">
        <v>47</v>
      </c>
      <c r="B25" s="39" t="s">
        <v>168</v>
      </c>
      <c r="C25" s="62">
        <v>90</v>
      </c>
      <c r="D25" s="87">
        <v>6</v>
      </c>
      <c r="E25" s="87">
        <v>11</v>
      </c>
      <c r="F25" s="87">
        <v>79</v>
      </c>
      <c r="G25" s="87">
        <v>574</v>
      </c>
      <c r="H25" s="87">
        <v>15</v>
      </c>
      <c r="I25" s="87">
        <v>201</v>
      </c>
      <c r="J25" s="87">
        <v>1166</v>
      </c>
      <c r="K25" s="87">
        <v>258</v>
      </c>
      <c r="L25" s="87">
        <v>85</v>
      </c>
      <c r="M25" s="87">
        <v>770</v>
      </c>
      <c r="N25" s="87">
        <v>303</v>
      </c>
      <c r="O25" s="87">
        <v>32</v>
      </c>
      <c r="P25" s="87">
        <v>115</v>
      </c>
      <c r="Q25" s="87">
        <v>224</v>
      </c>
      <c r="R25" s="87">
        <v>19</v>
      </c>
      <c r="S25" s="87">
        <v>28</v>
      </c>
      <c r="T25" s="87">
        <v>230</v>
      </c>
      <c r="U25" s="87">
        <v>148</v>
      </c>
      <c r="V25" s="87">
        <v>338</v>
      </c>
      <c r="W25" s="87">
        <v>182</v>
      </c>
      <c r="X25" s="87">
        <v>103</v>
      </c>
      <c r="Y25" s="87">
        <v>401</v>
      </c>
      <c r="Z25" s="87">
        <v>1392</v>
      </c>
      <c r="AA25" s="87">
        <v>290</v>
      </c>
      <c r="AB25" s="87">
        <v>158</v>
      </c>
      <c r="AC25" s="87">
        <v>1336</v>
      </c>
      <c r="AD25" s="87">
        <v>737</v>
      </c>
      <c r="AE25" s="87">
        <v>1458</v>
      </c>
      <c r="AF25" s="87">
        <v>2641</v>
      </c>
      <c r="AG25" s="87">
        <v>3758</v>
      </c>
      <c r="AH25" s="87">
        <v>102</v>
      </c>
      <c r="AI25" s="87">
        <v>224</v>
      </c>
      <c r="AJ25" s="87">
        <v>3520</v>
      </c>
      <c r="AK25" s="87">
        <v>0</v>
      </c>
      <c r="AL25" s="39">
        <v>50</v>
      </c>
      <c r="AM25" s="58">
        <v>21044</v>
      </c>
      <c r="AN25" s="62">
        <v>25</v>
      </c>
      <c r="AO25" s="87">
        <v>15897</v>
      </c>
      <c r="AP25" s="87">
        <v>-45</v>
      </c>
      <c r="AQ25" s="87">
        <v>0</v>
      </c>
      <c r="AR25" s="87">
        <v>0</v>
      </c>
      <c r="AS25" s="87">
        <v>0</v>
      </c>
      <c r="AT25" s="39">
        <v>15877</v>
      </c>
      <c r="AU25" s="58">
        <v>36921</v>
      </c>
      <c r="AV25" s="58">
        <v>0</v>
      </c>
      <c r="AW25" s="58">
        <v>15877</v>
      </c>
      <c r="AX25" s="58">
        <v>36921</v>
      </c>
      <c r="AY25" s="58">
        <v>0</v>
      </c>
      <c r="AZ25" s="58">
        <v>15877</v>
      </c>
      <c r="BA25" s="58">
        <v>36921</v>
      </c>
      <c r="BB25" s="29">
        <v>15897</v>
      </c>
    </row>
    <row r="26" spans="1:54" ht="15" customHeight="1">
      <c r="A26" s="124">
        <v>48</v>
      </c>
      <c r="B26" s="39" t="s">
        <v>169</v>
      </c>
      <c r="C26" s="62">
        <v>39</v>
      </c>
      <c r="D26" s="87">
        <v>4</v>
      </c>
      <c r="E26" s="87">
        <v>0</v>
      </c>
      <c r="F26" s="87">
        <v>44</v>
      </c>
      <c r="G26" s="87">
        <v>121</v>
      </c>
      <c r="H26" s="87">
        <v>2</v>
      </c>
      <c r="I26" s="87">
        <v>113</v>
      </c>
      <c r="J26" s="87">
        <v>843</v>
      </c>
      <c r="K26" s="87">
        <v>11</v>
      </c>
      <c r="L26" s="87">
        <v>145</v>
      </c>
      <c r="M26" s="87">
        <v>260</v>
      </c>
      <c r="N26" s="87">
        <v>19</v>
      </c>
      <c r="O26" s="87">
        <v>1</v>
      </c>
      <c r="P26" s="87">
        <v>18</v>
      </c>
      <c r="Q26" s="87">
        <v>123</v>
      </c>
      <c r="R26" s="87">
        <v>6</v>
      </c>
      <c r="S26" s="87">
        <v>7</v>
      </c>
      <c r="T26" s="87">
        <v>133</v>
      </c>
      <c r="U26" s="87">
        <v>8</v>
      </c>
      <c r="V26" s="87">
        <v>750</v>
      </c>
      <c r="W26" s="87">
        <v>1919</v>
      </c>
      <c r="X26" s="87">
        <v>43</v>
      </c>
      <c r="Y26" s="87">
        <v>0</v>
      </c>
      <c r="Z26" s="87">
        <v>578</v>
      </c>
      <c r="AA26" s="87">
        <v>486</v>
      </c>
      <c r="AB26" s="87">
        <v>5</v>
      </c>
      <c r="AC26" s="87">
        <v>778</v>
      </c>
      <c r="AD26" s="87">
        <v>894</v>
      </c>
      <c r="AE26" s="87">
        <v>6698</v>
      </c>
      <c r="AF26" s="87">
        <v>1150</v>
      </c>
      <c r="AG26" s="87">
        <v>1816</v>
      </c>
      <c r="AH26" s="87">
        <v>1</v>
      </c>
      <c r="AI26" s="87">
        <v>76</v>
      </c>
      <c r="AJ26" s="87">
        <v>5403</v>
      </c>
      <c r="AK26" s="87">
        <v>0</v>
      </c>
      <c r="AL26" s="39">
        <v>393</v>
      </c>
      <c r="AM26" s="58">
        <v>22887</v>
      </c>
      <c r="AN26" s="62">
        <v>0</v>
      </c>
      <c r="AO26" s="87">
        <v>1587</v>
      </c>
      <c r="AP26" s="87">
        <v>4629</v>
      </c>
      <c r="AQ26" s="87">
        <v>0</v>
      </c>
      <c r="AR26" s="87">
        <v>0</v>
      </c>
      <c r="AS26" s="87">
        <v>0</v>
      </c>
      <c r="AT26" s="39">
        <v>6216</v>
      </c>
      <c r="AU26" s="58">
        <v>29103</v>
      </c>
      <c r="AV26" s="58">
        <v>17018</v>
      </c>
      <c r="AW26" s="58">
        <v>23234</v>
      </c>
      <c r="AX26" s="58">
        <v>46121</v>
      </c>
      <c r="AY26" s="58">
        <v>-1757</v>
      </c>
      <c r="AZ26" s="58">
        <v>21477</v>
      </c>
      <c r="BA26" s="58">
        <v>44364</v>
      </c>
      <c r="BB26" s="29">
        <v>1587</v>
      </c>
    </row>
    <row r="27" spans="1:54" ht="15" customHeight="1">
      <c r="A27" s="124">
        <v>51</v>
      </c>
      <c r="B27" s="39" t="s">
        <v>21</v>
      </c>
      <c r="C27" s="62">
        <v>9566</v>
      </c>
      <c r="D27" s="87">
        <v>693</v>
      </c>
      <c r="E27" s="87">
        <v>3140</v>
      </c>
      <c r="F27" s="87">
        <v>583</v>
      </c>
      <c r="G27" s="87">
        <v>16552</v>
      </c>
      <c r="H27" s="87">
        <v>1402</v>
      </c>
      <c r="I27" s="87">
        <v>4841</v>
      </c>
      <c r="J27" s="87">
        <v>15450</v>
      </c>
      <c r="K27" s="87">
        <v>5802</v>
      </c>
      <c r="L27" s="87">
        <v>2702</v>
      </c>
      <c r="M27" s="87">
        <v>12583</v>
      </c>
      <c r="N27" s="87">
        <v>7038</v>
      </c>
      <c r="O27" s="87">
        <v>2394</v>
      </c>
      <c r="P27" s="87">
        <v>12130</v>
      </c>
      <c r="Q27" s="87">
        <v>8962</v>
      </c>
      <c r="R27" s="87">
        <v>1698</v>
      </c>
      <c r="S27" s="87">
        <v>9096</v>
      </c>
      <c r="T27" s="87">
        <v>23399</v>
      </c>
      <c r="U27" s="87">
        <v>6258</v>
      </c>
      <c r="V27" s="87">
        <v>25026</v>
      </c>
      <c r="W27" s="87">
        <v>6388</v>
      </c>
      <c r="X27" s="87">
        <v>734</v>
      </c>
      <c r="Y27" s="87">
        <v>654</v>
      </c>
      <c r="Z27" s="87">
        <v>6209</v>
      </c>
      <c r="AA27" s="87">
        <v>1257</v>
      </c>
      <c r="AB27" s="87">
        <v>703</v>
      </c>
      <c r="AC27" s="87">
        <v>13708</v>
      </c>
      <c r="AD27" s="87">
        <v>2378</v>
      </c>
      <c r="AE27" s="87">
        <v>3598</v>
      </c>
      <c r="AF27" s="87">
        <v>3370</v>
      </c>
      <c r="AG27" s="87">
        <v>36730</v>
      </c>
      <c r="AH27" s="87">
        <v>1767</v>
      </c>
      <c r="AI27" s="87">
        <v>5931</v>
      </c>
      <c r="AJ27" s="87">
        <v>26437</v>
      </c>
      <c r="AK27" s="87">
        <v>2570</v>
      </c>
      <c r="AL27" s="39">
        <v>365</v>
      </c>
      <c r="AM27" s="58">
        <v>282114</v>
      </c>
      <c r="AN27" s="62">
        <v>15257</v>
      </c>
      <c r="AO27" s="87">
        <v>395788</v>
      </c>
      <c r="AP27" s="87">
        <v>65</v>
      </c>
      <c r="AQ27" s="87">
        <v>4448</v>
      </c>
      <c r="AR27" s="87">
        <v>62874</v>
      </c>
      <c r="AS27" s="87">
        <v>1595</v>
      </c>
      <c r="AT27" s="39">
        <v>480027</v>
      </c>
      <c r="AU27" s="58">
        <v>762141</v>
      </c>
      <c r="AV27" s="58">
        <v>256433</v>
      </c>
      <c r="AW27" s="58">
        <v>736460</v>
      </c>
      <c r="AX27" s="58">
        <v>1018574</v>
      </c>
      <c r="AY27" s="58">
        <v>-441183</v>
      </c>
      <c r="AZ27" s="58">
        <v>295277</v>
      </c>
      <c r="BA27" s="58">
        <v>577391</v>
      </c>
      <c r="BB27" s="29">
        <v>395788</v>
      </c>
    </row>
    <row r="28" spans="1:54" ht="15" customHeight="1">
      <c r="A28" s="125">
        <v>53</v>
      </c>
      <c r="B28" s="40" t="s">
        <v>22</v>
      </c>
      <c r="C28" s="69">
        <v>761</v>
      </c>
      <c r="D28" s="88">
        <v>172</v>
      </c>
      <c r="E28" s="88">
        <v>394</v>
      </c>
      <c r="F28" s="88">
        <v>1018</v>
      </c>
      <c r="G28" s="88">
        <v>3769</v>
      </c>
      <c r="H28" s="88">
        <v>287</v>
      </c>
      <c r="I28" s="88">
        <v>665</v>
      </c>
      <c r="J28" s="88">
        <v>5897</v>
      </c>
      <c r="K28" s="88">
        <v>2033</v>
      </c>
      <c r="L28" s="88">
        <v>1003</v>
      </c>
      <c r="M28" s="88">
        <v>5585</v>
      </c>
      <c r="N28" s="88">
        <v>3254</v>
      </c>
      <c r="O28" s="88">
        <v>655</v>
      </c>
      <c r="P28" s="88">
        <v>1564</v>
      </c>
      <c r="Q28" s="88">
        <v>1153</v>
      </c>
      <c r="R28" s="88">
        <v>158</v>
      </c>
      <c r="S28" s="88">
        <v>942</v>
      </c>
      <c r="T28" s="88">
        <v>3479</v>
      </c>
      <c r="U28" s="88">
        <v>667</v>
      </c>
      <c r="V28" s="88">
        <v>6206</v>
      </c>
      <c r="W28" s="88">
        <v>6185</v>
      </c>
      <c r="X28" s="88">
        <v>989</v>
      </c>
      <c r="Y28" s="88">
        <v>1216</v>
      </c>
      <c r="Z28" s="88">
        <v>9747</v>
      </c>
      <c r="AA28" s="88">
        <v>10097</v>
      </c>
      <c r="AB28" s="88">
        <v>39306</v>
      </c>
      <c r="AC28" s="88">
        <v>13030</v>
      </c>
      <c r="AD28" s="88">
        <v>1682</v>
      </c>
      <c r="AE28" s="88">
        <v>7686</v>
      </c>
      <c r="AF28" s="88">
        <v>2966</v>
      </c>
      <c r="AG28" s="88">
        <v>6681</v>
      </c>
      <c r="AH28" s="88">
        <v>1174</v>
      </c>
      <c r="AI28" s="88">
        <v>3080</v>
      </c>
      <c r="AJ28" s="88">
        <v>3389</v>
      </c>
      <c r="AK28" s="88">
        <v>0</v>
      </c>
      <c r="AL28" s="40">
        <v>103</v>
      </c>
      <c r="AM28" s="66">
        <v>146993</v>
      </c>
      <c r="AN28" s="69">
        <v>3</v>
      </c>
      <c r="AO28" s="88">
        <v>148135</v>
      </c>
      <c r="AP28" s="88">
        <v>0</v>
      </c>
      <c r="AQ28" s="88">
        <v>0</v>
      </c>
      <c r="AR28" s="88">
        <v>0</v>
      </c>
      <c r="AS28" s="88">
        <v>0</v>
      </c>
      <c r="AT28" s="40">
        <v>148138</v>
      </c>
      <c r="AU28" s="66">
        <v>295131</v>
      </c>
      <c r="AV28" s="66">
        <v>14105</v>
      </c>
      <c r="AW28" s="66">
        <v>162243</v>
      </c>
      <c r="AX28" s="66">
        <v>309236</v>
      </c>
      <c r="AY28" s="66">
        <v>-73827</v>
      </c>
      <c r="AZ28" s="66">
        <v>88416</v>
      </c>
      <c r="BA28" s="66">
        <v>235409</v>
      </c>
      <c r="BB28" s="29">
        <v>148135</v>
      </c>
    </row>
    <row r="29" spans="1:54" ht="15" customHeight="1">
      <c r="A29" s="124">
        <v>55</v>
      </c>
      <c r="B29" s="39" t="s">
        <v>23</v>
      </c>
      <c r="C29" s="62">
        <v>125</v>
      </c>
      <c r="D29" s="87">
        <v>19</v>
      </c>
      <c r="E29" s="87">
        <v>23</v>
      </c>
      <c r="F29" s="87">
        <v>70</v>
      </c>
      <c r="G29" s="87">
        <v>409</v>
      </c>
      <c r="H29" s="87">
        <v>38</v>
      </c>
      <c r="I29" s="87">
        <v>79</v>
      </c>
      <c r="J29" s="87">
        <v>973</v>
      </c>
      <c r="K29" s="87">
        <v>115</v>
      </c>
      <c r="L29" s="87">
        <v>134</v>
      </c>
      <c r="M29" s="87">
        <v>800</v>
      </c>
      <c r="N29" s="87">
        <v>82</v>
      </c>
      <c r="O29" s="87">
        <v>172</v>
      </c>
      <c r="P29" s="87">
        <v>434</v>
      </c>
      <c r="Q29" s="87">
        <v>193</v>
      </c>
      <c r="R29" s="87">
        <v>37</v>
      </c>
      <c r="S29" s="87">
        <v>513</v>
      </c>
      <c r="T29" s="87">
        <v>400</v>
      </c>
      <c r="U29" s="87">
        <v>218</v>
      </c>
      <c r="V29" s="87">
        <v>1146</v>
      </c>
      <c r="W29" s="87">
        <v>1047</v>
      </c>
      <c r="X29" s="87">
        <v>35</v>
      </c>
      <c r="Y29" s="87">
        <v>60</v>
      </c>
      <c r="Z29" s="87">
        <v>10219</v>
      </c>
      <c r="AA29" s="87">
        <v>2587</v>
      </c>
      <c r="AB29" s="87">
        <v>13375</v>
      </c>
      <c r="AC29" s="87">
        <v>10522</v>
      </c>
      <c r="AD29" s="87">
        <v>2157</v>
      </c>
      <c r="AE29" s="87">
        <v>316</v>
      </c>
      <c r="AF29" s="87">
        <v>500</v>
      </c>
      <c r="AG29" s="87">
        <v>6966</v>
      </c>
      <c r="AH29" s="87">
        <v>580</v>
      </c>
      <c r="AI29" s="87">
        <v>1563</v>
      </c>
      <c r="AJ29" s="87">
        <v>3184</v>
      </c>
      <c r="AK29" s="87">
        <v>0</v>
      </c>
      <c r="AL29" s="39">
        <v>687</v>
      </c>
      <c r="AM29" s="58">
        <v>59778</v>
      </c>
      <c r="AN29" s="62">
        <v>0</v>
      </c>
      <c r="AO29" s="87">
        <v>458483</v>
      </c>
      <c r="AP29" s="87">
        <v>188</v>
      </c>
      <c r="AQ29" s="87">
        <v>0</v>
      </c>
      <c r="AR29" s="87">
        <v>10187</v>
      </c>
      <c r="AS29" s="87">
        <v>0</v>
      </c>
      <c r="AT29" s="39">
        <v>468858</v>
      </c>
      <c r="AU29" s="58">
        <v>528636</v>
      </c>
      <c r="AV29" s="58">
        <v>473</v>
      </c>
      <c r="AW29" s="58">
        <v>469331</v>
      </c>
      <c r="AX29" s="58">
        <v>529109</v>
      </c>
      <c r="AY29" s="58">
        <v>-2755</v>
      </c>
      <c r="AZ29" s="58">
        <v>466576</v>
      </c>
      <c r="BA29" s="58">
        <v>526354</v>
      </c>
      <c r="BB29" s="29">
        <v>458483</v>
      </c>
    </row>
    <row r="30" spans="1:54" ht="15" customHeight="1">
      <c r="A30" s="124">
        <v>57</v>
      </c>
      <c r="B30" s="39" t="s">
        <v>179</v>
      </c>
      <c r="C30" s="62">
        <v>8166</v>
      </c>
      <c r="D30" s="87">
        <v>2077</v>
      </c>
      <c r="E30" s="87">
        <v>1854</v>
      </c>
      <c r="F30" s="87">
        <v>6879</v>
      </c>
      <c r="G30" s="87">
        <v>9116</v>
      </c>
      <c r="H30" s="87">
        <v>441</v>
      </c>
      <c r="I30" s="87">
        <v>2843</v>
      </c>
      <c r="J30" s="87">
        <v>14882</v>
      </c>
      <c r="K30" s="87">
        <v>11414</v>
      </c>
      <c r="L30" s="87">
        <v>5673</v>
      </c>
      <c r="M30" s="87">
        <v>21383</v>
      </c>
      <c r="N30" s="87">
        <v>21840</v>
      </c>
      <c r="O30" s="87">
        <v>1642</v>
      </c>
      <c r="P30" s="87">
        <v>6220</v>
      </c>
      <c r="Q30" s="87">
        <v>4343</v>
      </c>
      <c r="R30" s="87">
        <v>673</v>
      </c>
      <c r="S30" s="87">
        <v>2676</v>
      </c>
      <c r="T30" s="87">
        <v>11059</v>
      </c>
      <c r="U30" s="87">
        <v>18673</v>
      </c>
      <c r="V30" s="87">
        <v>20675</v>
      </c>
      <c r="W30" s="87">
        <v>13066</v>
      </c>
      <c r="X30" s="87">
        <v>824</v>
      </c>
      <c r="Y30" s="87">
        <v>2744</v>
      </c>
      <c r="Z30" s="87">
        <v>30377</v>
      </c>
      <c r="AA30" s="87">
        <v>8395</v>
      </c>
      <c r="AB30" s="87">
        <v>1294</v>
      </c>
      <c r="AC30" s="87">
        <v>90507</v>
      </c>
      <c r="AD30" s="87">
        <v>6023</v>
      </c>
      <c r="AE30" s="87">
        <v>12635</v>
      </c>
      <c r="AF30" s="87">
        <v>6979</v>
      </c>
      <c r="AG30" s="87">
        <v>11576</v>
      </c>
      <c r="AH30" s="87">
        <v>1762</v>
      </c>
      <c r="AI30" s="87">
        <v>5154</v>
      </c>
      <c r="AJ30" s="87">
        <v>17570</v>
      </c>
      <c r="AK30" s="87">
        <v>576</v>
      </c>
      <c r="AL30" s="39">
        <v>3425</v>
      </c>
      <c r="AM30" s="58">
        <v>385436</v>
      </c>
      <c r="AN30" s="62">
        <v>3817</v>
      </c>
      <c r="AO30" s="87">
        <v>138675</v>
      </c>
      <c r="AP30" s="87">
        <v>1159</v>
      </c>
      <c r="AQ30" s="87">
        <v>527</v>
      </c>
      <c r="AR30" s="87">
        <v>6869</v>
      </c>
      <c r="AS30" s="87">
        <v>520</v>
      </c>
      <c r="AT30" s="39">
        <v>151567</v>
      </c>
      <c r="AU30" s="58">
        <v>537003</v>
      </c>
      <c r="AV30" s="58">
        <v>263257</v>
      </c>
      <c r="AW30" s="58">
        <v>414824</v>
      </c>
      <c r="AX30" s="58">
        <v>800260</v>
      </c>
      <c r="AY30" s="58">
        <v>-287377</v>
      </c>
      <c r="AZ30" s="58">
        <v>127447</v>
      </c>
      <c r="BA30" s="58">
        <v>512883</v>
      </c>
      <c r="BB30" s="29">
        <v>138674</v>
      </c>
    </row>
    <row r="31" spans="1:54" ht="15" customHeight="1">
      <c r="A31" s="124">
        <v>59</v>
      </c>
      <c r="B31" s="39" t="s">
        <v>25</v>
      </c>
      <c r="C31" s="62">
        <v>524</v>
      </c>
      <c r="D31" s="87">
        <v>47</v>
      </c>
      <c r="E31" s="87">
        <v>188</v>
      </c>
      <c r="F31" s="87">
        <v>260</v>
      </c>
      <c r="G31" s="87">
        <v>1415</v>
      </c>
      <c r="H31" s="87">
        <v>110</v>
      </c>
      <c r="I31" s="87">
        <v>354</v>
      </c>
      <c r="J31" s="87">
        <v>3896</v>
      </c>
      <c r="K31" s="87">
        <v>355</v>
      </c>
      <c r="L31" s="87">
        <v>605</v>
      </c>
      <c r="M31" s="87">
        <v>2830</v>
      </c>
      <c r="N31" s="87">
        <v>1088</v>
      </c>
      <c r="O31" s="87">
        <v>281</v>
      </c>
      <c r="P31" s="87">
        <v>1462</v>
      </c>
      <c r="Q31" s="87">
        <v>1920</v>
      </c>
      <c r="R31" s="87">
        <v>485</v>
      </c>
      <c r="S31" s="87">
        <v>2515</v>
      </c>
      <c r="T31" s="87">
        <v>1763</v>
      </c>
      <c r="U31" s="87">
        <v>733</v>
      </c>
      <c r="V31" s="87">
        <v>3979</v>
      </c>
      <c r="W31" s="87">
        <v>3660</v>
      </c>
      <c r="X31" s="87">
        <v>1620</v>
      </c>
      <c r="Y31" s="87">
        <v>432</v>
      </c>
      <c r="Z31" s="87">
        <v>21844</v>
      </c>
      <c r="AA31" s="87">
        <v>13835</v>
      </c>
      <c r="AB31" s="87">
        <v>1765</v>
      </c>
      <c r="AC31" s="87">
        <v>6180</v>
      </c>
      <c r="AD31" s="87">
        <v>45769</v>
      </c>
      <c r="AE31" s="87">
        <v>11092</v>
      </c>
      <c r="AF31" s="87">
        <v>3779</v>
      </c>
      <c r="AG31" s="87">
        <v>10323</v>
      </c>
      <c r="AH31" s="87">
        <v>3227</v>
      </c>
      <c r="AI31" s="87">
        <v>15911</v>
      </c>
      <c r="AJ31" s="87">
        <v>7946</v>
      </c>
      <c r="AK31" s="87">
        <v>0</v>
      </c>
      <c r="AL31" s="39">
        <v>2736</v>
      </c>
      <c r="AM31" s="58">
        <v>174929</v>
      </c>
      <c r="AN31" s="62">
        <v>1658</v>
      </c>
      <c r="AO31" s="87">
        <v>123597</v>
      </c>
      <c r="AP31" s="87">
        <v>84</v>
      </c>
      <c r="AQ31" s="87">
        <v>8996</v>
      </c>
      <c r="AR31" s="87">
        <v>47635</v>
      </c>
      <c r="AS31" s="87">
        <v>-270</v>
      </c>
      <c r="AT31" s="39">
        <v>181700</v>
      </c>
      <c r="AU31" s="58">
        <v>356629</v>
      </c>
      <c r="AV31" s="58">
        <v>23982</v>
      </c>
      <c r="AW31" s="58">
        <v>205682</v>
      </c>
      <c r="AX31" s="58">
        <v>380611</v>
      </c>
      <c r="AY31" s="58">
        <v>-148670</v>
      </c>
      <c r="AZ31" s="58">
        <v>57012</v>
      </c>
      <c r="BA31" s="58">
        <v>231941</v>
      </c>
      <c r="BB31" s="29">
        <v>123597</v>
      </c>
    </row>
    <row r="32" spans="1:54" ht="15" customHeight="1">
      <c r="A32" s="124">
        <v>61</v>
      </c>
      <c r="B32" s="39" t="s">
        <v>26</v>
      </c>
      <c r="C32" s="62">
        <v>0</v>
      </c>
      <c r="D32" s="87">
        <v>0</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c r="Y32" s="87">
        <v>0</v>
      </c>
      <c r="Z32" s="87">
        <v>0</v>
      </c>
      <c r="AA32" s="87">
        <v>0</v>
      </c>
      <c r="AB32" s="87">
        <v>0</v>
      </c>
      <c r="AC32" s="87">
        <v>0</v>
      </c>
      <c r="AD32" s="87">
        <v>0</v>
      </c>
      <c r="AE32" s="87">
        <v>0</v>
      </c>
      <c r="AF32" s="87">
        <v>0</v>
      </c>
      <c r="AG32" s="87">
        <v>0</v>
      </c>
      <c r="AH32" s="87">
        <v>0</v>
      </c>
      <c r="AI32" s="87">
        <v>0</v>
      </c>
      <c r="AJ32" s="87">
        <v>0</v>
      </c>
      <c r="AK32" s="87">
        <v>0</v>
      </c>
      <c r="AL32" s="39">
        <v>8937</v>
      </c>
      <c r="AM32" s="58">
        <v>8937</v>
      </c>
      <c r="AN32" s="62">
        <v>0</v>
      </c>
      <c r="AO32" s="87">
        <v>12307</v>
      </c>
      <c r="AP32" s="87">
        <v>343946</v>
      </c>
      <c r="AQ32" s="87">
        <v>0</v>
      </c>
      <c r="AR32" s="87">
        <v>0</v>
      </c>
      <c r="AS32" s="87">
        <v>0</v>
      </c>
      <c r="AT32" s="39">
        <v>356253</v>
      </c>
      <c r="AU32" s="58">
        <v>365190</v>
      </c>
      <c r="AV32" s="58">
        <v>0</v>
      </c>
      <c r="AW32" s="58">
        <v>356253</v>
      </c>
      <c r="AX32" s="58">
        <v>365190</v>
      </c>
      <c r="AY32" s="58">
        <v>0</v>
      </c>
      <c r="AZ32" s="58">
        <v>356253</v>
      </c>
      <c r="BA32" s="58">
        <v>365190</v>
      </c>
      <c r="BB32" s="29">
        <v>12307</v>
      </c>
    </row>
    <row r="33" spans="1:54" ht="15" customHeight="1">
      <c r="A33" s="125">
        <v>63</v>
      </c>
      <c r="B33" s="40" t="s">
        <v>27</v>
      </c>
      <c r="C33" s="69">
        <v>4</v>
      </c>
      <c r="D33" s="88">
        <v>6</v>
      </c>
      <c r="E33" s="88">
        <v>0</v>
      </c>
      <c r="F33" s="88">
        <v>28</v>
      </c>
      <c r="G33" s="88">
        <v>65</v>
      </c>
      <c r="H33" s="88">
        <v>0</v>
      </c>
      <c r="I33" s="88">
        <v>8</v>
      </c>
      <c r="J33" s="88">
        <v>243</v>
      </c>
      <c r="K33" s="88">
        <v>3</v>
      </c>
      <c r="L33" s="88">
        <v>66</v>
      </c>
      <c r="M33" s="88">
        <v>29</v>
      </c>
      <c r="N33" s="88">
        <v>0</v>
      </c>
      <c r="O33" s="88">
        <v>29</v>
      </c>
      <c r="P33" s="88">
        <v>99</v>
      </c>
      <c r="Q33" s="88">
        <v>211</v>
      </c>
      <c r="R33" s="88">
        <v>27</v>
      </c>
      <c r="S33" s="88">
        <v>66</v>
      </c>
      <c r="T33" s="88">
        <v>129</v>
      </c>
      <c r="U33" s="88">
        <v>12</v>
      </c>
      <c r="V33" s="88">
        <v>77</v>
      </c>
      <c r="W33" s="88">
        <v>180</v>
      </c>
      <c r="X33" s="88">
        <v>4</v>
      </c>
      <c r="Y33" s="88">
        <v>6</v>
      </c>
      <c r="Z33" s="88">
        <v>123</v>
      </c>
      <c r="AA33" s="88">
        <v>49</v>
      </c>
      <c r="AB33" s="88">
        <v>0</v>
      </c>
      <c r="AC33" s="88">
        <v>206</v>
      </c>
      <c r="AD33" s="88">
        <v>980</v>
      </c>
      <c r="AE33" s="88">
        <v>47</v>
      </c>
      <c r="AF33" s="88">
        <v>0</v>
      </c>
      <c r="AG33" s="88">
        <v>70</v>
      </c>
      <c r="AH33" s="88">
        <v>0</v>
      </c>
      <c r="AI33" s="88">
        <v>137</v>
      </c>
      <c r="AJ33" s="88">
        <v>150</v>
      </c>
      <c r="AK33" s="88">
        <v>0</v>
      </c>
      <c r="AL33" s="40">
        <v>6</v>
      </c>
      <c r="AM33" s="66">
        <v>3060</v>
      </c>
      <c r="AN33" s="69">
        <v>0</v>
      </c>
      <c r="AO33" s="88">
        <v>59674</v>
      </c>
      <c r="AP33" s="88">
        <v>194057</v>
      </c>
      <c r="AQ33" s="88">
        <v>23466</v>
      </c>
      <c r="AR33" s="88">
        <v>133046</v>
      </c>
      <c r="AS33" s="88">
        <v>0</v>
      </c>
      <c r="AT33" s="40">
        <v>410243</v>
      </c>
      <c r="AU33" s="66">
        <v>413303</v>
      </c>
      <c r="AV33" s="66">
        <v>6204</v>
      </c>
      <c r="AW33" s="66">
        <v>416447</v>
      </c>
      <c r="AX33" s="66">
        <v>419507</v>
      </c>
      <c r="AY33" s="66">
        <v>-129305</v>
      </c>
      <c r="AZ33" s="66">
        <v>287142</v>
      </c>
      <c r="BA33" s="66">
        <v>290202</v>
      </c>
      <c r="BB33" s="29">
        <v>44568</v>
      </c>
    </row>
    <row r="34" spans="1:54" ht="15" customHeight="1">
      <c r="A34" s="124">
        <v>64</v>
      </c>
      <c r="B34" s="39" t="s">
        <v>172</v>
      </c>
      <c r="C34" s="62">
        <v>47</v>
      </c>
      <c r="D34" s="87">
        <v>0</v>
      </c>
      <c r="E34" s="87">
        <v>0</v>
      </c>
      <c r="F34" s="87">
        <v>0</v>
      </c>
      <c r="G34" s="87">
        <v>0</v>
      </c>
      <c r="H34" s="87">
        <v>0</v>
      </c>
      <c r="I34" s="87">
        <v>0</v>
      </c>
      <c r="J34" s="87">
        <v>2</v>
      </c>
      <c r="K34" s="87">
        <v>0</v>
      </c>
      <c r="L34" s="87">
        <v>0</v>
      </c>
      <c r="M34" s="87">
        <v>3</v>
      </c>
      <c r="N34" s="87">
        <v>0</v>
      </c>
      <c r="O34" s="87">
        <v>0</v>
      </c>
      <c r="P34" s="87">
        <v>0</v>
      </c>
      <c r="Q34" s="87">
        <v>0</v>
      </c>
      <c r="R34" s="87">
        <v>0</v>
      </c>
      <c r="S34" s="87">
        <v>0</v>
      </c>
      <c r="T34" s="87">
        <v>0</v>
      </c>
      <c r="U34" s="87">
        <v>0</v>
      </c>
      <c r="V34" s="87">
        <v>0</v>
      </c>
      <c r="W34" s="87">
        <v>2</v>
      </c>
      <c r="X34" s="87">
        <v>11</v>
      </c>
      <c r="Y34" s="87">
        <v>0</v>
      </c>
      <c r="Z34" s="87">
        <v>16</v>
      </c>
      <c r="AA34" s="87">
        <v>36</v>
      </c>
      <c r="AB34" s="87">
        <v>3</v>
      </c>
      <c r="AC34" s="87">
        <v>1591</v>
      </c>
      <c r="AD34" s="87">
        <v>205</v>
      </c>
      <c r="AE34" s="87">
        <v>10</v>
      </c>
      <c r="AF34" s="87">
        <v>7</v>
      </c>
      <c r="AG34" s="87">
        <v>10968</v>
      </c>
      <c r="AH34" s="87">
        <v>0</v>
      </c>
      <c r="AI34" s="87">
        <v>12</v>
      </c>
      <c r="AJ34" s="87">
        <v>25</v>
      </c>
      <c r="AK34" s="87">
        <v>0</v>
      </c>
      <c r="AL34" s="39">
        <v>88</v>
      </c>
      <c r="AM34" s="58">
        <v>13026</v>
      </c>
      <c r="AN34" s="62">
        <v>5672</v>
      </c>
      <c r="AO34" s="87">
        <v>151511</v>
      </c>
      <c r="AP34" s="87">
        <v>583574</v>
      </c>
      <c r="AQ34" s="87">
        <v>0</v>
      </c>
      <c r="AR34" s="87">
        <v>0</v>
      </c>
      <c r="AS34" s="87">
        <v>0</v>
      </c>
      <c r="AT34" s="39">
        <v>740757</v>
      </c>
      <c r="AU34" s="58">
        <v>753783</v>
      </c>
      <c r="AV34" s="58">
        <v>20667</v>
      </c>
      <c r="AW34" s="58">
        <v>761424</v>
      </c>
      <c r="AX34" s="58">
        <v>774450</v>
      </c>
      <c r="AY34" s="58">
        <v>-21031</v>
      </c>
      <c r="AZ34" s="58">
        <v>740393</v>
      </c>
      <c r="BA34" s="58">
        <v>753419</v>
      </c>
      <c r="BB34" s="29">
        <v>90112</v>
      </c>
    </row>
    <row r="35" spans="1:54" ht="15" customHeight="1">
      <c r="A35" s="124">
        <v>65</v>
      </c>
      <c r="B35" s="39" t="s">
        <v>173</v>
      </c>
      <c r="C35" s="62">
        <v>12</v>
      </c>
      <c r="D35" s="87">
        <v>4</v>
      </c>
      <c r="E35" s="87">
        <v>476</v>
      </c>
      <c r="F35" s="87">
        <v>81</v>
      </c>
      <c r="G35" s="87">
        <v>340</v>
      </c>
      <c r="H35" s="87">
        <v>10</v>
      </c>
      <c r="I35" s="87">
        <v>81</v>
      </c>
      <c r="J35" s="87">
        <v>634</v>
      </c>
      <c r="K35" s="87">
        <v>86</v>
      </c>
      <c r="L35" s="87">
        <v>99</v>
      </c>
      <c r="M35" s="87">
        <v>1337</v>
      </c>
      <c r="N35" s="87">
        <v>156</v>
      </c>
      <c r="O35" s="87">
        <v>49</v>
      </c>
      <c r="P35" s="87">
        <v>357</v>
      </c>
      <c r="Q35" s="87">
        <v>170</v>
      </c>
      <c r="R35" s="87">
        <v>18</v>
      </c>
      <c r="S35" s="87">
        <v>12</v>
      </c>
      <c r="T35" s="87">
        <v>179</v>
      </c>
      <c r="U35" s="87">
        <v>98</v>
      </c>
      <c r="V35" s="87">
        <v>504</v>
      </c>
      <c r="W35" s="87">
        <v>342</v>
      </c>
      <c r="X35" s="87">
        <v>341</v>
      </c>
      <c r="Y35" s="87">
        <v>86</v>
      </c>
      <c r="Z35" s="87">
        <v>342</v>
      </c>
      <c r="AA35" s="87">
        <v>766</v>
      </c>
      <c r="AB35" s="87">
        <v>172</v>
      </c>
      <c r="AC35" s="87">
        <v>772</v>
      </c>
      <c r="AD35" s="87">
        <v>303</v>
      </c>
      <c r="AE35" s="87">
        <v>1</v>
      </c>
      <c r="AF35" s="87">
        <v>180</v>
      </c>
      <c r="AG35" s="87">
        <v>683</v>
      </c>
      <c r="AH35" s="87">
        <v>0</v>
      </c>
      <c r="AI35" s="87">
        <v>677</v>
      </c>
      <c r="AJ35" s="87">
        <v>1057</v>
      </c>
      <c r="AK35" s="87">
        <v>0</v>
      </c>
      <c r="AL35" s="39">
        <v>175</v>
      </c>
      <c r="AM35" s="58">
        <v>10600</v>
      </c>
      <c r="AN35" s="62">
        <v>0</v>
      </c>
      <c r="AO35" s="87">
        <v>33863</v>
      </c>
      <c r="AP35" s="87">
        <v>0</v>
      </c>
      <c r="AQ35" s="87">
        <v>0</v>
      </c>
      <c r="AR35" s="87">
        <v>0</v>
      </c>
      <c r="AS35" s="87">
        <v>0</v>
      </c>
      <c r="AT35" s="39">
        <v>33863</v>
      </c>
      <c r="AU35" s="58">
        <v>44463</v>
      </c>
      <c r="AV35" s="58">
        <v>3959</v>
      </c>
      <c r="AW35" s="58">
        <v>37822</v>
      </c>
      <c r="AX35" s="58">
        <v>48422</v>
      </c>
      <c r="AY35" s="58">
        <v>-2416</v>
      </c>
      <c r="AZ35" s="58">
        <v>35406</v>
      </c>
      <c r="BA35" s="58">
        <v>46006</v>
      </c>
      <c r="BB35" s="29">
        <v>21294</v>
      </c>
    </row>
    <row r="36" spans="1:54" ht="15" customHeight="1">
      <c r="A36" s="124">
        <v>66</v>
      </c>
      <c r="B36" s="39" t="s">
        <v>28</v>
      </c>
      <c r="C36" s="62">
        <v>2609</v>
      </c>
      <c r="D36" s="87">
        <v>884</v>
      </c>
      <c r="E36" s="87">
        <v>523</v>
      </c>
      <c r="F36" s="87">
        <v>1195</v>
      </c>
      <c r="G36" s="87">
        <v>12504</v>
      </c>
      <c r="H36" s="87">
        <v>644</v>
      </c>
      <c r="I36" s="87">
        <v>1458</v>
      </c>
      <c r="J36" s="87">
        <v>17276</v>
      </c>
      <c r="K36" s="87">
        <v>2606</v>
      </c>
      <c r="L36" s="87">
        <v>4032</v>
      </c>
      <c r="M36" s="87">
        <v>10962</v>
      </c>
      <c r="N36" s="87">
        <v>4211</v>
      </c>
      <c r="O36" s="87">
        <v>1365</v>
      </c>
      <c r="P36" s="87">
        <v>9180</v>
      </c>
      <c r="Q36" s="87">
        <v>10870</v>
      </c>
      <c r="R36" s="87">
        <v>1401</v>
      </c>
      <c r="S36" s="87">
        <v>5108</v>
      </c>
      <c r="T36" s="87">
        <v>15768</v>
      </c>
      <c r="U36" s="87">
        <v>6189</v>
      </c>
      <c r="V36" s="87">
        <v>45670</v>
      </c>
      <c r="W36" s="87">
        <v>18171</v>
      </c>
      <c r="X36" s="87">
        <v>5611</v>
      </c>
      <c r="Y36" s="87">
        <v>2740</v>
      </c>
      <c r="Z36" s="87">
        <v>49991</v>
      </c>
      <c r="AA36" s="87">
        <v>27173</v>
      </c>
      <c r="AB36" s="87">
        <v>13186</v>
      </c>
      <c r="AC36" s="87">
        <v>51058</v>
      </c>
      <c r="AD36" s="87">
        <v>32111</v>
      </c>
      <c r="AE36" s="87">
        <v>33384</v>
      </c>
      <c r="AF36" s="87">
        <v>14540</v>
      </c>
      <c r="AG36" s="87">
        <v>36483</v>
      </c>
      <c r="AH36" s="87">
        <v>3598</v>
      </c>
      <c r="AI36" s="87">
        <v>40780</v>
      </c>
      <c r="AJ36" s="87">
        <v>13042</v>
      </c>
      <c r="AK36" s="87">
        <v>0</v>
      </c>
      <c r="AL36" s="39">
        <v>1446</v>
      </c>
      <c r="AM36" s="58">
        <v>497769</v>
      </c>
      <c r="AN36" s="62">
        <v>738</v>
      </c>
      <c r="AO36" s="87">
        <v>22041</v>
      </c>
      <c r="AP36" s="87">
        <v>0</v>
      </c>
      <c r="AQ36" s="87">
        <v>1498</v>
      </c>
      <c r="AR36" s="87">
        <v>22932</v>
      </c>
      <c r="AS36" s="87">
        <v>0</v>
      </c>
      <c r="AT36" s="39">
        <v>47209</v>
      </c>
      <c r="AU36" s="58">
        <v>544978</v>
      </c>
      <c r="AV36" s="58">
        <v>35251</v>
      </c>
      <c r="AW36" s="58">
        <v>82460</v>
      </c>
      <c r="AX36" s="58">
        <v>580229</v>
      </c>
      <c r="AY36" s="58">
        <v>-284289</v>
      </c>
      <c r="AZ36" s="58">
        <v>-201829</v>
      </c>
      <c r="BA36" s="58">
        <v>295940</v>
      </c>
      <c r="BB36" s="29">
        <v>22041</v>
      </c>
    </row>
    <row r="37" spans="1:54" ht="15" customHeight="1">
      <c r="A37" s="124">
        <v>67</v>
      </c>
      <c r="B37" s="39" t="s">
        <v>29</v>
      </c>
      <c r="C37" s="62">
        <v>12</v>
      </c>
      <c r="D37" s="87">
        <v>5</v>
      </c>
      <c r="E37" s="87">
        <v>35</v>
      </c>
      <c r="F37" s="87">
        <v>6</v>
      </c>
      <c r="G37" s="87">
        <v>40</v>
      </c>
      <c r="H37" s="87">
        <v>1</v>
      </c>
      <c r="I37" s="87">
        <v>3</v>
      </c>
      <c r="J37" s="87">
        <v>33</v>
      </c>
      <c r="K37" s="87">
        <v>9</v>
      </c>
      <c r="L37" s="87">
        <v>5</v>
      </c>
      <c r="M37" s="87">
        <v>74</v>
      </c>
      <c r="N37" s="87">
        <v>21</v>
      </c>
      <c r="O37" s="87">
        <v>1</v>
      </c>
      <c r="P37" s="87">
        <v>43</v>
      </c>
      <c r="Q37" s="87">
        <v>50</v>
      </c>
      <c r="R37" s="87">
        <v>0</v>
      </c>
      <c r="S37" s="87">
        <v>42</v>
      </c>
      <c r="T37" s="87">
        <v>64</v>
      </c>
      <c r="U37" s="87">
        <v>9</v>
      </c>
      <c r="V37" s="87">
        <v>131</v>
      </c>
      <c r="W37" s="87">
        <v>25</v>
      </c>
      <c r="X37" s="87">
        <v>10</v>
      </c>
      <c r="Y37" s="87">
        <v>3</v>
      </c>
      <c r="Z37" s="87">
        <v>478</v>
      </c>
      <c r="AA37" s="87">
        <v>49</v>
      </c>
      <c r="AB37" s="87">
        <v>251</v>
      </c>
      <c r="AC37" s="87">
        <v>180</v>
      </c>
      <c r="AD37" s="87">
        <v>1569</v>
      </c>
      <c r="AE37" s="87">
        <v>178</v>
      </c>
      <c r="AF37" s="87">
        <v>828</v>
      </c>
      <c r="AG37" s="87">
        <v>9813</v>
      </c>
      <c r="AH37" s="87">
        <v>120</v>
      </c>
      <c r="AI37" s="87">
        <v>385</v>
      </c>
      <c r="AJ37" s="87">
        <v>5984</v>
      </c>
      <c r="AK37" s="87">
        <v>0</v>
      </c>
      <c r="AL37" s="39">
        <v>59</v>
      </c>
      <c r="AM37" s="58">
        <v>20516</v>
      </c>
      <c r="AN37" s="62">
        <v>95237</v>
      </c>
      <c r="AO37" s="87">
        <v>352625</v>
      </c>
      <c r="AP37" s="87">
        <v>0</v>
      </c>
      <c r="AQ37" s="87">
        <v>0</v>
      </c>
      <c r="AR37" s="87">
        <v>0</v>
      </c>
      <c r="AS37" s="87">
        <v>0</v>
      </c>
      <c r="AT37" s="39">
        <v>447862</v>
      </c>
      <c r="AU37" s="58">
        <v>468378</v>
      </c>
      <c r="AV37" s="58">
        <v>116080</v>
      </c>
      <c r="AW37" s="58">
        <v>563942</v>
      </c>
      <c r="AX37" s="58">
        <v>584458</v>
      </c>
      <c r="AY37" s="58">
        <v>-213166</v>
      </c>
      <c r="AZ37" s="58">
        <v>350776</v>
      </c>
      <c r="BA37" s="58">
        <v>371292</v>
      </c>
      <c r="BB37" s="29">
        <v>352625</v>
      </c>
    </row>
    <row r="38" spans="1:54" ht="15" customHeight="1">
      <c r="A38" s="125">
        <v>68</v>
      </c>
      <c r="B38" s="40" t="s">
        <v>30</v>
      </c>
      <c r="C38" s="69">
        <v>79</v>
      </c>
      <c r="D38" s="88">
        <v>62</v>
      </c>
      <c r="E38" s="88">
        <v>43</v>
      </c>
      <c r="F38" s="88">
        <v>43</v>
      </c>
      <c r="G38" s="88">
        <v>175</v>
      </c>
      <c r="H38" s="88">
        <v>19</v>
      </c>
      <c r="I38" s="88">
        <v>35</v>
      </c>
      <c r="J38" s="88">
        <v>188</v>
      </c>
      <c r="K38" s="88">
        <v>11</v>
      </c>
      <c r="L38" s="88">
        <v>89</v>
      </c>
      <c r="M38" s="88">
        <v>146</v>
      </c>
      <c r="N38" s="88">
        <v>65</v>
      </c>
      <c r="O38" s="88">
        <v>17</v>
      </c>
      <c r="P38" s="88">
        <v>346</v>
      </c>
      <c r="Q38" s="88">
        <v>138</v>
      </c>
      <c r="R38" s="88">
        <v>30</v>
      </c>
      <c r="S38" s="88">
        <v>72</v>
      </c>
      <c r="T38" s="88">
        <v>180</v>
      </c>
      <c r="U38" s="88">
        <v>47</v>
      </c>
      <c r="V38" s="88">
        <v>483</v>
      </c>
      <c r="W38" s="88">
        <v>11</v>
      </c>
      <c r="X38" s="88">
        <v>38</v>
      </c>
      <c r="Y38" s="88">
        <v>144</v>
      </c>
      <c r="Z38" s="88">
        <v>1200</v>
      </c>
      <c r="AA38" s="88">
        <v>809</v>
      </c>
      <c r="AB38" s="88">
        <v>147</v>
      </c>
      <c r="AC38" s="88">
        <v>1161</v>
      </c>
      <c r="AD38" s="88">
        <v>524</v>
      </c>
      <c r="AE38" s="88">
        <v>1045</v>
      </c>
      <c r="AF38" s="88">
        <v>714</v>
      </c>
      <c r="AG38" s="88">
        <v>1883</v>
      </c>
      <c r="AH38" s="88">
        <v>233</v>
      </c>
      <c r="AI38" s="88">
        <v>441</v>
      </c>
      <c r="AJ38" s="88">
        <v>706</v>
      </c>
      <c r="AK38" s="88">
        <v>0</v>
      </c>
      <c r="AL38" s="40">
        <v>7</v>
      </c>
      <c r="AM38" s="66">
        <v>11331</v>
      </c>
      <c r="AN38" s="69">
        <v>0</v>
      </c>
      <c r="AO38" s="88">
        <v>0</v>
      </c>
      <c r="AP38" s="88">
        <v>0</v>
      </c>
      <c r="AQ38" s="88">
        <v>0</v>
      </c>
      <c r="AR38" s="88">
        <v>0</v>
      </c>
      <c r="AS38" s="88">
        <v>0</v>
      </c>
      <c r="AT38" s="40">
        <v>0</v>
      </c>
      <c r="AU38" s="66">
        <v>11331</v>
      </c>
      <c r="AV38" s="66">
        <v>0</v>
      </c>
      <c r="AW38" s="66">
        <v>0</v>
      </c>
      <c r="AX38" s="66">
        <v>11331</v>
      </c>
      <c r="AY38" s="66">
        <v>0</v>
      </c>
      <c r="AZ38" s="66">
        <v>0</v>
      </c>
      <c r="BA38" s="66">
        <v>11331</v>
      </c>
      <c r="BB38" s="29">
        <v>0</v>
      </c>
    </row>
    <row r="39" spans="1:54" ht="15" customHeight="1">
      <c r="A39" s="124">
        <v>69</v>
      </c>
      <c r="B39" s="39" t="s">
        <v>31</v>
      </c>
      <c r="C39" s="62">
        <v>537</v>
      </c>
      <c r="D39" s="87">
        <v>183</v>
      </c>
      <c r="E39" s="87">
        <v>260</v>
      </c>
      <c r="F39" s="87">
        <v>466</v>
      </c>
      <c r="G39" s="87">
        <v>1880</v>
      </c>
      <c r="H39" s="87">
        <v>84</v>
      </c>
      <c r="I39" s="87">
        <v>266</v>
      </c>
      <c r="J39" s="87">
        <v>1461</v>
      </c>
      <c r="K39" s="87">
        <v>135</v>
      </c>
      <c r="L39" s="87">
        <v>581</v>
      </c>
      <c r="M39" s="87">
        <v>3108</v>
      </c>
      <c r="N39" s="87">
        <v>1946</v>
      </c>
      <c r="O39" s="87">
        <v>256</v>
      </c>
      <c r="P39" s="87">
        <v>1390</v>
      </c>
      <c r="Q39" s="87">
        <v>102</v>
      </c>
      <c r="R39" s="87">
        <v>128</v>
      </c>
      <c r="S39" s="87">
        <v>403</v>
      </c>
      <c r="T39" s="87">
        <v>3066</v>
      </c>
      <c r="U39" s="87">
        <v>367</v>
      </c>
      <c r="V39" s="87">
        <v>6210</v>
      </c>
      <c r="W39" s="87">
        <v>959</v>
      </c>
      <c r="X39" s="87">
        <v>389</v>
      </c>
      <c r="Y39" s="87">
        <v>926</v>
      </c>
      <c r="Z39" s="87">
        <v>3980</v>
      </c>
      <c r="AA39" s="87">
        <v>1207</v>
      </c>
      <c r="AB39" s="87">
        <v>703</v>
      </c>
      <c r="AC39" s="87">
        <v>4220</v>
      </c>
      <c r="AD39" s="87">
        <v>729</v>
      </c>
      <c r="AE39" s="87">
        <v>343</v>
      </c>
      <c r="AF39" s="87">
        <v>2957</v>
      </c>
      <c r="AG39" s="87">
        <v>3297</v>
      </c>
      <c r="AH39" s="87">
        <v>220</v>
      </c>
      <c r="AI39" s="87">
        <v>1306</v>
      </c>
      <c r="AJ39" s="87">
        <v>1119</v>
      </c>
      <c r="AK39" s="87">
        <v>5</v>
      </c>
      <c r="AL39" s="39">
        <v>12</v>
      </c>
      <c r="AM39" s="58">
        <v>45201</v>
      </c>
      <c r="AN39" s="62">
        <v>0</v>
      </c>
      <c r="AO39" s="87">
        <v>91</v>
      </c>
      <c r="AP39" s="87">
        <v>0</v>
      </c>
      <c r="AQ39" s="87">
        <v>0</v>
      </c>
      <c r="AR39" s="87">
        <v>0</v>
      </c>
      <c r="AS39" s="87">
        <v>0</v>
      </c>
      <c r="AT39" s="39">
        <v>91</v>
      </c>
      <c r="AU39" s="58">
        <v>45292</v>
      </c>
      <c r="AV39" s="58">
        <v>53</v>
      </c>
      <c r="AW39" s="58">
        <v>144</v>
      </c>
      <c r="AX39" s="58">
        <v>45345</v>
      </c>
      <c r="AY39" s="58">
        <v>-9106</v>
      </c>
      <c r="AZ39" s="58">
        <v>-8962</v>
      </c>
      <c r="BA39" s="58">
        <v>36239</v>
      </c>
      <c r="BB39" s="29">
        <v>91</v>
      </c>
    </row>
    <row r="40" spans="1:54" ht="15" customHeight="1">
      <c r="A40" s="126">
        <v>70</v>
      </c>
      <c r="B40" s="43" t="s">
        <v>186</v>
      </c>
      <c r="C40" s="53">
        <v>76161</v>
      </c>
      <c r="D40" s="60">
        <v>12264</v>
      </c>
      <c r="E40" s="60">
        <v>21127</v>
      </c>
      <c r="F40" s="60">
        <v>14610</v>
      </c>
      <c r="G40" s="60">
        <v>170128</v>
      </c>
      <c r="H40" s="60">
        <v>11128</v>
      </c>
      <c r="I40" s="60">
        <v>44861</v>
      </c>
      <c r="J40" s="60">
        <v>587733</v>
      </c>
      <c r="K40" s="60">
        <v>400295</v>
      </c>
      <c r="L40" s="60">
        <v>50725</v>
      </c>
      <c r="M40" s="60">
        <v>1039838</v>
      </c>
      <c r="N40" s="60">
        <v>376373</v>
      </c>
      <c r="O40" s="60">
        <v>28586</v>
      </c>
      <c r="P40" s="60">
        <v>144576</v>
      </c>
      <c r="Q40" s="60">
        <v>123414</v>
      </c>
      <c r="R40" s="60">
        <v>20391</v>
      </c>
      <c r="S40" s="60">
        <v>127238</v>
      </c>
      <c r="T40" s="60">
        <v>471225</v>
      </c>
      <c r="U40" s="60">
        <v>81152</v>
      </c>
      <c r="V40" s="60">
        <v>246484</v>
      </c>
      <c r="W40" s="60">
        <v>223647</v>
      </c>
      <c r="X40" s="60">
        <v>17057</v>
      </c>
      <c r="Y40" s="60">
        <v>14996</v>
      </c>
      <c r="Z40" s="60">
        <v>169790</v>
      </c>
      <c r="AA40" s="60">
        <v>74982</v>
      </c>
      <c r="AB40" s="60">
        <v>78811</v>
      </c>
      <c r="AC40" s="60">
        <v>267337</v>
      </c>
      <c r="AD40" s="60">
        <v>107801</v>
      </c>
      <c r="AE40" s="60">
        <v>102976</v>
      </c>
      <c r="AF40" s="60">
        <v>58999</v>
      </c>
      <c r="AG40" s="60">
        <v>277165</v>
      </c>
      <c r="AH40" s="60">
        <v>18211</v>
      </c>
      <c r="AI40" s="60">
        <v>107248</v>
      </c>
      <c r="AJ40" s="60">
        <v>169336</v>
      </c>
      <c r="AK40" s="60">
        <v>11331</v>
      </c>
      <c r="AL40" s="43">
        <v>20735</v>
      </c>
      <c r="AM40" s="64">
        <v>5768731</v>
      </c>
      <c r="AN40" s="53">
        <v>138079</v>
      </c>
      <c r="AO40" s="60">
        <v>2485115</v>
      </c>
      <c r="AP40" s="60">
        <v>1127682</v>
      </c>
      <c r="AQ40" s="60">
        <v>262397</v>
      </c>
      <c r="AR40" s="60">
        <v>900665</v>
      </c>
      <c r="AS40" s="60">
        <v>21685</v>
      </c>
      <c r="AT40" s="43">
        <v>4935623</v>
      </c>
      <c r="AU40" s="64">
        <v>10704354</v>
      </c>
      <c r="AV40" s="64">
        <v>4918403</v>
      </c>
      <c r="AW40" s="64">
        <v>9854026</v>
      </c>
      <c r="AX40" s="64">
        <v>15622757</v>
      </c>
      <c r="AY40" s="64">
        <v>-5059148</v>
      </c>
      <c r="AZ40" s="64">
        <v>4794878</v>
      </c>
      <c r="BA40" s="64">
        <v>10563609</v>
      </c>
      <c r="BB40" s="29">
        <v>2396040</v>
      </c>
    </row>
    <row r="41" spans="1:54" ht="15" customHeight="1">
      <c r="A41" s="124">
        <v>71</v>
      </c>
      <c r="B41" s="39" t="s">
        <v>187</v>
      </c>
      <c r="C41" s="62">
        <v>357</v>
      </c>
      <c r="D41" s="87">
        <v>318</v>
      </c>
      <c r="E41" s="87">
        <v>853</v>
      </c>
      <c r="F41" s="87">
        <v>1796</v>
      </c>
      <c r="G41" s="87">
        <v>2637</v>
      </c>
      <c r="H41" s="87">
        <v>240</v>
      </c>
      <c r="I41" s="87">
        <v>891</v>
      </c>
      <c r="J41" s="87">
        <v>5515</v>
      </c>
      <c r="K41" s="87">
        <v>1939</v>
      </c>
      <c r="L41" s="87">
        <v>1552</v>
      </c>
      <c r="M41" s="87">
        <v>14094</v>
      </c>
      <c r="N41" s="87">
        <v>8279</v>
      </c>
      <c r="O41" s="87">
        <v>1002</v>
      </c>
      <c r="P41" s="87">
        <v>2912</v>
      </c>
      <c r="Q41" s="87">
        <v>4764</v>
      </c>
      <c r="R41" s="87">
        <v>449</v>
      </c>
      <c r="S41" s="87">
        <v>835</v>
      </c>
      <c r="T41" s="87">
        <v>6810</v>
      </c>
      <c r="U41" s="87">
        <v>2206</v>
      </c>
      <c r="V41" s="87">
        <v>9647</v>
      </c>
      <c r="W41" s="87">
        <v>2746</v>
      </c>
      <c r="X41" s="87">
        <v>487</v>
      </c>
      <c r="Y41" s="87">
        <v>1104</v>
      </c>
      <c r="Z41" s="87">
        <v>13459</v>
      </c>
      <c r="AA41" s="87">
        <v>7294</v>
      </c>
      <c r="AB41" s="87">
        <v>1992</v>
      </c>
      <c r="AC41" s="87">
        <v>10114</v>
      </c>
      <c r="AD41" s="87">
        <v>3385</v>
      </c>
      <c r="AE41" s="87">
        <v>4602</v>
      </c>
      <c r="AF41" s="87">
        <v>2096</v>
      </c>
      <c r="AG41" s="87">
        <v>8843</v>
      </c>
      <c r="AH41" s="87">
        <v>1720</v>
      </c>
      <c r="AI41" s="87">
        <v>4580</v>
      </c>
      <c r="AJ41" s="87">
        <v>8410</v>
      </c>
      <c r="AK41" s="87">
        <v>0</v>
      </c>
      <c r="AL41" s="39">
        <v>151</v>
      </c>
      <c r="AM41" s="58">
        <v>138079</v>
      </c>
      <c r="AO41" s="29">
        <v>337142</v>
      </c>
      <c r="BB41" s="29">
        <v>337142</v>
      </c>
    </row>
    <row r="42" spans="1:54" ht="15" customHeight="1">
      <c r="A42" s="124">
        <v>91</v>
      </c>
      <c r="B42" s="39" t="s">
        <v>188</v>
      </c>
      <c r="C42" s="62">
        <v>14317</v>
      </c>
      <c r="D42" s="87">
        <v>5064</v>
      </c>
      <c r="E42" s="87">
        <v>4861</v>
      </c>
      <c r="F42" s="87">
        <v>5986</v>
      </c>
      <c r="G42" s="87">
        <v>45023</v>
      </c>
      <c r="H42" s="87">
        <v>3341</v>
      </c>
      <c r="I42" s="87">
        <v>15304</v>
      </c>
      <c r="J42" s="87">
        <v>16619</v>
      </c>
      <c r="K42" s="87">
        <v>2934</v>
      </c>
      <c r="L42" s="87">
        <v>19151</v>
      </c>
      <c r="M42" s="87">
        <v>22629</v>
      </c>
      <c r="N42" s="87">
        <v>8201</v>
      </c>
      <c r="O42" s="87">
        <v>13961</v>
      </c>
      <c r="P42" s="87">
        <v>33451</v>
      </c>
      <c r="Q42" s="87">
        <v>50957</v>
      </c>
      <c r="R42" s="87">
        <v>7282</v>
      </c>
      <c r="S42" s="87">
        <v>43526</v>
      </c>
      <c r="T42" s="87">
        <v>45506</v>
      </c>
      <c r="U42" s="87">
        <v>30025</v>
      </c>
      <c r="V42" s="87">
        <v>172131</v>
      </c>
      <c r="W42" s="87">
        <v>24470</v>
      </c>
      <c r="X42" s="87">
        <v>5447</v>
      </c>
      <c r="Y42" s="87">
        <v>18095</v>
      </c>
      <c r="Z42" s="87">
        <v>265765</v>
      </c>
      <c r="AA42" s="87">
        <v>78505</v>
      </c>
      <c r="AB42" s="87">
        <v>21325</v>
      </c>
      <c r="AC42" s="87">
        <v>121235</v>
      </c>
      <c r="AD42" s="87">
        <v>36266</v>
      </c>
      <c r="AE42" s="87">
        <v>152966</v>
      </c>
      <c r="AF42" s="87">
        <v>172991</v>
      </c>
      <c r="AG42" s="87">
        <v>406603</v>
      </c>
      <c r="AH42" s="87">
        <v>21023</v>
      </c>
      <c r="AI42" s="87">
        <v>137086</v>
      </c>
      <c r="AJ42" s="87">
        <v>96709</v>
      </c>
      <c r="AK42" s="87">
        <v>0</v>
      </c>
      <c r="AL42" s="39">
        <v>323</v>
      </c>
      <c r="AM42" s="58">
        <v>2119078</v>
      </c>
      <c r="AO42" s="29">
        <v>121341</v>
      </c>
      <c r="BB42" s="29">
        <v>121341</v>
      </c>
    </row>
    <row r="43" spans="1:54" ht="15" customHeight="1">
      <c r="A43" s="124">
        <v>92</v>
      </c>
      <c r="B43" s="39" t="s">
        <v>189</v>
      </c>
      <c r="C43" s="62">
        <v>29360</v>
      </c>
      <c r="D43" s="87">
        <v>8015</v>
      </c>
      <c r="E43" s="87">
        <v>7309</v>
      </c>
      <c r="F43" s="87">
        <v>2850</v>
      </c>
      <c r="G43" s="87">
        <v>11995</v>
      </c>
      <c r="H43" s="87">
        <v>1338</v>
      </c>
      <c r="I43" s="87">
        <v>-107</v>
      </c>
      <c r="J43" s="87">
        <v>44624</v>
      </c>
      <c r="K43" s="87">
        <v>21586</v>
      </c>
      <c r="L43" s="87">
        <v>8052</v>
      </c>
      <c r="M43" s="87">
        <v>199297</v>
      </c>
      <c r="N43" s="87">
        <v>97278</v>
      </c>
      <c r="O43" s="87">
        <v>2453</v>
      </c>
      <c r="P43" s="87">
        <v>30611</v>
      </c>
      <c r="Q43" s="87">
        <v>-19856</v>
      </c>
      <c r="R43" s="87">
        <v>-1222</v>
      </c>
      <c r="S43" s="87">
        <v>-12078</v>
      </c>
      <c r="T43" s="87">
        <v>36957</v>
      </c>
      <c r="U43" s="87">
        <v>4008</v>
      </c>
      <c r="V43" s="87">
        <v>8697</v>
      </c>
      <c r="W43" s="87">
        <v>29589</v>
      </c>
      <c r="X43" s="87">
        <v>6627</v>
      </c>
      <c r="Y43" s="87">
        <v>5926</v>
      </c>
      <c r="Z43" s="87">
        <v>53176</v>
      </c>
      <c r="AA43" s="87">
        <v>55914</v>
      </c>
      <c r="AB43" s="87">
        <v>223063</v>
      </c>
      <c r="AC43" s="87">
        <v>39116</v>
      </c>
      <c r="AD43" s="87">
        <v>42793</v>
      </c>
      <c r="AE43" s="87">
        <v>0</v>
      </c>
      <c r="AF43" s="87">
        <v>430</v>
      </c>
      <c r="AG43" s="87">
        <v>10104</v>
      </c>
      <c r="AH43" s="87">
        <v>1717</v>
      </c>
      <c r="AI43" s="87">
        <v>-7002</v>
      </c>
      <c r="AJ43" s="87">
        <v>43097</v>
      </c>
      <c r="AK43" s="87">
        <v>0</v>
      </c>
      <c r="AL43" s="39">
        <v>12802</v>
      </c>
      <c r="AM43" s="58">
        <v>998519</v>
      </c>
      <c r="AO43" s="29">
        <v>2147973</v>
      </c>
      <c r="BB43" s="29">
        <v>2058898</v>
      </c>
    </row>
    <row r="44" spans="1:54" ht="15" customHeight="1">
      <c r="A44" s="124">
        <v>93</v>
      </c>
      <c r="B44" s="39" t="s">
        <v>190</v>
      </c>
      <c r="C44" s="62">
        <v>22160</v>
      </c>
      <c r="D44" s="87">
        <v>3584</v>
      </c>
      <c r="E44" s="87">
        <v>5260</v>
      </c>
      <c r="F44" s="87">
        <v>3365</v>
      </c>
      <c r="G44" s="87">
        <v>18162</v>
      </c>
      <c r="H44" s="87">
        <v>2008</v>
      </c>
      <c r="I44" s="87">
        <v>3732</v>
      </c>
      <c r="J44" s="87">
        <v>73681</v>
      </c>
      <c r="K44" s="87">
        <v>16275</v>
      </c>
      <c r="L44" s="87">
        <v>10409</v>
      </c>
      <c r="M44" s="87">
        <v>96730</v>
      </c>
      <c r="N44" s="87">
        <v>16379</v>
      </c>
      <c r="O44" s="87">
        <v>4203</v>
      </c>
      <c r="P44" s="87">
        <v>25000</v>
      </c>
      <c r="Q44" s="87">
        <v>51557</v>
      </c>
      <c r="R44" s="87">
        <v>5627</v>
      </c>
      <c r="S44" s="87">
        <v>41927</v>
      </c>
      <c r="T44" s="87">
        <v>54728</v>
      </c>
      <c r="U44" s="87">
        <v>10751</v>
      </c>
      <c r="V44" s="87">
        <v>19292</v>
      </c>
      <c r="W44" s="87">
        <v>61173</v>
      </c>
      <c r="X44" s="87">
        <v>7440</v>
      </c>
      <c r="Y44" s="87">
        <v>3396</v>
      </c>
      <c r="Z44" s="87">
        <v>51525</v>
      </c>
      <c r="AA44" s="87">
        <v>17804</v>
      </c>
      <c r="AB44" s="87">
        <v>176682</v>
      </c>
      <c r="AC44" s="87">
        <v>54501</v>
      </c>
      <c r="AD44" s="87">
        <v>33806</v>
      </c>
      <c r="AE44" s="87">
        <v>103876</v>
      </c>
      <c r="AF44" s="87">
        <v>53004</v>
      </c>
      <c r="AG44" s="87">
        <v>48716</v>
      </c>
      <c r="AH44" s="87">
        <v>2826</v>
      </c>
      <c r="AI44" s="87">
        <v>40008</v>
      </c>
      <c r="AJ44" s="87">
        <v>38807</v>
      </c>
      <c r="AK44" s="87">
        <v>0</v>
      </c>
      <c r="AL44" s="39">
        <v>1777</v>
      </c>
      <c r="AM44" s="58">
        <v>1180171</v>
      </c>
    </row>
    <row r="45" spans="1:54" ht="15" customHeight="1">
      <c r="A45" s="124">
        <v>94</v>
      </c>
      <c r="B45" s="129" t="s">
        <v>191</v>
      </c>
      <c r="C45" s="62">
        <v>5648</v>
      </c>
      <c r="D45" s="87">
        <v>741</v>
      </c>
      <c r="E45" s="87">
        <v>2001</v>
      </c>
      <c r="F45" s="87">
        <v>1432</v>
      </c>
      <c r="G45" s="87">
        <v>45005</v>
      </c>
      <c r="H45" s="87">
        <v>925</v>
      </c>
      <c r="I45" s="87">
        <v>1661</v>
      </c>
      <c r="J45" s="87">
        <v>12883</v>
      </c>
      <c r="K45" s="87">
        <v>114516</v>
      </c>
      <c r="L45" s="87">
        <v>2890</v>
      </c>
      <c r="M45" s="87">
        <v>21242</v>
      </c>
      <c r="N45" s="87">
        <v>2770</v>
      </c>
      <c r="O45" s="87">
        <v>1321</v>
      </c>
      <c r="P45" s="87">
        <v>2754</v>
      </c>
      <c r="Q45" s="87">
        <v>2368</v>
      </c>
      <c r="R45" s="87">
        <v>206</v>
      </c>
      <c r="S45" s="87">
        <v>6126</v>
      </c>
      <c r="T45" s="87">
        <v>376</v>
      </c>
      <c r="U45" s="87">
        <v>5740</v>
      </c>
      <c r="V45" s="87">
        <v>17619</v>
      </c>
      <c r="W45" s="87">
        <v>10260</v>
      </c>
      <c r="X45" s="87">
        <v>1596</v>
      </c>
      <c r="Y45" s="87">
        <v>847</v>
      </c>
      <c r="Z45" s="87">
        <v>23958</v>
      </c>
      <c r="AA45" s="87">
        <v>4783</v>
      </c>
      <c r="AB45" s="87">
        <v>24677</v>
      </c>
      <c r="AC45" s="87">
        <v>22132</v>
      </c>
      <c r="AD45" s="87">
        <v>7892</v>
      </c>
      <c r="AE45" s="87">
        <v>770</v>
      </c>
      <c r="AF45" s="87">
        <v>2774</v>
      </c>
      <c r="AG45" s="87">
        <v>10701</v>
      </c>
      <c r="AH45" s="87">
        <v>1588</v>
      </c>
      <c r="AI45" s="87">
        <v>14033</v>
      </c>
      <c r="AJ45" s="87">
        <v>14934</v>
      </c>
      <c r="AK45" s="87">
        <v>0</v>
      </c>
      <c r="AL45" s="39">
        <v>634</v>
      </c>
      <c r="AM45" s="58">
        <v>389803</v>
      </c>
    </row>
    <row r="46" spans="1:54" ht="15" customHeight="1">
      <c r="A46" s="124">
        <v>95</v>
      </c>
      <c r="B46" s="39" t="s">
        <v>192</v>
      </c>
      <c r="C46" s="62">
        <v>-6961</v>
      </c>
      <c r="D46" s="87">
        <v>-1456</v>
      </c>
      <c r="E46" s="87">
        <v>-23</v>
      </c>
      <c r="F46" s="87">
        <v>0</v>
      </c>
      <c r="G46" s="87">
        <v>-532</v>
      </c>
      <c r="H46" s="87">
        <v>0</v>
      </c>
      <c r="I46" s="87">
        <v>-1</v>
      </c>
      <c r="J46" s="87">
        <v>0</v>
      </c>
      <c r="K46" s="87">
        <v>-1928</v>
      </c>
      <c r="L46" s="87">
        <v>0</v>
      </c>
      <c r="M46" s="87">
        <v>-3</v>
      </c>
      <c r="N46" s="87">
        <v>0</v>
      </c>
      <c r="O46" s="87">
        <v>0</v>
      </c>
      <c r="P46" s="87">
        <v>-1</v>
      </c>
      <c r="Q46" s="87">
        <v>-1</v>
      </c>
      <c r="R46" s="87">
        <v>0</v>
      </c>
      <c r="S46" s="87">
        <v>-3</v>
      </c>
      <c r="T46" s="87">
        <v>-4</v>
      </c>
      <c r="U46" s="87">
        <v>0</v>
      </c>
      <c r="V46" s="87">
        <v>-2110</v>
      </c>
      <c r="W46" s="87">
        <v>-30</v>
      </c>
      <c r="X46" s="87">
        <v>-1733</v>
      </c>
      <c r="Y46" s="87">
        <v>0</v>
      </c>
      <c r="Z46" s="87">
        <v>-282</v>
      </c>
      <c r="AA46" s="87">
        <v>-3873</v>
      </c>
      <c r="AB46" s="87">
        <v>-196</v>
      </c>
      <c r="AC46" s="87">
        <v>-1552</v>
      </c>
      <c r="AD46" s="87">
        <v>-2</v>
      </c>
      <c r="AE46" s="87">
        <v>0</v>
      </c>
      <c r="AF46" s="87">
        <v>-92</v>
      </c>
      <c r="AG46" s="87">
        <v>-8713</v>
      </c>
      <c r="AH46" s="87">
        <v>-1079</v>
      </c>
      <c r="AI46" s="87">
        <v>-13</v>
      </c>
      <c r="AJ46" s="87">
        <v>-1</v>
      </c>
      <c r="AK46" s="87">
        <v>0</v>
      </c>
      <c r="AL46" s="39">
        <v>-183</v>
      </c>
      <c r="AM46" s="58">
        <v>-30772</v>
      </c>
    </row>
    <row r="47" spans="1:54" ht="15" customHeight="1">
      <c r="A47" s="126">
        <v>96</v>
      </c>
      <c r="B47" s="43" t="s">
        <v>193</v>
      </c>
      <c r="C47" s="53">
        <v>64881</v>
      </c>
      <c r="D47" s="60">
        <v>16266</v>
      </c>
      <c r="E47" s="60">
        <v>20261</v>
      </c>
      <c r="F47" s="60">
        <v>15429</v>
      </c>
      <c r="G47" s="60">
        <v>122290</v>
      </c>
      <c r="H47" s="60">
        <v>7852</v>
      </c>
      <c r="I47" s="60">
        <v>21480</v>
      </c>
      <c r="J47" s="60">
        <v>153322</v>
      </c>
      <c r="K47" s="60">
        <v>155322</v>
      </c>
      <c r="L47" s="60">
        <v>42054</v>
      </c>
      <c r="M47" s="60">
        <v>353989</v>
      </c>
      <c r="N47" s="60">
        <v>132907</v>
      </c>
      <c r="O47" s="60">
        <v>22940</v>
      </c>
      <c r="P47" s="60">
        <v>94727</v>
      </c>
      <c r="Q47" s="60">
        <v>89789</v>
      </c>
      <c r="R47" s="60">
        <v>12342</v>
      </c>
      <c r="S47" s="60">
        <v>80333</v>
      </c>
      <c r="T47" s="60">
        <v>144373</v>
      </c>
      <c r="U47" s="60">
        <v>52730</v>
      </c>
      <c r="V47" s="60">
        <v>225276</v>
      </c>
      <c r="W47" s="60">
        <v>128208</v>
      </c>
      <c r="X47" s="60">
        <v>19864</v>
      </c>
      <c r="Y47" s="60">
        <v>29368</v>
      </c>
      <c r="Z47" s="60">
        <v>407601</v>
      </c>
      <c r="AA47" s="60">
        <v>160427</v>
      </c>
      <c r="AB47" s="60">
        <v>447543</v>
      </c>
      <c r="AC47" s="60">
        <v>245546</v>
      </c>
      <c r="AD47" s="60">
        <v>124140</v>
      </c>
      <c r="AE47" s="60">
        <v>262214</v>
      </c>
      <c r="AF47" s="60">
        <v>231203</v>
      </c>
      <c r="AG47" s="60">
        <v>476254</v>
      </c>
      <c r="AH47" s="60">
        <v>27795</v>
      </c>
      <c r="AI47" s="60">
        <v>188692</v>
      </c>
      <c r="AJ47" s="60">
        <v>201956</v>
      </c>
      <c r="AK47" s="60">
        <v>0</v>
      </c>
      <c r="AL47" s="43">
        <v>15504</v>
      </c>
      <c r="AM47" s="64">
        <v>4794878</v>
      </c>
    </row>
    <row r="48" spans="1:54" ht="15" customHeight="1">
      <c r="A48" s="126">
        <v>97</v>
      </c>
      <c r="B48" s="43" t="s">
        <v>194</v>
      </c>
      <c r="C48" s="53">
        <v>141042</v>
      </c>
      <c r="D48" s="60">
        <v>28530</v>
      </c>
      <c r="E48" s="60">
        <v>41388</v>
      </c>
      <c r="F48" s="60">
        <v>30039</v>
      </c>
      <c r="G48" s="60">
        <v>292418</v>
      </c>
      <c r="H48" s="60">
        <v>18980</v>
      </c>
      <c r="I48" s="60">
        <v>66341</v>
      </c>
      <c r="J48" s="60">
        <v>741055</v>
      </c>
      <c r="K48" s="60">
        <v>555617</v>
      </c>
      <c r="L48" s="60">
        <v>92779</v>
      </c>
      <c r="M48" s="60">
        <v>1393827</v>
      </c>
      <c r="N48" s="60">
        <v>509280</v>
      </c>
      <c r="O48" s="60">
        <v>51526</v>
      </c>
      <c r="P48" s="60">
        <v>239303</v>
      </c>
      <c r="Q48" s="60">
        <v>213203</v>
      </c>
      <c r="R48" s="60">
        <v>32733</v>
      </c>
      <c r="S48" s="60">
        <v>207571</v>
      </c>
      <c r="T48" s="60">
        <v>615598</v>
      </c>
      <c r="U48" s="60">
        <v>133882</v>
      </c>
      <c r="V48" s="60">
        <v>471760</v>
      </c>
      <c r="W48" s="60">
        <v>351855</v>
      </c>
      <c r="X48" s="60">
        <v>36921</v>
      </c>
      <c r="Y48" s="60">
        <v>44364</v>
      </c>
      <c r="Z48" s="60">
        <v>577391</v>
      </c>
      <c r="AA48" s="60">
        <v>235409</v>
      </c>
      <c r="AB48" s="60">
        <v>526354</v>
      </c>
      <c r="AC48" s="60">
        <v>512883</v>
      </c>
      <c r="AD48" s="60">
        <v>231941</v>
      </c>
      <c r="AE48" s="60">
        <v>365190</v>
      </c>
      <c r="AF48" s="60">
        <v>290202</v>
      </c>
      <c r="AG48" s="60">
        <v>753419</v>
      </c>
      <c r="AH48" s="60">
        <v>46006</v>
      </c>
      <c r="AI48" s="60">
        <v>295940</v>
      </c>
      <c r="AJ48" s="60">
        <v>371292</v>
      </c>
      <c r="AK48" s="60">
        <v>11331</v>
      </c>
      <c r="AL48" s="43">
        <v>36239</v>
      </c>
      <c r="AM48" s="64">
        <v>10563609</v>
      </c>
    </row>
    <row r="49" spans="2:39">
      <c r="B49" s="29" t="s">
        <v>1226</v>
      </c>
      <c r="C49" s="29">
        <v>12687</v>
      </c>
      <c r="D49" s="29">
        <v>4585</v>
      </c>
      <c r="E49" s="29">
        <v>4285</v>
      </c>
      <c r="F49" s="29">
        <v>4958</v>
      </c>
      <c r="G49" s="29">
        <v>37806</v>
      </c>
      <c r="H49" s="29">
        <v>2831</v>
      </c>
      <c r="I49" s="29">
        <v>12905</v>
      </c>
      <c r="J49" s="29">
        <v>13717</v>
      </c>
      <c r="K49" s="29">
        <v>2298</v>
      </c>
      <c r="L49" s="29">
        <v>16064</v>
      </c>
      <c r="M49" s="29">
        <v>19243</v>
      </c>
      <c r="N49" s="29">
        <v>6208</v>
      </c>
      <c r="O49" s="29">
        <v>11852</v>
      </c>
      <c r="P49" s="29">
        <v>28242</v>
      </c>
      <c r="Q49" s="29">
        <v>42477</v>
      </c>
      <c r="R49" s="29">
        <v>5981</v>
      </c>
      <c r="S49" s="29">
        <v>36267</v>
      </c>
      <c r="T49" s="29">
        <v>37977</v>
      </c>
      <c r="U49" s="29">
        <v>25424</v>
      </c>
      <c r="V49" s="29">
        <v>147529</v>
      </c>
      <c r="W49" s="29">
        <v>19300</v>
      </c>
      <c r="X49" s="29">
        <v>4378</v>
      </c>
      <c r="Y49" s="29">
        <v>15849</v>
      </c>
      <c r="Z49" s="29">
        <v>228564</v>
      </c>
      <c r="AA49" s="29">
        <v>61007</v>
      </c>
      <c r="AB49" s="29">
        <v>19277</v>
      </c>
      <c r="AC49" s="29">
        <v>102421</v>
      </c>
      <c r="AD49" s="29">
        <v>30904</v>
      </c>
      <c r="AE49" s="29">
        <v>113979</v>
      </c>
      <c r="AF49" s="29">
        <v>135823</v>
      </c>
      <c r="AG49" s="29">
        <v>347257</v>
      </c>
      <c r="AH49" s="29">
        <v>19029</v>
      </c>
      <c r="AI49" s="29">
        <v>119651</v>
      </c>
      <c r="AJ49" s="29">
        <v>86291</v>
      </c>
      <c r="AK49" s="29">
        <v>0</v>
      </c>
      <c r="AL49" s="29">
        <v>270</v>
      </c>
      <c r="AM49" s="29">
        <v>1777336</v>
      </c>
    </row>
    <row r="50" spans="2:39">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row>
    <row r="51" spans="2:39">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ご利用にあたって（必ずお読みください）</vt:lpstr>
      <vt:lpstr>データ入力表</vt:lpstr>
      <vt:lpstr>①結果</vt:lpstr>
      <vt:lpstr>②表</vt:lpstr>
      <vt:lpstr>③フロー</vt:lpstr>
      <vt:lpstr>④グラフ(経済効果)</vt:lpstr>
      <vt:lpstr>④グラフ(環境効果)</vt:lpstr>
      <vt:lpstr>環境係数</vt:lpstr>
      <vt:lpstr>3EID</vt:lpstr>
      <vt:lpstr>計算</vt:lpstr>
      <vt:lpstr>価格変換</vt:lpstr>
      <vt:lpstr>マージン</vt:lpstr>
      <vt:lpstr>各種係数</vt:lpstr>
      <vt:lpstr>逆行列係数</vt:lpstr>
      <vt:lpstr>投入係数</vt:lpstr>
      <vt:lpstr>H27取引基本表（生産者）(36)</vt:lpstr>
      <vt:lpstr>①結果!Print_Area</vt:lpstr>
      <vt:lpstr>②表!Print_Area</vt:lpstr>
      <vt:lpstr>データ入力表!Print_Area</vt:lpstr>
      <vt:lpstr>'H27取引基本表（生産者）(36)'!Print_Titles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2020-08-19T02:15:17Z</cp:lastPrinted>
  <dcterms:created xsi:type="dcterms:W3CDTF">2010-03-19T06:29:47Z</dcterms:created>
  <dcterms:modified xsi:type="dcterms:W3CDTF">2024-06-05T01:31:10Z</dcterms:modified>
</cp:coreProperties>
</file>