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802269\市町村振興課共有\財政班\財政担当R5年度\決算統計\02公営企業会計\12_経営比較分析表\03 公営企業に係る経営比較分析表（令和４年度決算）の分析等\06 ＨＰ掲載用\18 玖珠町\"/>
    </mc:Choice>
  </mc:AlternateContent>
  <workbookProtection workbookAlgorithmName="SHA-512" workbookHashValue="j1KZ3dfTSES7F6BAdsdQoahA76r0AbxV+ZUZsEZzF+/Iu46mOdKK5KnI8fUrLhpy7TaW8xZhOWF7HRRIait3Gw==" workbookSaltValue="7QDMr1iEwhlwX/L9PD6HGw==" workbookSpinCount="100000" lockStructure="1"/>
  <bookViews>
    <workbookView xWindow="-105" yWindow="-105" windowWidth="23250" windowHeight="12570"/>
  </bookViews>
  <sheets>
    <sheet name="法非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I10" i="4" s="1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K85" i="4"/>
  <c r="J85" i="4"/>
  <c r="I85" i="4"/>
  <c r="E85" i="4"/>
  <c r="BB10" i="4"/>
  <c r="AT10" i="4"/>
  <c r="AL10" i="4"/>
  <c r="W10" i="4"/>
  <c r="P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<sst xmlns="http://schemas.openxmlformats.org/spreadsheetml/2006/main" count="233" uniqueCount="116">
  <si>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</si>
  <si>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</si>
  <si>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</si>
  <si>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</si>
  <si>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</si>
  <si>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</si>
  <si>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</si>
  <si>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</si>
  <si>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</si>
  <si>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</si>
  <si>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</si>
  <si>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</si>
  <si>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</si>
  <si>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</si>
  <si>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</si>
  <si>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</si>
  <si>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</si>
  <si>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</si>
  <si>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</si>
  <si>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</si>
  <si>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</si>
  <si>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</si>
  <si>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</si>
  <si>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</si>
  <si>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</si>
  <si>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</si>
  <si>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</si>
  <si>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</si>
  <si>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</si>
  <si>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</si>
  <si>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</si>
  <si>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</si>
  <si>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</si>
  <si>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</si>
  <si>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</si>
  <si>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</si>
  <si>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</si>
  <si>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</si>
  <si>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</si>
  <si>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</si>
  <si>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</si>
  <si>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</si>
  <si>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</si>
  <si>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</si>
  <si>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</si>
  <si>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</si>
  <si>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</si>
  <si>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</si>
  <si>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</si>
  <si>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</si>
  <si>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</si>
  <si>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</si>
  <si>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</si>
  <si>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</si>
  <si>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</si>
  <si>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</si>
  <si>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</si>
  <si>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</si>
  <si>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</si>
  <si>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</si>
  <si>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</si>
  <si>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</si>
  <si>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</si>
  <si>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</si>
  <si>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</si>
  <si>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</si>
  <si>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</si>
  <si>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</si>
  <si>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</si>
  <si>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</si>
  <si>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</si>
  <si>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</si>
  <si>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</si>
  <si>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</si>
  <si>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</si>
  <si>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</si>
  <si>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</si>
  <si>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</si>
  <si>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</si>
  <si>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</si>
  <si>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</si>
  <si>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</si>
  <si>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</si>
  <si>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</si>
  <si>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</si>
  <si>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</si>
  <si>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</si>
  <si>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</si>
  <si>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</si>
  <si>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</si>
  <si>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</si>
  <si>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</si>
  <si>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</si>
  <si>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</si>
  <si>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</si>
  <si>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大分県　玖珠町</t>
  </si>
  <si>
    <t>法非適用</t>
  </si>
  <si>
    <t>水道事業</t>
  </si>
  <si>
    <t>簡易水道事業</t>
  </si>
  <si>
    <t>D4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</si>
  <si>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</si>
  <si>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</si>
  <si>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</si>
  <si>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</si>
  <si>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</si>
  <si>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</si>
  <si>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</si>
  <si>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</si>
  <si>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</si>
  <si>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</si>
  <si>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</si>
  <si>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</si>
  <si>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</si>
  <si>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管路更新率は、現在0.00％です。計画的な管路更新を行います。</t>
  </si>
  <si>
    <t>令和3年度に町内に3つある簡易水道のうち1つを給水施設に移行しました。今後も給水人口が100人未満の簡易水道については、給水施設への移行を実施します。綾垣簡易水道については、令和2年度に経営戦略を策定しました。令和5年度までに公営企業会計の適用を行う予定です。</t>
    <phoneticPr fontId="4"/>
  </si>
  <si>
    <t>平成29年4月に簡易水道事業における営業収益97％を占める北山田簡易水道を上水道と統合しました。
令和4年度においては、代太郎簡易水道の給水施設への移行により営業収益が減小し、料金回収率が悪化しました。給水原価も年間総有収水量の減により、1022.41円と前年度より悪化しました。全国平均と比較すると依然、低水準のままであり、今後も給水人口の大きな増加は見込まれないことから、財源不足分は一般会計から繰入を行わざるをえない状況です。</t>
    <rPh sb="60" eb="61">
      <t>ダイ</t>
    </rPh>
    <rPh sb="61" eb="63">
      <t>タロウ</t>
    </rPh>
    <rPh sb="68" eb="72">
      <t>キュウスイシセツ</t>
    </rPh>
    <rPh sb="74" eb="76">
      <t>イコウ</t>
    </rPh>
    <rPh sb="84" eb="85">
      <t>ゲン</t>
    </rPh>
    <rPh sb="85" eb="86">
      <t>ショウ</t>
    </rPh>
    <rPh sb="93" eb="94">
      <t>オヨ</t>
    </rPh>
    <rPh sb="101" eb="103">
      <t>ネンカン</t>
    </rPh>
    <rPh sb="103" eb="104">
      <t>ソウ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</si>
</sst>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&quot;H&quot;yy"/>
    <numFmt numFmtId="180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98-4AF5-A669-115D3E1A1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3072"/>
        <c:axId val="21408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0.62</c:v>
                </c:pt>
                <c:pt idx="1">
                  <c:v>0.39</c:v>
                </c:pt>
                <c:pt idx="2">
                  <c:v>0.61</c:v>
                </c:pt>
                <c:pt idx="3">
                  <c:v>0.4</c:v>
                </c:pt>
                <c:pt idx="4">
                  <c:v>0.59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98-4AF5-A669-115D3E1A1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3072"/>
        <c:axId val="214084992"/>
      </c:lineChart>
      <c:dateAx>
        <c:axId val="2140830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992"/>
        <c:crosses val="autoZero"/>
        <c:auto val="1"/>
        <c:lblOffset val="100"/>
        <c:baseTimeUnit val="years"/>
      </c:dateAx>
      <c:valAx>
        <c:axId val="21408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97.92</c:v>
                </c:pt>
                <c:pt idx="1">
                  <c:v>97.73</c:v>
                </c:pt>
                <c:pt idx="2">
                  <c:v>96.33</c:v>
                </c:pt>
                <c:pt idx="3">
                  <c:v>96.14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3D-46FB-8155-BD6D12BBE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96704"/>
        <c:axId val="21829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73.25</c:v>
                </c:pt>
                <c:pt idx="1">
                  <c:v>75.06</c:v>
                </c:pt>
                <c:pt idx="2">
                  <c:v>73.22</c:v>
                </c:pt>
                <c:pt idx="3">
                  <c:v>69.05</c:v>
                </c:pt>
                <c:pt idx="4">
                  <c:v>67.02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3D-46FB-8155-BD6D12BBE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96704"/>
        <c:axId val="218299776"/>
      </c:lineChart>
      <c:dateAx>
        <c:axId val="2182967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776"/>
        <c:crosses val="autoZero"/>
        <c:auto val="1"/>
        <c:lblOffset val="100"/>
        <c:baseTimeUnit val="years"/>
      </c:dateAx>
      <c:valAx>
        <c:axId val="21829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29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D6-4C83-816E-C9CC3EFE7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1728"/>
        <c:axId val="7324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D6-4C83-816E-C9CC3EFE7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1728"/>
        <c:axId val="73243648"/>
      </c:lineChart>
      <c:dateAx>
        <c:axId val="73241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3648"/>
        <c:crosses val="autoZero"/>
        <c:auto val="1"/>
        <c:lblOffset val="100"/>
        <c:baseTimeUnit val="years"/>
      </c:dateAx>
      <c:valAx>
        <c:axId val="7324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4F-40F8-A4CD-B7DD38EB9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7728"/>
        <c:axId val="7325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4F-40F8-A4CD-B7DD38EB9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7728"/>
        <c:axId val="73259648"/>
      </c:lineChart>
      <c:dateAx>
        <c:axId val="73257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9648"/>
        <c:crosses val="autoZero"/>
        <c:auto val="1"/>
        <c:lblOffset val="100"/>
        <c:baseTimeUnit val="years"/>
      </c:dateAx>
      <c:valAx>
        <c:axId val="7325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7-486E-BCF2-516917287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9264"/>
        <c:axId val="7334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F7-486E-BCF2-516917287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9264"/>
        <c:axId val="73341184"/>
      </c:lineChart>
      <c:dateAx>
        <c:axId val="733392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1184"/>
        <c:crosses val="autoZero"/>
        <c:auto val="1"/>
        <c:lblOffset val="100"/>
        <c:baseTimeUnit val="years"/>
      </c:dateAx>
      <c:valAx>
        <c:axId val="7334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9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7A-46D3-ACDB-D336F1D01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9360"/>
        <c:axId val="7336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7A-46D3-ACDB-D336F1D01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9360"/>
        <c:axId val="73361280"/>
      </c:lineChart>
      <c:dateAx>
        <c:axId val="733593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1280"/>
        <c:crosses val="autoZero"/>
        <c:auto val="1"/>
        <c:lblOffset val="100"/>
        <c:baseTimeUnit val="years"/>
      </c:dateAx>
      <c:valAx>
        <c:axId val="7336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119.15</c:v>
                </c:pt>
                <c:pt idx="1">
                  <c:v>36.9</c:v>
                </c:pt>
                <c:pt idx="2">
                  <c:v>14.34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83-4DD5-AD3A-3CE98D83D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75104"/>
        <c:axId val="7339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1274.21</c:v>
                </c:pt>
                <c:pt idx="1">
                  <c:v>1183.92</c:v>
                </c:pt>
                <c:pt idx="2">
                  <c:v>1128.72</c:v>
                </c:pt>
                <c:pt idx="3">
                  <c:v>1125.25</c:v>
                </c:pt>
                <c:pt idx="4">
                  <c:v>1157.05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83-4DD5-AD3A-3CE98D83D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75104"/>
        <c:axId val="73393664"/>
      </c:lineChart>
      <c:dateAx>
        <c:axId val="733751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93664"/>
        <c:crosses val="autoZero"/>
        <c:auto val="1"/>
        <c:lblOffset val="100"/>
        <c:baseTimeUnit val="years"/>
      </c:dateAx>
      <c:valAx>
        <c:axId val="7339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7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10.26</c:v>
                </c:pt>
                <c:pt idx="1">
                  <c:v>20.86</c:v>
                </c:pt>
                <c:pt idx="2">
                  <c:v>27.4</c:v>
                </c:pt>
                <c:pt idx="3">
                  <c:v>25.75</c:v>
                </c:pt>
                <c:pt idx="4">
                  <c:v>22.71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73-4A34-A8D0-EC99BBA33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56896"/>
        <c:axId val="13987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41.25</c:v>
                </c:pt>
                <c:pt idx="1">
                  <c:v>42.5</c:v>
                </c:pt>
                <c:pt idx="2">
                  <c:v>41.84</c:v>
                </c:pt>
                <c:pt idx="3">
                  <c:v>41.44</c:v>
                </c:pt>
                <c:pt idx="4">
                  <c:v>37.65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73-4A34-A8D0-EC99BBA33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56896"/>
        <c:axId val="139875456"/>
      </c:lineChart>
      <c:dateAx>
        <c:axId val="1398568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5456"/>
        <c:crosses val="autoZero"/>
        <c:auto val="1"/>
        <c:lblOffset val="100"/>
        <c:baseTimeUnit val="years"/>
      </c:dateAx>
      <c:valAx>
        <c:axId val="13987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5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1206.6300000000001</c:v>
                </c:pt>
                <c:pt idx="1">
                  <c:v>784.77</c:v>
                </c:pt>
                <c:pt idx="2">
                  <c:v>810.86</c:v>
                </c:pt>
                <c:pt idx="3">
                  <c:v>888.3</c:v>
                </c:pt>
                <c:pt idx="4">
                  <c:v>1022.41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4F-4ADE-AE13-AE22CE1C9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9280"/>
        <c:axId val="20219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383.25</c:v>
                </c:pt>
                <c:pt idx="1">
                  <c:v>377.72</c:v>
                </c:pt>
                <c:pt idx="2">
                  <c:v>390.47</c:v>
                </c:pt>
                <c:pt idx="3">
                  <c:v>403.61</c:v>
                </c:pt>
                <c:pt idx="4">
                  <c:v>442.82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4F-4ADE-AE13-AE22CE1C9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9280"/>
        <c:axId val="202195712"/>
      </c:lineChart>
      <c:dateAx>
        <c:axId val="1398892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195712"/>
        <c:crosses val="autoZero"/>
        <c:auto val="1"/>
        <c:lblOffset val="100"/>
        <c:baseTimeUnit val="years"/>
      </c:dateAx>
      <c:valAx>
        <c:axId val="20219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11.72</c:v>
                </c:pt>
                <c:pt idx="1">
                  <c:v>35.89</c:v>
                </c:pt>
                <c:pt idx="2">
                  <c:v>35.81</c:v>
                </c:pt>
                <c:pt idx="3">
                  <c:v>33.6</c:v>
                </c:pt>
                <c:pt idx="4">
                  <c:v>36.97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8A-4116-BD46-79EEB3438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21824"/>
        <c:axId val="20223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48.26</c:v>
                </c:pt>
                <c:pt idx="1">
                  <c:v>48.01</c:v>
                </c:pt>
                <c:pt idx="2">
                  <c:v>49.08</c:v>
                </c:pt>
                <c:pt idx="3">
                  <c:v>51.46</c:v>
                </c:pt>
                <c:pt idx="4">
                  <c:v>51.84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8A-4116-BD46-79EEB3438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21824"/>
        <c:axId val="202232192"/>
      </c:lineChart>
      <c:dateAx>
        <c:axId val="2022218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32192"/>
        <c:crosses val="autoZero"/>
        <c:auto val="1"/>
        <c:lblOffset val="100"/>
        <c:baseTimeUnit val="years"/>
      </c:dateAx>
      <c:valAx>
        <c:axId val="20223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2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83.4</c:v>
                </c:pt>
                <c:pt idx="1">
                  <c:v>82.1</c:v>
                </c:pt>
                <c:pt idx="2">
                  <c:v>80.3</c:v>
                </c:pt>
                <c:pt idx="3">
                  <c:v>78</c:v>
                </c:pt>
                <c:pt idx="4">
                  <c:v>76.599999999999994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D2-4BEF-B11E-4CD61D93C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74688"/>
        <c:axId val="20227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72.72</c:v>
                </c:pt>
                <c:pt idx="1">
                  <c:v>72.75</c:v>
                </c:pt>
                <c:pt idx="2">
                  <c:v>71.27</c:v>
                </c:pt>
                <c:pt idx="3">
                  <c:v>68.58</c:v>
                </c:pt>
                <c:pt idx="4">
                  <c:v>67.94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D2-4BEF-B11E-4CD61D93C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74688"/>
        <c:axId val="202276864"/>
      </c:lineChart>
      <c:dateAx>
        <c:axId val="2022746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76864"/>
        <c:crosses val="autoZero"/>
        <c:auto val="1"/>
        <c:lblOffset val="100"/>
        <c:baseTimeUnit val="years"/>
      </c:dateAx>
      <c:valAx>
        <c:axId val="20227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7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【982.48】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【320.83】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30" t="s">
        <v>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</row>
    <row r="3" spans="1:78" ht="9.75" customHeight="1" x14ac:dyDescent="0.15">
      <c r="A3" s="2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</row>
    <row r="4" spans="1:78" ht="9.75" customHeight="1" x14ac:dyDescent="0.15">
      <c r="A4" s="2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1" t="str">
        <f>データ!H6</f>
        <v>大分県　玖珠町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2" t="s">
        <v>1</v>
      </c>
      <c r="C7" s="32"/>
      <c r="D7" s="32"/>
      <c r="E7" s="32"/>
      <c r="F7" s="32"/>
      <c r="G7" s="32"/>
      <c r="H7" s="32"/>
      <c r="I7" s="32" t="s">
        <v>2</v>
      </c>
      <c r="J7" s="32"/>
      <c r="K7" s="32"/>
      <c r="L7" s="32"/>
      <c r="M7" s="32"/>
      <c r="N7" s="32"/>
      <c r="O7" s="32"/>
      <c r="P7" s="32" t="s">
        <v>3</v>
      </c>
      <c r="Q7" s="32"/>
      <c r="R7" s="32"/>
      <c r="S7" s="32"/>
      <c r="T7" s="32"/>
      <c r="U7" s="32"/>
      <c r="V7" s="32"/>
      <c r="W7" s="32" t="s">
        <v>4</v>
      </c>
      <c r="X7" s="32"/>
      <c r="Y7" s="32"/>
      <c r="Z7" s="32"/>
      <c r="AA7" s="32"/>
      <c r="AB7" s="32"/>
      <c r="AC7" s="32"/>
      <c r="AD7" s="32" t="s">
        <v>5</v>
      </c>
      <c r="AE7" s="32"/>
      <c r="AF7" s="32"/>
      <c r="AG7" s="32"/>
      <c r="AH7" s="32"/>
      <c r="AI7" s="32"/>
      <c r="AJ7" s="32"/>
      <c r="AK7" s="2"/>
      <c r="AL7" s="32" t="s">
        <v>6</v>
      </c>
      <c r="AM7" s="32"/>
      <c r="AN7" s="32"/>
      <c r="AO7" s="32"/>
      <c r="AP7" s="32"/>
      <c r="AQ7" s="32"/>
      <c r="AR7" s="32"/>
      <c r="AS7" s="32"/>
      <c r="AT7" s="32" t="s">
        <v>7</v>
      </c>
      <c r="AU7" s="32"/>
      <c r="AV7" s="32"/>
      <c r="AW7" s="32"/>
      <c r="AX7" s="32"/>
      <c r="AY7" s="32"/>
      <c r="AZ7" s="32"/>
      <c r="BA7" s="32"/>
      <c r="BB7" s="32" t="s">
        <v>8</v>
      </c>
      <c r="BC7" s="32"/>
      <c r="BD7" s="32"/>
      <c r="BE7" s="32"/>
      <c r="BF7" s="32"/>
      <c r="BG7" s="32"/>
      <c r="BH7" s="32"/>
      <c r="BI7" s="32"/>
      <c r="BJ7" s="3"/>
      <c r="BK7" s="3"/>
      <c r="BL7" s="33" t="s">
        <v>9</v>
      </c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5"/>
    </row>
    <row r="8" spans="1:78" ht="18.75" customHeight="1" x14ac:dyDescent="0.15">
      <c r="A8" s="2"/>
      <c r="B8" s="36" t="str">
        <f>データ!$I$6</f>
        <v>法非適用</v>
      </c>
      <c r="C8" s="36"/>
      <c r="D8" s="36"/>
      <c r="E8" s="36"/>
      <c r="F8" s="36"/>
      <c r="G8" s="36"/>
      <c r="H8" s="36"/>
      <c r="I8" s="36" t="str">
        <f>データ!$J$6</f>
        <v>水道事業</v>
      </c>
      <c r="J8" s="36"/>
      <c r="K8" s="36"/>
      <c r="L8" s="36"/>
      <c r="M8" s="36"/>
      <c r="N8" s="36"/>
      <c r="O8" s="36"/>
      <c r="P8" s="36" t="str">
        <f>データ!$K$6</f>
        <v>簡易水道事業</v>
      </c>
      <c r="Q8" s="36"/>
      <c r="R8" s="36"/>
      <c r="S8" s="36"/>
      <c r="T8" s="36"/>
      <c r="U8" s="36"/>
      <c r="V8" s="36"/>
      <c r="W8" s="36" t="str">
        <f>データ!$L$6</f>
        <v>D4</v>
      </c>
      <c r="X8" s="36"/>
      <c r="Y8" s="36"/>
      <c r="Z8" s="36"/>
      <c r="AA8" s="36"/>
      <c r="AB8" s="36"/>
      <c r="AC8" s="36"/>
      <c r="AD8" s="36" t="str">
        <f>データ!$M$6</f>
        <v>非設置</v>
      </c>
      <c r="AE8" s="36"/>
      <c r="AF8" s="36"/>
      <c r="AG8" s="36"/>
      <c r="AH8" s="36"/>
      <c r="AI8" s="36"/>
      <c r="AJ8" s="36"/>
      <c r="AK8" s="2"/>
      <c r="AL8" s="37">
        <f>データ!$R$6</f>
        <v>14384</v>
      </c>
      <c r="AM8" s="37"/>
      <c r="AN8" s="37"/>
      <c r="AO8" s="37"/>
      <c r="AP8" s="37"/>
      <c r="AQ8" s="37"/>
      <c r="AR8" s="37"/>
      <c r="AS8" s="37"/>
      <c r="AT8" s="38">
        <f>データ!$S$6</f>
        <v>286.60000000000002</v>
      </c>
      <c r="AU8" s="38"/>
      <c r="AV8" s="38"/>
      <c r="AW8" s="38"/>
      <c r="AX8" s="38"/>
      <c r="AY8" s="38"/>
      <c r="AZ8" s="38"/>
      <c r="BA8" s="38"/>
      <c r="BB8" s="38">
        <f>データ!$T$6</f>
        <v>50.19</v>
      </c>
      <c r="BC8" s="38"/>
      <c r="BD8" s="38"/>
      <c r="BE8" s="38"/>
      <c r="BF8" s="38"/>
      <c r="BG8" s="38"/>
      <c r="BH8" s="38"/>
      <c r="BI8" s="38"/>
      <c r="BJ8" s="3"/>
      <c r="BK8" s="3"/>
      <c r="BL8" s="39" t="s">
        <v>10</v>
      </c>
      <c r="BM8" s="40"/>
      <c r="BN8" s="41" t="s">
        <v>11</v>
      </c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2"/>
    </row>
    <row r="9" spans="1:78" ht="18.75" customHeight="1" x14ac:dyDescent="0.15">
      <c r="A9" s="2"/>
      <c r="B9" s="32" t="s">
        <v>12</v>
      </c>
      <c r="C9" s="32"/>
      <c r="D9" s="32"/>
      <c r="E9" s="32"/>
      <c r="F9" s="32"/>
      <c r="G9" s="32"/>
      <c r="H9" s="32"/>
      <c r="I9" s="32" t="s">
        <v>13</v>
      </c>
      <c r="J9" s="32"/>
      <c r="K9" s="32"/>
      <c r="L9" s="32"/>
      <c r="M9" s="32"/>
      <c r="N9" s="32"/>
      <c r="O9" s="32"/>
      <c r="P9" s="32" t="s">
        <v>14</v>
      </c>
      <c r="Q9" s="32"/>
      <c r="R9" s="32"/>
      <c r="S9" s="32"/>
      <c r="T9" s="32"/>
      <c r="U9" s="32"/>
      <c r="V9" s="32"/>
      <c r="W9" s="32" t="s">
        <v>15</v>
      </c>
      <c r="X9" s="32"/>
      <c r="Y9" s="32"/>
      <c r="Z9" s="32"/>
      <c r="AA9" s="32"/>
      <c r="AB9" s="32"/>
      <c r="AC9" s="32"/>
      <c r="AD9" s="2"/>
      <c r="AE9" s="2"/>
      <c r="AF9" s="2"/>
      <c r="AG9" s="2"/>
      <c r="AH9" s="3"/>
      <c r="AI9" s="2"/>
      <c r="AJ9" s="2"/>
      <c r="AK9" s="2"/>
      <c r="AL9" s="32" t="s">
        <v>16</v>
      </c>
      <c r="AM9" s="32"/>
      <c r="AN9" s="32"/>
      <c r="AO9" s="32"/>
      <c r="AP9" s="32"/>
      <c r="AQ9" s="32"/>
      <c r="AR9" s="32"/>
      <c r="AS9" s="32"/>
      <c r="AT9" s="32" t="s">
        <v>17</v>
      </c>
      <c r="AU9" s="32"/>
      <c r="AV9" s="32"/>
      <c r="AW9" s="32"/>
      <c r="AX9" s="32"/>
      <c r="AY9" s="32"/>
      <c r="AZ9" s="32"/>
      <c r="BA9" s="32"/>
      <c r="BB9" s="32" t="s">
        <v>18</v>
      </c>
      <c r="BC9" s="32"/>
      <c r="BD9" s="32"/>
      <c r="BE9" s="32"/>
      <c r="BF9" s="32"/>
      <c r="BG9" s="32"/>
      <c r="BH9" s="32"/>
      <c r="BI9" s="32"/>
      <c r="BJ9" s="3"/>
      <c r="BK9" s="3"/>
      <c r="BL9" s="43" t="s">
        <v>19</v>
      </c>
      <c r="BM9" s="44"/>
      <c r="BN9" s="45" t="s">
        <v>20</v>
      </c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6"/>
    </row>
    <row r="10" spans="1:78" ht="18.75" customHeight="1" x14ac:dyDescent="0.15">
      <c r="A10" s="2"/>
      <c r="B10" s="38" t="str">
        <f>データ!$N$6</f>
        <v>-</v>
      </c>
      <c r="C10" s="38"/>
      <c r="D10" s="38"/>
      <c r="E10" s="38"/>
      <c r="F10" s="38"/>
      <c r="G10" s="38"/>
      <c r="H10" s="38"/>
      <c r="I10" s="38" t="str">
        <f>データ!$O$6</f>
        <v>該当数値なし</v>
      </c>
      <c r="J10" s="38"/>
      <c r="K10" s="38"/>
      <c r="L10" s="38"/>
      <c r="M10" s="38"/>
      <c r="N10" s="38"/>
      <c r="O10" s="38"/>
      <c r="P10" s="38">
        <f>データ!$P$6</f>
        <v>1.28</v>
      </c>
      <c r="Q10" s="38"/>
      <c r="R10" s="38"/>
      <c r="S10" s="38"/>
      <c r="T10" s="38"/>
      <c r="U10" s="38"/>
      <c r="V10" s="38"/>
      <c r="W10" s="37">
        <f>データ!$Q$6</f>
        <v>4070</v>
      </c>
      <c r="X10" s="37"/>
      <c r="Y10" s="37"/>
      <c r="Z10" s="37"/>
      <c r="AA10" s="37"/>
      <c r="AB10" s="37"/>
      <c r="AC10" s="37"/>
      <c r="AD10" s="2"/>
      <c r="AE10" s="2"/>
      <c r="AF10" s="2"/>
      <c r="AG10" s="2"/>
      <c r="AH10" s="2"/>
      <c r="AI10" s="2"/>
      <c r="AJ10" s="2"/>
      <c r="AK10" s="2"/>
      <c r="AL10" s="37">
        <f>データ!$U$6</f>
        <v>182</v>
      </c>
      <c r="AM10" s="37"/>
      <c r="AN10" s="37"/>
      <c r="AO10" s="37"/>
      <c r="AP10" s="37"/>
      <c r="AQ10" s="37"/>
      <c r="AR10" s="37"/>
      <c r="AS10" s="37"/>
      <c r="AT10" s="38">
        <f>データ!$V$6</f>
        <v>0.16</v>
      </c>
      <c r="AU10" s="38"/>
      <c r="AV10" s="38"/>
      <c r="AW10" s="38"/>
      <c r="AX10" s="38"/>
      <c r="AY10" s="38"/>
      <c r="AZ10" s="38"/>
      <c r="BA10" s="38"/>
      <c r="BB10" s="38">
        <f>データ!$W$6</f>
        <v>1137.5</v>
      </c>
      <c r="BC10" s="38"/>
      <c r="BD10" s="38"/>
      <c r="BE10" s="38"/>
      <c r="BF10" s="38"/>
      <c r="BG10" s="38"/>
      <c r="BH10" s="38"/>
      <c r="BI10" s="38"/>
      <c r="BJ10" s="2"/>
      <c r="BK10" s="2"/>
      <c r="BL10" s="53" t="s">
        <v>21</v>
      </c>
      <c r="BM10" s="54"/>
      <c r="BN10" s="55" t="s">
        <v>22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23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24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65" t="s">
        <v>25</v>
      </c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68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7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47" t="s">
        <v>115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65" t="s">
        <v>26</v>
      </c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68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7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47" t="s">
        <v>113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 x14ac:dyDescent="0.15">
      <c r="A60" s="2"/>
      <c r="B60" s="62" t="s">
        <v>27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65" t="s">
        <v>28</v>
      </c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68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7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47" t="s">
        <v>114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【73.00】</v>
      </c>
      <c r="F85" s="13" t="s">
        <v>41</v>
      </c>
      <c r="G85" s="13" t="s">
        <v>41</v>
      </c>
      <c r="H85" s="13" t="str">
        <f>データ!BO6</f>
        <v>【982.48】</v>
      </c>
      <c r="I85" s="13" t="str">
        <f>データ!BZ6</f>
        <v>【50.61】</v>
      </c>
      <c r="J85" s="13" t="str">
        <f>データ!CK6</f>
        <v>【320.83】</v>
      </c>
      <c r="K85" s="13" t="str">
        <f>データ!CV6</f>
        <v>【56.15】</v>
      </c>
      <c r="L85" s="13" t="str">
        <f>データ!DG6</f>
        <v>【70.01】</v>
      </c>
      <c r="M85" s="13" t="s">
        <v>42</v>
      </c>
      <c r="N85" s="13" t="s">
        <v>41</v>
      </c>
      <c r="O85" s="13" t="str">
        <f>データ!EN6</f>
        <v>【0.52】</v>
      </c>
    </row>
  </sheetData>
  <sheetProtection algorithmName="SHA-512" hashValue="1nV1bYT1huPxKdm+Auegb3QBaiEaIlpbKM7IDHDNe+uRc8cP3cXdqXf9DZR+yC6l0BrOG2PGK5tYDHZWArl9Tw==" saltValue="kfTvqvsH+kEXG127no+UMg==" spinCount="100000" sheet="1" objects="1" scenarios="1" formatCells="0" formatColumns="0" formatRows="0"/>
  <mergeCells count="48">
    <mergeCell ref="BL64:BZ65"/>
    <mergeCell ref="AT10:BA10"/>
    <mergeCell ref="BL16:BZ44"/>
    <mergeCell ref="BL45:BZ46"/>
    <mergeCell ref="BL47:BZ63"/>
    <mergeCell ref="B60:BJ61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9:H9"/>
    <mergeCell ref="I9:O9"/>
    <mergeCell ref="P9:V9"/>
    <mergeCell ref="W9:AC9"/>
    <mergeCell ref="AL9:AS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43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44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45</v>
      </c>
      <c r="B3" s="16" t="s">
        <v>46</v>
      </c>
      <c r="C3" s="16" t="s">
        <v>47</v>
      </c>
      <c r="D3" s="16" t="s">
        <v>48</v>
      </c>
      <c r="E3" s="16" t="s">
        <v>49</v>
      </c>
      <c r="F3" s="16" t="s">
        <v>50</v>
      </c>
      <c r="G3" s="16" t="s">
        <v>51</v>
      </c>
      <c r="H3" s="72" t="s">
        <v>52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4"/>
      <c r="X3" s="78" t="s">
        <v>53</v>
      </c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 t="s">
        <v>27</v>
      </c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</row>
    <row r="4" spans="1:144" x14ac:dyDescent="0.15">
      <c r="A4" s="15" t="s">
        <v>54</v>
      </c>
      <c r="B4" s="17"/>
      <c r="C4" s="17"/>
      <c r="D4" s="17"/>
      <c r="E4" s="17"/>
      <c r="F4" s="17"/>
      <c r="G4" s="17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7"/>
      <c r="X4" s="71" t="s">
        <v>55</v>
      </c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 t="s">
        <v>56</v>
      </c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 t="s">
        <v>57</v>
      </c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 t="s">
        <v>58</v>
      </c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 t="s">
        <v>59</v>
      </c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 t="s">
        <v>60</v>
      </c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 t="s">
        <v>61</v>
      </c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 t="s">
        <v>62</v>
      </c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 t="s">
        <v>63</v>
      </c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 t="s">
        <v>64</v>
      </c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 t="s">
        <v>65</v>
      </c>
      <c r="EE4" s="71"/>
      <c r="EF4" s="71"/>
      <c r="EG4" s="71"/>
      <c r="EH4" s="71"/>
      <c r="EI4" s="71"/>
      <c r="EJ4" s="71"/>
      <c r="EK4" s="71"/>
      <c r="EL4" s="71"/>
      <c r="EM4" s="71"/>
      <c r="EN4" s="71"/>
    </row>
    <row r="5" spans="1:144" x14ac:dyDescent="0.15">
      <c r="A5" s="15" t="s">
        <v>66</v>
      </c>
      <c r="B5" s="18"/>
      <c r="C5" s="18"/>
      <c r="D5" s="18"/>
      <c r="E5" s="18"/>
      <c r="F5" s="18"/>
      <c r="G5" s="18"/>
      <c r="H5" s="19" t="s">
        <v>67</v>
      </c>
      <c r="I5" s="19" t="s">
        <v>68</v>
      </c>
      <c r="J5" s="19" t="s">
        <v>69</v>
      </c>
      <c r="K5" s="19" t="s">
        <v>70</v>
      </c>
      <c r="L5" s="19" t="s">
        <v>71</v>
      </c>
      <c r="M5" s="19" t="s">
        <v>72</v>
      </c>
      <c r="N5" s="19" t="s">
        <v>73</v>
      </c>
      <c r="O5" s="19" t="s">
        <v>74</v>
      </c>
      <c r="P5" s="19" t="s">
        <v>75</v>
      </c>
      <c r="Q5" s="19" t="s">
        <v>76</v>
      </c>
      <c r="R5" s="19" t="s">
        <v>77</v>
      </c>
      <c r="S5" s="19" t="s">
        <v>78</v>
      </c>
      <c r="T5" s="19" t="s">
        <v>79</v>
      </c>
      <c r="U5" s="19" t="s">
        <v>80</v>
      </c>
      <c r="V5" s="19" t="s">
        <v>81</v>
      </c>
      <c r="W5" s="19" t="s">
        <v>82</v>
      </c>
      <c r="X5" s="19" t="s">
        <v>83</v>
      </c>
      <c r="Y5" s="19" t="s">
        <v>84</v>
      </c>
      <c r="Z5" s="19" t="s">
        <v>85</v>
      </c>
      <c r="AA5" s="19" t="s">
        <v>86</v>
      </c>
      <c r="AB5" s="19" t="s">
        <v>87</v>
      </c>
      <c r="AC5" s="19" t="s">
        <v>88</v>
      </c>
      <c r="AD5" s="19" t="s">
        <v>89</v>
      </c>
      <c r="AE5" s="19" t="s">
        <v>90</v>
      </c>
      <c r="AF5" s="19" t="s">
        <v>91</v>
      </c>
      <c r="AG5" s="19" t="s">
        <v>92</v>
      </c>
      <c r="AH5" s="19" t="s">
        <v>29</v>
      </c>
      <c r="AI5" s="19" t="s">
        <v>83</v>
      </c>
      <c r="AJ5" s="19" t="s">
        <v>84</v>
      </c>
      <c r="AK5" s="19" t="s">
        <v>85</v>
      </c>
      <c r="AL5" s="19" t="s">
        <v>86</v>
      </c>
      <c r="AM5" s="19" t="s">
        <v>87</v>
      </c>
      <c r="AN5" s="19" t="s">
        <v>88</v>
      </c>
      <c r="AO5" s="19" t="s">
        <v>89</v>
      </c>
      <c r="AP5" s="19" t="s">
        <v>90</v>
      </c>
      <c r="AQ5" s="19" t="s">
        <v>91</v>
      </c>
      <c r="AR5" s="19" t="s">
        <v>92</v>
      </c>
      <c r="AS5" s="19" t="s">
        <v>93</v>
      </c>
      <c r="AT5" s="19" t="s">
        <v>83</v>
      </c>
      <c r="AU5" s="19" t="s">
        <v>84</v>
      </c>
      <c r="AV5" s="19" t="s">
        <v>85</v>
      </c>
      <c r="AW5" s="19" t="s">
        <v>86</v>
      </c>
      <c r="AX5" s="19" t="s">
        <v>87</v>
      </c>
      <c r="AY5" s="19" t="s">
        <v>88</v>
      </c>
      <c r="AZ5" s="19" t="s">
        <v>89</v>
      </c>
      <c r="BA5" s="19" t="s">
        <v>90</v>
      </c>
      <c r="BB5" s="19" t="s">
        <v>91</v>
      </c>
      <c r="BC5" s="19" t="s">
        <v>92</v>
      </c>
      <c r="BD5" s="19" t="s">
        <v>93</v>
      </c>
      <c r="BE5" s="19" t="s">
        <v>83</v>
      </c>
      <c r="BF5" s="19" t="s">
        <v>84</v>
      </c>
      <c r="BG5" s="19" t="s">
        <v>85</v>
      </c>
      <c r="BH5" s="19" t="s">
        <v>86</v>
      </c>
      <c r="BI5" s="19" t="s">
        <v>87</v>
      </c>
      <c r="BJ5" s="19" t="s">
        <v>88</v>
      </c>
      <c r="BK5" s="19" t="s">
        <v>89</v>
      </c>
      <c r="BL5" s="19" t="s">
        <v>90</v>
      </c>
      <c r="BM5" s="19" t="s">
        <v>91</v>
      </c>
      <c r="BN5" s="19" t="s">
        <v>92</v>
      </c>
      <c r="BO5" s="19" t="s">
        <v>93</v>
      </c>
      <c r="BP5" s="19" t="s">
        <v>83</v>
      </c>
      <c r="BQ5" s="19" t="s">
        <v>84</v>
      </c>
      <c r="BR5" s="19" t="s">
        <v>85</v>
      </c>
      <c r="BS5" s="19" t="s">
        <v>86</v>
      </c>
      <c r="BT5" s="19" t="s">
        <v>87</v>
      </c>
      <c r="BU5" s="19" t="s">
        <v>88</v>
      </c>
      <c r="BV5" s="19" t="s">
        <v>89</v>
      </c>
      <c r="BW5" s="19" t="s">
        <v>90</v>
      </c>
      <c r="BX5" s="19" t="s">
        <v>91</v>
      </c>
      <c r="BY5" s="19" t="s">
        <v>92</v>
      </c>
      <c r="BZ5" s="19" t="s">
        <v>93</v>
      </c>
      <c r="CA5" s="19" t="s">
        <v>83</v>
      </c>
      <c r="CB5" s="19" t="s">
        <v>84</v>
      </c>
      <c r="CC5" s="19" t="s">
        <v>85</v>
      </c>
      <c r="CD5" s="19" t="s">
        <v>86</v>
      </c>
      <c r="CE5" s="19" t="s">
        <v>87</v>
      </c>
      <c r="CF5" s="19" t="s">
        <v>88</v>
      </c>
      <c r="CG5" s="19" t="s">
        <v>89</v>
      </c>
      <c r="CH5" s="19" t="s">
        <v>90</v>
      </c>
      <c r="CI5" s="19" t="s">
        <v>91</v>
      </c>
      <c r="CJ5" s="19" t="s">
        <v>92</v>
      </c>
      <c r="CK5" s="19" t="s">
        <v>93</v>
      </c>
      <c r="CL5" s="19" t="s">
        <v>83</v>
      </c>
      <c r="CM5" s="19" t="s">
        <v>84</v>
      </c>
      <c r="CN5" s="19" t="s">
        <v>85</v>
      </c>
      <c r="CO5" s="19" t="s">
        <v>86</v>
      </c>
      <c r="CP5" s="19" t="s">
        <v>87</v>
      </c>
      <c r="CQ5" s="19" t="s">
        <v>88</v>
      </c>
      <c r="CR5" s="19" t="s">
        <v>89</v>
      </c>
      <c r="CS5" s="19" t="s">
        <v>90</v>
      </c>
      <c r="CT5" s="19" t="s">
        <v>91</v>
      </c>
      <c r="CU5" s="19" t="s">
        <v>92</v>
      </c>
      <c r="CV5" s="19" t="s">
        <v>93</v>
      </c>
      <c r="CW5" s="19" t="s">
        <v>83</v>
      </c>
      <c r="CX5" s="19" t="s">
        <v>84</v>
      </c>
      <c r="CY5" s="19" t="s">
        <v>85</v>
      </c>
      <c r="CZ5" s="19" t="s">
        <v>86</v>
      </c>
      <c r="DA5" s="19" t="s">
        <v>87</v>
      </c>
      <c r="DB5" s="19" t="s">
        <v>88</v>
      </c>
      <c r="DC5" s="19" t="s">
        <v>89</v>
      </c>
      <c r="DD5" s="19" t="s">
        <v>90</v>
      </c>
      <c r="DE5" s="19" t="s">
        <v>91</v>
      </c>
      <c r="DF5" s="19" t="s">
        <v>92</v>
      </c>
      <c r="DG5" s="19" t="s">
        <v>93</v>
      </c>
      <c r="DH5" s="19" t="s">
        <v>83</v>
      </c>
      <c r="DI5" s="19" t="s">
        <v>84</v>
      </c>
      <c r="DJ5" s="19" t="s">
        <v>85</v>
      </c>
      <c r="DK5" s="19" t="s">
        <v>86</v>
      </c>
      <c r="DL5" s="19" t="s">
        <v>87</v>
      </c>
      <c r="DM5" s="19" t="s">
        <v>88</v>
      </c>
      <c r="DN5" s="19" t="s">
        <v>89</v>
      </c>
      <c r="DO5" s="19" t="s">
        <v>90</v>
      </c>
      <c r="DP5" s="19" t="s">
        <v>91</v>
      </c>
      <c r="DQ5" s="19" t="s">
        <v>92</v>
      </c>
      <c r="DR5" s="19" t="s">
        <v>93</v>
      </c>
      <c r="DS5" s="19" t="s">
        <v>83</v>
      </c>
      <c r="DT5" s="19" t="s">
        <v>84</v>
      </c>
      <c r="DU5" s="19" t="s">
        <v>85</v>
      </c>
      <c r="DV5" s="19" t="s">
        <v>86</v>
      </c>
      <c r="DW5" s="19" t="s">
        <v>87</v>
      </c>
      <c r="DX5" s="19" t="s">
        <v>88</v>
      </c>
      <c r="DY5" s="19" t="s">
        <v>89</v>
      </c>
      <c r="DZ5" s="19" t="s">
        <v>90</v>
      </c>
      <c r="EA5" s="19" t="s">
        <v>91</v>
      </c>
      <c r="EB5" s="19" t="s">
        <v>92</v>
      </c>
      <c r="EC5" s="19" t="s">
        <v>93</v>
      </c>
      <c r="ED5" s="19" t="s">
        <v>83</v>
      </c>
      <c r="EE5" s="19" t="s">
        <v>84</v>
      </c>
      <c r="EF5" s="19" t="s">
        <v>85</v>
      </c>
      <c r="EG5" s="19" t="s">
        <v>86</v>
      </c>
      <c r="EH5" s="19" t="s">
        <v>87</v>
      </c>
      <c r="EI5" s="19" t="s">
        <v>88</v>
      </c>
      <c r="EJ5" s="19" t="s">
        <v>89</v>
      </c>
      <c r="EK5" s="19" t="s">
        <v>90</v>
      </c>
      <c r="EL5" s="19" t="s">
        <v>91</v>
      </c>
      <c r="EM5" s="19" t="s">
        <v>92</v>
      </c>
      <c r="EN5" s="19" t="s">
        <v>93</v>
      </c>
    </row>
    <row r="6" spans="1:144" s="23" customFormat="1" x14ac:dyDescent="0.15">
      <c r="A6" s="15" t="s">
        <v>94</v>
      </c>
      <c r="B6" s="20">
        <f>B7</f>
        <v>2022</v>
      </c>
      <c r="C6" s="20">
        <f t="shared" ref="C6:W6" si="3">C7</f>
        <v>444626</v>
      </c>
      <c r="D6" s="20">
        <f t="shared" si="3"/>
        <v>47</v>
      </c>
      <c r="E6" s="20">
        <f t="shared" si="3"/>
        <v>1</v>
      </c>
      <c r="F6" s="20">
        <f t="shared" si="3"/>
        <v>0</v>
      </c>
      <c r="G6" s="20">
        <f t="shared" si="3"/>
        <v>0</v>
      </c>
      <c r="H6" s="20" t="str">
        <f t="shared" si="3"/>
        <v>大分県　玖珠町</v>
      </c>
      <c r="I6" s="20" t="str">
        <f t="shared" si="3"/>
        <v>法非適用</v>
      </c>
      <c r="J6" s="20" t="str">
        <f t="shared" si="3"/>
        <v>水道事業</v>
      </c>
      <c r="K6" s="20" t="str">
        <f t="shared" si="3"/>
        <v>簡易水道事業</v>
      </c>
      <c r="L6" s="20" t="str">
        <f t="shared" si="3"/>
        <v>D4</v>
      </c>
      <c r="M6" s="20" t="str">
        <f t="shared" si="3"/>
        <v>非設置</v>
      </c>
      <c r="N6" s="21" t="str">
        <f t="shared" si="3"/>
        <v>-</v>
      </c>
      <c r="O6" s="21" t="str">
        <f t="shared" si="3"/>
        <v>該当数値なし</v>
      </c>
      <c r="P6" s="21">
        <f t="shared" si="3"/>
        <v>1.28</v>
      </c>
      <c r="Q6" s="21">
        <f t="shared" si="3"/>
        <v>4070</v>
      </c>
      <c r="R6" s="21">
        <f t="shared" si="3"/>
        <v>14384</v>
      </c>
      <c r="S6" s="21">
        <f t="shared" si="3"/>
        <v>286.60000000000002</v>
      </c>
      <c r="T6" s="21">
        <f t="shared" si="3"/>
        <v>50.19</v>
      </c>
      <c r="U6" s="21">
        <f t="shared" si="3"/>
        <v>182</v>
      </c>
      <c r="V6" s="21">
        <f t="shared" si="3"/>
        <v>0.16</v>
      </c>
      <c r="W6" s="21">
        <f t="shared" si="3"/>
        <v>1137.5</v>
      </c>
      <c r="X6" s="22">
        <f>IF(X7="",NA(),X7)</f>
        <v>97.92</v>
      </c>
      <c r="Y6" s="22">
        <f t="shared" ref="Y6:AG6" si="4">IF(Y7="",NA(),Y7)</f>
        <v>97.73</v>
      </c>
      <c r="Z6" s="22">
        <f t="shared" si="4"/>
        <v>96.33</v>
      </c>
      <c r="AA6" s="22">
        <f t="shared" si="4"/>
        <v>96.14</v>
      </c>
      <c r="AB6" s="22">
        <f t="shared" si="4"/>
        <v>100</v>
      </c>
      <c r="AC6" s="22">
        <f t="shared" si="4"/>
        <v>73.25</v>
      </c>
      <c r="AD6" s="22">
        <f t="shared" si="4"/>
        <v>75.06</v>
      </c>
      <c r="AE6" s="22">
        <f t="shared" si="4"/>
        <v>73.22</v>
      </c>
      <c r="AF6" s="22">
        <f t="shared" si="4"/>
        <v>69.05</v>
      </c>
      <c r="AG6" s="22">
        <f t="shared" si="4"/>
        <v>67.02</v>
      </c>
      <c r="AH6" s="21" t="str">
        <f>IF(AH7="","",IF(AH7="-","【-】","【"&amp;SUBSTITUTE(TEXT(AH7,"#,##0.00"),"-","△")&amp;"】"))</f>
        <v>【73.00】</v>
      </c>
      <c r="AI6" s="21" t="e">
        <f>IF(AI7="",NA(),AI7)</f>
        <v>#N/A</v>
      </c>
      <c r="AJ6" s="21" t="e">
        <f t="shared" ref="AJ6:AR6" si="5">IF(AJ7="",NA(),AJ7)</f>
        <v>#N/A</v>
      </c>
      <c r="AK6" s="21" t="e">
        <f t="shared" si="5"/>
        <v>#N/A</v>
      </c>
      <c r="AL6" s="21" t="e">
        <f t="shared" si="5"/>
        <v>#N/A</v>
      </c>
      <c r="AM6" s="21" t="e">
        <f t="shared" si="5"/>
        <v>#N/A</v>
      </c>
      <c r="AN6" s="21" t="e">
        <f t="shared" si="5"/>
        <v>#N/A</v>
      </c>
      <c r="AO6" s="21" t="e">
        <f t="shared" si="5"/>
        <v>#N/A</v>
      </c>
      <c r="AP6" s="21" t="e">
        <f t="shared" si="5"/>
        <v>#N/A</v>
      </c>
      <c r="AQ6" s="21" t="e">
        <f t="shared" si="5"/>
        <v>#N/A</v>
      </c>
      <c r="AR6" s="21" t="e">
        <f t="shared" si="5"/>
        <v>#N/A</v>
      </c>
      <c r="AS6" s="21" t="str">
        <f>IF(AS7="","",IF(AS7="-","【-】","【"&amp;SUBSTITUTE(TEXT(AS7,"#,##0.00"),"-","△")&amp;"】"))</f>
        <v/>
      </c>
      <c r="AT6" s="21" t="e">
        <f>IF(AT7="",NA(),AT7)</f>
        <v>#N/A</v>
      </c>
      <c r="AU6" s="21" t="e">
        <f t="shared" ref="AU6:BC6" si="6">IF(AU7="",NA(),AU7)</f>
        <v>#N/A</v>
      </c>
      <c r="AV6" s="21" t="e">
        <f t="shared" si="6"/>
        <v>#N/A</v>
      </c>
      <c r="AW6" s="21" t="e">
        <f t="shared" si="6"/>
        <v>#N/A</v>
      </c>
      <c r="AX6" s="21" t="e">
        <f t="shared" si="6"/>
        <v>#N/A</v>
      </c>
      <c r="AY6" s="21" t="e">
        <f t="shared" si="6"/>
        <v>#N/A</v>
      </c>
      <c r="AZ6" s="21" t="e">
        <f t="shared" si="6"/>
        <v>#N/A</v>
      </c>
      <c r="BA6" s="21" t="e">
        <f t="shared" si="6"/>
        <v>#N/A</v>
      </c>
      <c r="BB6" s="21" t="e">
        <f t="shared" si="6"/>
        <v>#N/A</v>
      </c>
      <c r="BC6" s="21" t="e">
        <f t="shared" si="6"/>
        <v>#N/A</v>
      </c>
      <c r="BD6" s="21" t="str">
        <f>IF(BD7="","",IF(BD7="-","【-】","【"&amp;SUBSTITUTE(TEXT(BD7,"#,##0.00"),"-","△")&amp;"】"))</f>
        <v/>
      </c>
      <c r="BE6" s="22">
        <f>IF(BE7="",NA(),BE7)</f>
        <v>119.15</v>
      </c>
      <c r="BF6" s="22">
        <f t="shared" ref="BF6:BN6" si="7">IF(BF7="",NA(),BF7)</f>
        <v>36.9</v>
      </c>
      <c r="BG6" s="22">
        <f t="shared" si="7"/>
        <v>14.34</v>
      </c>
      <c r="BH6" s="21">
        <f t="shared" si="7"/>
        <v>0</v>
      </c>
      <c r="BI6" s="21">
        <f t="shared" si="7"/>
        <v>0</v>
      </c>
      <c r="BJ6" s="22">
        <f t="shared" si="7"/>
        <v>1274.21</v>
      </c>
      <c r="BK6" s="22">
        <f t="shared" si="7"/>
        <v>1183.92</v>
      </c>
      <c r="BL6" s="22">
        <f t="shared" si="7"/>
        <v>1128.72</v>
      </c>
      <c r="BM6" s="22">
        <f t="shared" si="7"/>
        <v>1125.25</v>
      </c>
      <c r="BN6" s="22">
        <f t="shared" si="7"/>
        <v>1157.05</v>
      </c>
      <c r="BO6" s="21" t="str">
        <f>IF(BO7="","",IF(BO7="-","【-】","【"&amp;SUBSTITUTE(TEXT(BO7,"#,##0.00"),"-","△")&amp;"】"))</f>
        <v>【982.48】</v>
      </c>
      <c r="BP6" s="22">
        <f>IF(BP7="",NA(),BP7)</f>
        <v>10.26</v>
      </c>
      <c r="BQ6" s="22">
        <f t="shared" ref="BQ6:BY6" si="8">IF(BQ7="",NA(),BQ7)</f>
        <v>20.86</v>
      </c>
      <c r="BR6" s="22">
        <f t="shared" si="8"/>
        <v>27.4</v>
      </c>
      <c r="BS6" s="22">
        <f t="shared" si="8"/>
        <v>25.75</v>
      </c>
      <c r="BT6" s="22">
        <f t="shared" si="8"/>
        <v>22.71</v>
      </c>
      <c r="BU6" s="22">
        <f t="shared" si="8"/>
        <v>41.25</v>
      </c>
      <c r="BV6" s="22">
        <f t="shared" si="8"/>
        <v>42.5</v>
      </c>
      <c r="BW6" s="22">
        <f t="shared" si="8"/>
        <v>41.84</v>
      </c>
      <c r="BX6" s="22">
        <f t="shared" si="8"/>
        <v>41.44</v>
      </c>
      <c r="BY6" s="22">
        <f t="shared" si="8"/>
        <v>37.65</v>
      </c>
      <c r="BZ6" s="21" t="str">
        <f>IF(BZ7="","",IF(BZ7="-","【-】","【"&amp;SUBSTITUTE(TEXT(BZ7,"#,##0.00"),"-","△")&amp;"】"))</f>
        <v>【50.61】</v>
      </c>
      <c r="CA6" s="22">
        <f>IF(CA7="",NA(),CA7)</f>
        <v>1206.6300000000001</v>
      </c>
      <c r="CB6" s="22">
        <f t="shared" ref="CB6:CJ6" si="9">IF(CB7="",NA(),CB7)</f>
        <v>784.77</v>
      </c>
      <c r="CC6" s="22">
        <f t="shared" si="9"/>
        <v>810.86</v>
      </c>
      <c r="CD6" s="22">
        <f t="shared" si="9"/>
        <v>888.3</v>
      </c>
      <c r="CE6" s="22">
        <f t="shared" si="9"/>
        <v>1022.41</v>
      </c>
      <c r="CF6" s="22">
        <f t="shared" si="9"/>
        <v>383.25</v>
      </c>
      <c r="CG6" s="22">
        <f t="shared" si="9"/>
        <v>377.72</v>
      </c>
      <c r="CH6" s="22">
        <f t="shared" si="9"/>
        <v>390.47</v>
      </c>
      <c r="CI6" s="22">
        <f t="shared" si="9"/>
        <v>403.61</v>
      </c>
      <c r="CJ6" s="22">
        <f t="shared" si="9"/>
        <v>442.82</v>
      </c>
      <c r="CK6" s="21" t="str">
        <f>IF(CK7="","",IF(CK7="-","【-】","【"&amp;SUBSTITUTE(TEXT(CK7,"#,##0.00"),"-","△")&amp;"】"))</f>
        <v>【320.83】</v>
      </c>
      <c r="CL6" s="22">
        <f>IF(CL7="",NA(),CL7)</f>
        <v>11.72</v>
      </c>
      <c r="CM6" s="22">
        <f t="shared" ref="CM6:CU6" si="10">IF(CM7="",NA(),CM7)</f>
        <v>35.89</v>
      </c>
      <c r="CN6" s="22">
        <f t="shared" si="10"/>
        <v>35.81</v>
      </c>
      <c r="CO6" s="22">
        <f t="shared" si="10"/>
        <v>33.6</v>
      </c>
      <c r="CP6" s="22">
        <f t="shared" si="10"/>
        <v>36.97</v>
      </c>
      <c r="CQ6" s="22">
        <f t="shared" si="10"/>
        <v>48.26</v>
      </c>
      <c r="CR6" s="22">
        <f t="shared" si="10"/>
        <v>48.01</v>
      </c>
      <c r="CS6" s="22">
        <f t="shared" si="10"/>
        <v>49.08</v>
      </c>
      <c r="CT6" s="22">
        <f t="shared" si="10"/>
        <v>51.46</v>
      </c>
      <c r="CU6" s="22">
        <f t="shared" si="10"/>
        <v>51.84</v>
      </c>
      <c r="CV6" s="21" t="str">
        <f>IF(CV7="","",IF(CV7="-","【-】","【"&amp;SUBSTITUTE(TEXT(CV7,"#,##0.00"),"-","△")&amp;"】"))</f>
        <v>【56.15】</v>
      </c>
      <c r="CW6" s="22">
        <f>IF(CW7="",NA(),CW7)</f>
        <v>83.4</v>
      </c>
      <c r="CX6" s="22">
        <f t="shared" ref="CX6:DF6" si="11">IF(CX7="",NA(),CX7)</f>
        <v>82.1</v>
      </c>
      <c r="CY6" s="22">
        <f t="shared" si="11"/>
        <v>80.3</v>
      </c>
      <c r="CZ6" s="22">
        <f t="shared" si="11"/>
        <v>78</v>
      </c>
      <c r="DA6" s="22">
        <f t="shared" si="11"/>
        <v>76.599999999999994</v>
      </c>
      <c r="DB6" s="22">
        <f t="shared" si="11"/>
        <v>72.72</v>
      </c>
      <c r="DC6" s="22">
        <f t="shared" si="11"/>
        <v>72.75</v>
      </c>
      <c r="DD6" s="22">
        <f t="shared" si="11"/>
        <v>71.27</v>
      </c>
      <c r="DE6" s="22">
        <f t="shared" si="11"/>
        <v>68.58</v>
      </c>
      <c r="DF6" s="22">
        <f t="shared" si="11"/>
        <v>67.94</v>
      </c>
      <c r="DG6" s="21" t="str">
        <f>IF(DG7="","",IF(DG7="-","【-】","【"&amp;SUBSTITUTE(TEXT(DG7,"#,##0.00"),"-","△")&amp;"】"))</f>
        <v>【70.01】</v>
      </c>
      <c r="DH6" s="21" t="e">
        <f>IF(DH7="",NA(),DH7)</f>
        <v>#N/A</v>
      </c>
      <c r="DI6" s="21" t="e">
        <f t="shared" ref="DI6:DQ6" si="12">IF(DI7="",NA(),DI7)</f>
        <v>#N/A</v>
      </c>
      <c r="DJ6" s="21" t="e">
        <f t="shared" si="12"/>
        <v>#N/A</v>
      </c>
      <c r="DK6" s="21" t="e">
        <f t="shared" si="12"/>
        <v>#N/A</v>
      </c>
      <c r="DL6" s="21" t="e">
        <f t="shared" si="12"/>
        <v>#N/A</v>
      </c>
      <c r="DM6" s="21" t="e">
        <f t="shared" si="12"/>
        <v>#N/A</v>
      </c>
      <c r="DN6" s="21" t="e">
        <f t="shared" si="12"/>
        <v>#N/A</v>
      </c>
      <c r="DO6" s="21" t="e">
        <f t="shared" si="12"/>
        <v>#N/A</v>
      </c>
      <c r="DP6" s="21" t="e">
        <f t="shared" si="12"/>
        <v>#N/A</v>
      </c>
      <c r="DQ6" s="21" t="e">
        <f t="shared" si="12"/>
        <v>#N/A</v>
      </c>
      <c r="DR6" s="21" t="str">
        <f>IF(DR7="","",IF(DR7="-","【-】","【"&amp;SUBSTITUTE(TEXT(DR7,"#,##0.00"),"-","△")&amp;"】"))</f>
        <v/>
      </c>
      <c r="DS6" s="21" t="e">
        <f>IF(DS7="",NA(),DS7)</f>
        <v>#N/A</v>
      </c>
      <c r="DT6" s="21" t="e">
        <f t="shared" ref="DT6:EB6" si="13">IF(DT7="",NA(),DT7)</f>
        <v>#N/A</v>
      </c>
      <c r="DU6" s="21" t="e">
        <f t="shared" si="13"/>
        <v>#N/A</v>
      </c>
      <c r="DV6" s="21" t="e">
        <f t="shared" si="13"/>
        <v>#N/A</v>
      </c>
      <c r="DW6" s="21" t="e">
        <f t="shared" si="13"/>
        <v>#N/A</v>
      </c>
      <c r="DX6" s="21" t="e">
        <f t="shared" si="13"/>
        <v>#N/A</v>
      </c>
      <c r="DY6" s="21" t="e">
        <f t="shared" si="13"/>
        <v>#N/A</v>
      </c>
      <c r="DZ6" s="21" t="e">
        <f t="shared" si="13"/>
        <v>#N/A</v>
      </c>
      <c r="EA6" s="21" t="e">
        <f t="shared" si="13"/>
        <v>#N/A</v>
      </c>
      <c r="EB6" s="21" t="e">
        <f t="shared" si="13"/>
        <v>#N/A</v>
      </c>
      <c r="EC6" s="21" t="str">
        <f>IF(EC7="","",IF(EC7="-","【-】","【"&amp;SUBSTITUTE(TEXT(EC7,"#,##0.00"),"-","△")&amp;"】"))</f>
        <v/>
      </c>
      <c r="ED6" s="21">
        <f>IF(ED7="",NA(),ED7)</f>
        <v>0</v>
      </c>
      <c r="EE6" s="21">
        <f t="shared" ref="EE6:EM6" si="14">IF(EE7="",NA(),EE7)</f>
        <v>0</v>
      </c>
      <c r="EF6" s="21">
        <f t="shared" si="14"/>
        <v>0</v>
      </c>
      <c r="EG6" s="21">
        <f t="shared" si="14"/>
        <v>0</v>
      </c>
      <c r="EH6" s="21">
        <f t="shared" si="14"/>
        <v>0</v>
      </c>
      <c r="EI6" s="22">
        <f t="shared" si="14"/>
        <v>0.62</v>
      </c>
      <c r="EJ6" s="22">
        <f t="shared" si="14"/>
        <v>0.39</v>
      </c>
      <c r="EK6" s="22">
        <f t="shared" si="14"/>
        <v>0.61</v>
      </c>
      <c r="EL6" s="22">
        <f t="shared" si="14"/>
        <v>0.4</v>
      </c>
      <c r="EM6" s="22">
        <f t="shared" si="14"/>
        <v>0.59</v>
      </c>
      <c r="EN6" s="21" t="str">
        <f>IF(EN7="","",IF(EN7="-","【-】","【"&amp;SUBSTITUTE(TEXT(EN7,"#,##0.00"),"-","△")&amp;"】"))</f>
        <v>【0.52】</v>
      </c>
    </row>
    <row r="7" spans="1:144" s="23" customFormat="1" x14ac:dyDescent="0.15">
      <c r="A7" s="15"/>
      <c r="B7" s="24">
        <v>2022</v>
      </c>
      <c r="C7" s="24">
        <v>444626</v>
      </c>
      <c r="D7" s="24">
        <v>47</v>
      </c>
      <c r="E7" s="24">
        <v>1</v>
      </c>
      <c r="F7" s="24">
        <v>0</v>
      </c>
      <c r="G7" s="24">
        <v>0</v>
      </c>
      <c r="H7" s="24" t="s">
        <v>95</v>
      </c>
      <c r="I7" s="24" t="s">
        <v>96</v>
      </c>
      <c r="J7" s="24" t="s">
        <v>97</v>
      </c>
      <c r="K7" s="24" t="s">
        <v>98</v>
      </c>
      <c r="L7" s="24" t="s">
        <v>99</v>
      </c>
      <c r="M7" s="24" t="s">
        <v>100</v>
      </c>
      <c r="N7" s="25" t="s">
        <v>101</v>
      </c>
      <c r="O7" s="25" t="s">
        <v>102</v>
      </c>
      <c r="P7" s="25">
        <v>1.28</v>
      </c>
      <c r="Q7" s="25">
        <v>4070</v>
      </c>
      <c r="R7" s="25">
        <v>14384</v>
      </c>
      <c r="S7" s="25">
        <v>286.60000000000002</v>
      </c>
      <c r="T7" s="25">
        <v>50.19</v>
      </c>
      <c r="U7" s="25">
        <v>182</v>
      </c>
      <c r="V7" s="25">
        <v>0.16</v>
      </c>
      <c r="W7" s="25">
        <v>1137.5</v>
      </c>
      <c r="X7" s="25">
        <v>97.92</v>
      </c>
      <c r="Y7" s="25">
        <v>97.73</v>
      </c>
      <c r="Z7" s="25">
        <v>96.33</v>
      </c>
      <c r="AA7" s="25">
        <v>96.14</v>
      </c>
      <c r="AB7" s="25">
        <v>100</v>
      </c>
      <c r="AC7" s="25">
        <v>73.25</v>
      </c>
      <c r="AD7" s="25">
        <v>75.06</v>
      </c>
      <c r="AE7" s="25">
        <v>73.22</v>
      </c>
      <c r="AF7" s="25">
        <v>69.05</v>
      </c>
      <c r="AG7" s="25">
        <v>67.02</v>
      </c>
      <c r="AH7" s="25">
        <v>73</v>
      </c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>
        <v>119.15</v>
      </c>
      <c r="BF7" s="25">
        <v>36.9</v>
      </c>
      <c r="BG7" s="25">
        <v>14.34</v>
      </c>
      <c r="BH7" s="25">
        <v>0</v>
      </c>
      <c r="BI7" s="25">
        <v>0</v>
      </c>
      <c r="BJ7" s="25">
        <v>1274.21</v>
      </c>
      <c r="BK7" s="25">
        <v>1183.92</v>
      </c>
      <c r="BL7" s="25">
        <v>1128.72</v>
      </c>
      <c r="BM7" s="25">
        <v>1125.25</v>
      </c>
      <c r="BN7" s="25">
        <v>1157.05</v>
      </c>
      <c r="BO7" s="25">
        <v>982.48</v>
      </c>
      <c r="BP7" s="25">
        <v>10.26</v>
      </c>
      <c r="BQ7" s="25">
        <v>20.86</v>
      </c>
      <c r="BR7" s="25">
        <v>27.4</v>
      </c>
      <c r="BS7" s="25">
        <v>25.75</v>
      </c>
      <c r="BT7" s="25">
        <v>22.71</v>
      </c>
      <c r="BU7" s="25">
        <v>41.25</v>
      </c>
      <c r="BV7" s="25">
        <v>42.5</v>
      </c>
      <c r="BW7" s="25">
        <v>41.84</v>
      </c>
      <c r="BX7" s="25">
        <v>41.44</v>
      </c>
      <c r="BY7" s="25">
        <v>37.65</v>
      </c>
      <c r="BZ7" s="25">
        <v>50.61</v>
      </c>
      <c r="CA7" s="25">
        <v>1206.6300000000001</v>
      </c>
      <c r="CB7" s="25">
        <v>784.77</v>
      </c>
      <c r="CC7" s="25">
        <v>810.86</v>
      </c>
      <c r="CD7" s="25">
        <v>888.3</v>
      </c>
      <c r="CE7" s="25">
        <v>1022.41</v>
      </c>
      <c r="CF7" s="25">
        <v>383.25</v>
      </c>
      <c r="CG7" s="25">
        <v>377.72</v>
      </c>
      <c r="CH7" s="25">
        <v>390.47</v>
      </c>
      <c r="CI7" s="25">
        <v>403.61</v>
      </c>
      <c r="CJ7" s="25">
        <v>442.82</v>
      </c>
      <c r="CK7" s="25">
        <v>320.83</v>
      </c>
      <c r="CL7" s="25">
        <v>11.72</v>
      </c>
      <c r="CM7" s="25">
        <v>35.89</v>
      </c>
      <c r="CN7" s="25">
        <v>35.81</v>
      </c>
      <c r="CO7" s="25">
        <v>33.6</v>
      </c>
      <c r="CP7" s="25">
        <v>36.97</v>
      </c>
      <c r="CQ7" s="25">
        <v>48.26</v>
      </c>
      <c r="CR7" s="25">
        <v>48.01</v>
      </c>
      <c r="CS7" s="25">
        <v>49.08</v>
      </c>
      <c r="CT7" s="25">
        <v>51.46</v>
      </c>
      <c r="CU7" s="25">
        <v>51.84</v>
      </c>
      <c r="CV7" s="25">
        <v>56.15</v>
      </c>
      <c r="CW7" s="25">
        <v>83.4</v>
      </c>
      <c r="CX7" s="25">
        <v>82.1</v>
      </c>
      <c r="CY7" s="25">
        <v>80.3</v>
      </c>
      <c r="CZ7" s="25">
        <v>78</v>
      </c>
      <c r="DA7" s="25">
        <v>76.599999999999994</v>
      </c>
      <c r="DB7" s="25">
        <v>72.72</v>
      </c>
      <c r="DC7" s="25">
        <v>72.75</v>
      </c>
      <c r="DD7" s="25">
        <v>71.27</v>
      </c>
      <c r="DE7" s="25">
        <v>68.58</v>
      </c>
      <c r="DF7" s="25">
        <v>67.94</v>
      </c>
      <c r="DG7" s="25">
        <v>70.010000000000005</v>
      </c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>
        <v>0</v>
      </c>
      <c r="EE7" s="25">
        <v>0</v>
      </c>
      <c r="EF7" s="25">
        <v>0</v>
      </c>
      <c r="EG7" s="25">
        <v>0</v>
      </c>
      <c r="EH7" s="25">
        <v>0</v>
      </c>
      <c r="EI7" s="25">
        <v>0.62</v>
      </c>
      <c r="EJ7" s="25">
        <v>0.39</v>
      </c>
      <c r="EK7" s="25">
        <v>0.61</v>
      </c>
      <c r="EL7" s="25">
        <v>0.4</v>
      </c>
      <c r="EM7" s="25">
        <v>0.59</v>
      </c>
      <c r="EN7" s="25">
        <v>0.52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</row>
    <row r="9" spans="1:144" x14ac:dyDescent="0.15">
      <c r="A9" s="27"/>
      <c r="B9" s="27" t="s">
        <v>103</v>
      </c>
      <c r="C9" s="27" t="s">
        <v>104</v>
      </c>
      <c r="D9" s="27" t="s">
        <v>105</v>
      </c>
      <c r="E9" s="27" t="s">
        <v>106</v>
      </c>
      <c r="F9" s="27" t="s">
        <v>107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7" t="s">
        <v>46</v>
      </c>
      <c r="B10" s="28">
        <f t="shared" ref="B10:C10" si="15">DATEVALUE($B7+12-B11&amp;"/1/"&amp;B12)</f>
        <v>47484</v>
      </c>
      <c r="C10" s="29">
        <f t="shared" si="15"/>
        <v>47849</v>
      </c>
      <c r="D10" s="29">
        <f>DATEVALUE($B7+12-D11&amp;"/1/"&amp;D12)</f>
        <v>48215</v>
      </c>
      <c r="E10" s="29">
        <f>DATEVALUE($B7+12-E11&amp;"/1/"&amp;E12)</f>
        <v>48582</v>
      </c>
      <c r="F10" s="29">
        <f>DATEVALUE($B7+12-F11&amp;"/1/"&amp;F12)</f>
        <v>48948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4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4" x14ac:dyDescent="0.15">
      <c r="B13" t="s">
        <v>110</v>
      </c>
      <c r="C13" t="s">
        <v>111</v>
      </c>
      <c r="D13" t="s">
        <v>111</v>
      </c>
      <c r="E13" t="s">
        <v>111</v>
      </c>
      <c r="F13" t="s">
        <v>111</v>
      </c>
      <c r="G13" t="s">
        <v>112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oitapref</cp:lastModifiedBy>
  <dcterms:created xsi:type="dcterms:W3CDTF">2023-12-05T01:07:43Z</dcterms:created>
  <dcterms:modified xsi:type="dcterms:W3CDTF">2024-02-22T01:40:50Z</dcterms:modified>
  <cp:category/>
</cp:coreProperties>
</file>