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76.4.230\上下水道課\とりあえず移動\上水道管理係\6.決算関係\水道事業決算\決算\R4\経営分析\"/>
    </mc:Choice>
  </mc:AlternateContent>
  <xr:revisionPtr revIDLastSave="0" documentId="13_ncr:1_{6D0C1D8E-D783-4B21-8A53-F9EE6CEDED29}" xr6:coauthVersionLast="44" xr6:coauthVersionMax="44" xr10:uidLastSave="{00000000-0000-0000-0000-000000000000}"/>
  <workbookProtection workbookAlgorithmName="SHA-512" workbookHashValue="5ZJSifrtU6Qgdhbqv+Yl8YEBiWSl4OwjkB7syvs0P7JINBs7dRRyfrdtH6eKcZw2hQ+96Tg4hZ1xsJ+bIDdhog==" workbookSaltValue="Kq4yQxE5p5UmBVyFiAUP4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<sst xmlns="http://schemas.openxmlformats.org/spreadsheetml/2006/main" count="228" uniqueCount="114">
  <si>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</si>
  <si>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</si>
  <si>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</si>
  <si>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</si>
  <si>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</si>
  <si>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</si>
  <si>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</si>
  <si>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</si>
  <si>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</si>
  <si>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</si>
  <si>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</si>
  <si>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</si>
  <si>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</si>
  <si>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</si>
  <si>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</si>
  <si>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</si>
  <si>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</si>
  <si>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</si>
  <si>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</si>
  <si>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</si>
  <si>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</si>
  <si>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</si>
  <si>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</si>
  <si>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</si>
  <si>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</si>
  <si>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</si>
  <si>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</si>
  <si>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</si>
  <si>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</si>
  <si>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</si>
  <si>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</si>
  <si>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</si>
  <si>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</si>
  <si>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</si>
  <si>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</si>
  <si>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</si>
  <si>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</si>
  <si>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</si>
  <si>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</si>
  <si>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</si>
  <si>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</si>
  <si>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</si>
  <si>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</si>
  <si>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</si>
  <si>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</si>
  <si>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</si>
  <si>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</si>
  <si>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</si>
  <si>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</si>
  <si>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</si>
  <si>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</si>
  <si>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</si>
  <si>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</si>
  <si>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</si>
  <si>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</si>
  <si>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</si>
  <si>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</si>
  <si>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</si>
  <si>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</si>
  <si>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</si>
  <si>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</si>
  <si>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</si>
  <si>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</si>
  <si>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</si>
  <si>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</si>
  <si>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</si>
  <si>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</si>
  <si>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</si>
  <si>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</si>
  <si>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</si>
  <si>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</si>
  <si>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</si>
  <si>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</si>
  <si>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</si>
  <si>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</si>
  <si>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</si>
  <si>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</si>
  <si>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</si>
  <si>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</si>
  <si>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</si>
  <si>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</si>
  <si>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</si>
  <si>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</si>
  <si>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</si>
  <si>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</si>
  <si>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</si>
  <si>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</si>
  <si>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</si>
  <si>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</si>
  <si>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</si>
  <si>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</si>
  <si>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</si>
  <si>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</si>
  <si>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</si>
  <si>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</si>
  <si>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</si>
  <si>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</si>
  <si>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</si>
  <si>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</si>
  <si>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</si>
  <si>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</si>
  <si>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</si>
  <si>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</si>
  <si>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</si>
  <si>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</si>
  <si>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</si>
  <si>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</si>
  <si>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</si>
  <si>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</si>
  <si>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</si>
  <si>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</si>
  <si>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①有形固定資産減価償却率については、54.62％で全国平均（51.51％）及び類似団体平均値（52.20％）を上回った。
②管路経年比率は、15.39％で全国平均（23.75％）及び類似団体平均値（20.73％）を下回っているが、年々経年化率は上昇している。
③管路更新率は、0.96％で昨年度比0.06ポイント上昇し、全国平均（0.67％）及び類似団体平均値（0.50％）を上回わった。
　近年、漏水が多発していることから、管路更新のための予算を増やし、積極的に老朽管の更新を行っている。</t>
    <phoneticPr fontId="4"/>
  </si>
  <si>
    <t xml:space="preserve"> 日出町においては、現時点で施設の効率性・収益性・経営の健全性については、概ね問題は無いと考えている。しかし、給水人口の減少等による水道料金収入の減少、各施設の老朽化による更新等で厳しい財政運営が予想されることから、各指標の傾向を十分に分析し対策を講じる必要がある。
　また、令和３年度から老朽管の更新や施設耐震化を積極的に実施していることから、今後起債の償還額が増加することが想定されるので、必要であれば水道料金の適正化も視野にいれ視野に入れ、将来を見通した健全な経営に努める。</t>
    <rPh sb="197" eb="199">
      <t>ヒツヨウ</t>
    </rPh>
    <rPh sb="203" eb="205">
      <t>スイドウ</t>
    </rPh>
    <rPh sb="205" eb="207">
      <t>リョウキン</t>
    </rPh>
    <rPh sb="208" eb="211">
      <t>テキセイカ</t>
    </rPh>
    <rPh sb="212" eb="214">
      <t>シヤ</t>
    </rPh>
    <rPh sb="217" eb="219">
      <t>シヤ</t>
    </rPh>
    <rPh sb="220" eb="221">
      <t>イ</t>
    </rPh>
    <phoneticPr fontId="4"/>
  </si>
  <si>
    <t>■経営の健全性
①経常収支比率は118.88%と、昨年度比10.70ポイント上昇した。全国平均（108.70％）及び類似団体平均（105.92％）を上回っていることから経営状況は良好である。
②累積欠損金は発生していない。
③流動比率は、343.24％であり、昨年度比9.44ポイント上昇した。全国平均（252.29％）を上回ったものの類似団体平均値（364.46％）を下回った。
④企業債残高対給水収益比率については、233.37％で全国平均（268.07％）及び類似団体平均値（403.72％）を下回っている。
⑤料金回収率は、112.69％で全国平均（97.47％）及び類似団体平均値（92.17％）を上回っている。
　R4年度は、昨年度比で多くの指標が良化した。これは、R3年度に配水管洗浄業務や経営戦略策定に多額の経費を一時的に要したためである。
■経営の効率性
⑥給水原価は、108.78円で全国平均（174.75円）及び類似団体平均値（188.51円）を下回った。
⑦施設利用率は、69.57％で全国平均（59.97％）及び類似団体平均値（55.31％）を上回った。
　以上⑥⑦より、施設利用率が高く、給水原価が低いことから、経営の効率性は図られている。
⑧有収率については、75.90％と昨年度比1.78ポイント低下し、全国平均（89.76％）及び類似団体平均値（80.36％）を下回っている。R4年度は前年度同様大規模な漏水が発生したため有収率が下がっている。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</si>
</sst>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0.13</c:v>
                </c:pt>
                <c:pt idx="1">
                  <c:v>0.04</c:v>
                </c:pt>
                <c:pt idx="2">
                  <c:v>0.52</c:v>
                </c:pt>
                <c:pt idx="3">
                  <c:v>0.9</c:v>
                </c:pt>
                <c:pt idx="4">
                  <c:v>0.96</c:v>
                </c:pt>
              </c:numCache>
            </c:numRef>
          </c:val>
          <c:extLst>
            <c:ext xmlns:c16="http://schemas.microsoft.com/office/drawing/2014/chart" uri="{C3380CC4-5D6E-409C-BE32-E72D297353CC}">
              <c16:uniqueId val="{00000000-78A1-4F86-91DB-3EFDE826B6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8A1-4F86-91DB-3EFDE826B6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63.76</c:v>
                </c:pt>
                <c:pt idx="1">
                  <c:v>63.23</c:v>
                </c:pt>
                <c:pt idx="2">
                  <c:v>64.430000000000007</c:v>
                </c:pt>
                <c:pt idx="3">
                  <c:v>67.16</c:v>
                </c:pt>
                <c:pt idx="4">
                  <c:v>69.569999999999993</c:v>
                </c:pt>
              </c:numCache>
            </c:numRef>
          </c:val>
          <c:extLst>
            <c:ext xmlns:c16="http://schemas.microsoft.com/office/drawing/2014/chart" uri="{C3380CC4-5D6E-409C-BE32-E72D297353CC}">
              <c16:uniqueId val="{00000000-C7CF-41F8-9F3B-B63F5DE708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7CF-41F8-9F3B-B63F5DE708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82.63</c:v>
                </c:pt>
                <c:pt idx="1">
                  <c:v>82.17</c:v>
                </c:pt>
                <c:pt idx="2">
                  <c:v>81.180000000000007</c:v>
                </c:pt>
                <c:pt idx="3">
                  <c:v>77.680000000000007</c:v>
                </c:pt>
                <c:pt idx="4">
                  <c:v>75.900000000000006</c:v>
                </c:pt>
              </c:numCache>
            </c:numRef>
          </c:val>
          <c:extLst>
            <c:ext xmlns:c16="http://schemas.microsoft.com/office/drawing/2014/chart" uri="{C3380CC4-5D6E-409C-BE32-E72D297353CC}">
              <c16:uniqueId val="{00000000-38FF-4519-A997-5318D35BB9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8FF-4519-A997-5318D35BB9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122.9</c:v>
                </c:pt>
                <c:pt idx="1">
                  <c:v>119.35</c:v>
                </c:pt>
                <c:pt idx="2">
                  <c:v>126.59</c:v>
                </c:pt>
                <c:pt idx="3">
                  <c:v>108.18</c:v>
                </c:pt>
                <c:pt idx="4">
                  <c:v>118.88</c:v>
                </c:pt>
              </c:numCache>
            </c:numRef>
          </c:val>
          <c:extLst>
            <c:ext xmlns:c16="http://schemas.microsoft.com/office/drawing/2014/chart" uri="{C3380CC4-5D6E-409C-BE32-E72D297353CC}">
              <c16:uniqueId val="{00000000-829B-4BBE-8C01-0EF4B5C543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29B-4BBE-8C01-0EF4B5C543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51.57</c:v>
                </c:pt>
                <c:pt idx="1">
                  <c:v>52.56</c:v>
                </c:pt>
                <c:pt idx="2">
                  <c:v>53.3</c:v>
                </c:pt>
                <c:pt idx="3">
                  <c:v>53.85</c:v>
                </c:pt>
                <c:pt idx="4">
                  <c:v>54.62</c:v>
                </c:pt>
              </c:numCache>
            </c:numRef>
          </c:val>
          <c:extLst>
            <c:ext xmlns:c16="http://schemas.microsoft.com/office/drawing/2014/chart" uri="{C3380CC4-5D6E-409C-BE32-E72D297353CC}">
              <c16:uniqueId val="{00000000-1003-4C70-8A44-9B39020D9F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003-4C70-8A44-9B39020D9F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9.58</c:v>
                </c:pt>
                <c:pt idx="1">
                  <c:v>11.71</c:v>
                </c:pt>
                <c:pt idx="2">
                  <c:v>12.49</c:v>
                </c:pt>
                <c:pt idx="3">
                  <c:v>14.88</c:v>
                </c:pt>
                <c:pt idx="4">
                  <c:v>15.39</c:v>
                </c:pt>
              </c:numCache>
            </c:numRef>
          </c:val>
          <c:extLst>
            <c:ext xmlns:c16="http://schemas.microsoft.com/office/drawing/2014/chart" uri="{C3380CC4-5D6E-409C-BE32-E72D297353CC}">
              <c16:uniqueId val="{00000000-3096-4ECF-9DA1-9101D7186E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096-4ECF-9DA1-9101D7186E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C2-428B-AB3F-C97587C76A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3C2-428B-AB3F-C97587C76A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477.9</c:v>
                </c:pt>
                <c:pt idx="1">
                  <c:v>650.21</c:v>
                </c:pt>
                <c:pt idx="2">
                  <c:v>383.17</c:v>
                </c:pt>
                <c:pt idx="3">
                  <c:v>333.8</c:v>
                </c:pt>
                <c:pt idx="4">
                  <c:v>343.24</c:v>
                </c:pt>
              </c:numCache>
            </c:numRef>
          </c:val>
          <c:extLst>
            <c:ext xmlns:c16="http://schemas.microsoft.com/office/drawing/2014/chart" uri="{C3380CC4-5D6E-409C-BE32-E72D297353CC}">
              <c16:uniqueId val="{00000000-6C8D-4CE4-B987-80AF5B2D70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C8D-4CE4-B987-80AF5B2D70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249.67</c:v>
                </c:pt>
                <c:pt idx="1">
                  <c:v>235.45</c:v>
                </c:pt>
                <c:pt idx="2">
                  <c:v>216.5</c:v>
                </c:pt>
                <c:pt idx="3">
                  <c:v>236.24</c:v>
                </c:pt>
                <c:pt idx="4">
                  <c:v>233.37</c:v>
                </c:pt>
              </c:numCache>
            </c:numRef>
          </c:val>
          <c:extLst>
            <c:ext xmlns:c16="http://schemas.microsoft.com/office/drawing/2014/chart" uri="{C3380CC4-5D6E-409C-BE32-E72D297353CC}">
              <c16:uniqueId val="{00000000-5AE4-4B24-8864-B960C80233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AE4-4B24-8864-B960C80233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118.57</c:v>
                </c:pt>
                <c:pt idx="1">
                  <c:v>115.22</c:v>
                </c:pt>
                <c:pt idx="2">
                  <c:v>120.68</c:v>
                </c:pt>
                <c:pt idx="3">
                  <c:v>103.8</c:v>
                </c:pt>
                <c:pt idx="4">
                  <c:v>112.69</c:v>
                </c:pt>
              </c:numCache>
            </c:numRef>
          </c:val>
          <c:extLst>
            <c:ext xmlns:c16="http://schemas.microsoft.com/office/drawing/2014/chart" uri="{C3380CC4-5D6E-409C-BE32-E72D297353CC}">
              <c16:uniqueId val="{00000000-7304-4699-AC17-17A97AF10E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304-4699-AC17-17A97AF10E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101.05</c:v>
                </c:pt>
                <c:pt idx="1">
                  <c:v>103.79</c:v>
                </c:pt>
                <c:pt idx="2">
                  <c:v>99.2</c:v>
                </c:pt>
                <c:pt idx="3">
                  <c:v>115.97</c:v>
                </c:pt>
                <c:pt idx="4">
                  <c:v>108.78</c:v>
                </c:pt>
              </c:numCache>
            </c:numRef>
          </c:val>
          <c:extLst>
            <c:ext xmlns:c16="http://schemas.microsoft.com/office/drawing/2014/chart" uri="{C3380CC4-5D6E-409C-BE32-E72D297353CC}">
              <c16:uniqueId val="{00000000-765C-4E41-9592-90259ECAE3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65C-4E41-9592-90259ECAE3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2" zoomScaleNormal="100" workbookViewId="0">
      <selection activeCell="BJ31" sqref="BJ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日出町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28115</v>
      </c>
      <c r="AM8" s="45"/>
      <c r="AN8" s="45"/>
      <c r="AO8" s="45"/>
      <c r="AP8" s="45"/>
      <c r="AQ8" s="45"/>
      <c r="AR8" s="45"/>
      <c r="AS8" s="45"/>
      <c r="AT8" s="46">
        <f>データ!$S$6</f>
        <v>73.260000000000005</v>
      </c>
      <c r="AU8" s="47"/>
      <c r="AV8" s="47"/>
      <c r="AW8" s="47"/>
      <c r="AX8" s="47"/>
      <c r="AY8" s="47"/>
      <c r="AZ8" s="47"/>
      <c r="BA8" s="47"/>
      <c r="BB8" s="48">
        <f>データ!$T$6</f>
        <v>383.77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78.16</v>
      </c>
      <c r="J10" s="47"/>
      <c r="K10" s="47"/>
      <c r="L10" s="47"/>
      <c r="M10" s="47"/>
      <c r="N10" s="47"/>
      <c r="O10" s="81"/>
      <c r="P10" s="48">
        <f>データ!$P$6</f>
        <v>92.68</v>
      </c>
      <c r="Q10" s="48"/>
      <c r="R10" s="48"/>
      <c r="S10" s="48"/>
      <c r="T10" s="48"/>
      <c r="U10" s="48"/>
      <c r="V10" s="48"/>
      <c r="W10" s="45">
        <f>データ!$Q$6</f>
        <v>2195</v>
      </c>
      <c r="X10" s="45"/>
      <c r="Y10" s="45"/>
      <c r="Z10" s="45"/>
      <c r="AA10" s="45"/>
      <c r="AB10" s="45"/>
      <c r="AC10" s="45"/>
      <c r="AD10" s="2"/>
      <c r="AE10" s="2"/>
      <c r="AF10" s="2"/>
      <c r="AG10" s="2"/>
      <c r="AH10" s="2"/>
      <c r="AI10" s="2"/>
      <c r="AJ10" s="2"/>
      <c r="AK10" s="2"/>
      <c r="AL10" s="45">
        <f>データ!$U$6</f>
        <v>25999</v>
      </c>
      <c r="AM10" s="45"/>
      <c r="AN10" s="45"/>
      <c r="AO10" s="45"/>
      <c r="AP10" s="45"/>
      <c r="AQ10" s="45"/>
      <c r="AR10" s="45"/>
      <c r="AS10" s="45"/>
      <c r="AT10" s="46">
        <f>データ!$V$6</f>
        <v>43.15</v>
      </c>
      <c r="AU10" s="47"/>
      <c r="AV10" s="47"/>
      <c r="AW10" s="47"/>
      <c r="AX10" s="47"/>
      <c r="AY10" s="47"/>
      <c r="AZ10" s="47"/>
      <c r="BA10" s="47"/>
      <c r="BB10" s="48">
        <f>データ!$W$6</f>
        <v>602.53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2eX7n0qhND0Iz0Gfsg+QKzLHuw1mva6adwvPTmKnghJXHEeMnjqZ72qFNDMax0Njwj4LC1OFlyQEZ5zXUDS8g==" saltValue="b/hYdQeomHhO8p/nk3zw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443417</v>
      </c>
      <c r="D6" s="20">
        <f t="shared" si="3"/>
        <v>46</v>
      </c>
      <c r="E6" s="20">
        <f t="shared" si="3"/>
        <v>1</v>
      </c>
      <c r="F6" s="20">
        <f t="shared" si="3"/>
        <v>0</v>
      </c>
      <c r="G6" s="20">
        <f t="shared" si="3"/>
        <v>1</v>
      </c>
      <c r="H6" s="20" t="str">
        <f t="shared" si="3"/>
        <v>大分県　日出町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78.16</v>
      </c>
      <c r="P6" s="21">
        <f t="shared" si="3"/>
        <v>92.68</v>
      </c>
      <c r="Q6" s="21">
        <f t="shared" si="3"/>
        <v>2195</v>
      </c>
      <c r="R6" s="21">
        <f t="shared" si="3"/>
        <v>28115</v>
      </c>
      <c r="S6" s="21">
        <f t="shared" si="3"/>
        <v>73.260000000000005</v>
      </c>
      <c r="T6" s="21">
        <f t="shared" si="3"/>
        <v>383.77</v>
      </c>
      <c r="U6" s="21">
        <f t="shared" si="3"/>
        <v>25999</v>
      </c>
      <c r="V6" s="21">
        <f t="shared" si="3"/>
        <v>43.15</v>
      </c>
      <c r="W6" s="21">
        <f t="shared" si="3"/>
        <v>602.53</v>
      </c>
      <c r="X6" s="22">
        <f>IF(X7="",NA(),X7)</f>
        <v>122.9</v>
      </c>
      <c r="Y6" s="22">
        <f t="shared" ref="Y6:AG6" si="4">IF(Y7="",NA(),Y7)</f>
        <v>119.35</v>
      </c>
      <c r="Z6" s="22">
        <f t="shared" si="4"/>
        <v>126.59</v>
      </c>
      <c r="AA6" s="22">
        <f t="shared" si="4"/>
        <v>108.18</v>
      </c>
      <c r="AB6" s="22">
        <f t="shared" si="4"/>
        <v>118.88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477.9</v>
      </c>
      <c r="AU6" s="22">
        <f t="shared" ref="AU6:BC6" si="6">IF(AU7="",NA(),AU7)</f>
        <v>650.21</v>
      </c>
      <c r="AV6" s="22">
        <f t="shared" si="6"/>
        <v>383.17</v>
      </c>
      <c r="AW6" s="22">
        <f t="shared" si="6"/>
        <v>333.8</v>
      </c>
      <c r="AX6" s="22">
        <f t="shared" si="6"/>
        <v>343.24</v>
      </c>
      <c r="AY6" s="22">
        <f t="shared" si="6"/>
        <v>369.69</v>
      </c>
      <c r="AZ6" s="22">
        <f t="shared" si="6"/>
        <v>379.08</v>
      </c>
      <c r="BA6" s="22">
        <f t="shared" si="6"/>
        <v>367.55</v>
      </c>
      <c r="BB6" s="22">
        <f t="shared" si="6"/>
        <v>378.56</v>
      </c>
      <c r="BC6" s="22">
        <f t="shared" si="6"/>
        <v>364.46</v>
      </c>
      <c r="BD6" s="21" t="str">
        <f>IF(BD7="","",IF(BD7="-","【-】","【"&amp;SUBSTITUTE(TEXT(BD7,"#,##0.00"),"-","△")&amp;"】"))</f>
        <v>【252.29】</v>
      </c>
      <c r="BE6" s="22">
        <f>IF(BE7="",NA(),BE7)</f>
        <v>249.67</v>
      </c>
      <c r="BF6" s="22">
        <f t="shared" ref="BF6:BN6" si="7">IF(BF7="",NA(),BF7)</f>
        <v>235.45</v>
      </c>
      <c r="BG6" s="22">
        <f t="shared" si="7"/>
        <v>216.5</v>
      </c>
      <c r="BH6" s="22">
        <f t="shared" si="7"/>
        <v>236.24</v>
      </c>
      <c r="BI6" s="22">
        <f t="shared" si="7"/>
        <v>233.37</v>
      </c>
      <c r="BJ6" s="22">
        <f t="shared" si="7"/>
        <v>402.99</v>
      </c>
      <c r="BK6" s="22">
        <f t="shared" si="7"/>
        <v>398.98</v>
      </c>
      <c r="BL6" s="22">
        <f t="shared" si="7"/>
        <v>418.68</v>
      </c>
      <c r="BM6" s="22">
        <f t="shared" si="7"/>
        <v>395.68</v>
      </c>
      <c r="BN6" s="22">
        <f t="shared" si="7"/>
        <v>403.72</v>
      </c>
      <c r="BO6" s="21" t="str">
        <f>IF(BO7="","",IF(BO7="-","【-】","【"&amp;SUBSTITUTE(TEXT(BO7,"#,##0.00"),"-","△")&amp;"】"))</f>
        <v>【268.07】</v>
      </c>
      <c r="BP6" s="22">
        <f>IF(BP7="",NA(),BP7)</f>
        <v>118.57</v>
      </c>
      <c r="BQ6" s="22">
        <f t="shared" ref="BQ6:BY6" si="8">IF(BQ7="",NA(),BQ7)</f>
        <v>115.22</v>
      </c>
      <c r="BR6" s="22">
        <f t="shared" si="8"/>
        <v>120.68</v>
      </c>
      <c r="BS6" s="22">
        <f t="shared" si="8"/>
        <v>103.8</v>
      </c>
      <c r="BT6" s="22">
        <f t="shared" si="8"/>
        <v>112.69</v>
      </c>
      <c r="BU6" s="22">
        <f t="shared" si="8"/>
        <v>98.66</v>
      </c>
      <c r="BV6" s="22">
        <f t="shared" si="8"/>
        <v>98.64</v>
      </c>
      <c r="BW6" s="22">
        <f t="shared" si="8"/>
        <v>94.78</v>
      </c>
      <c r="BX6" s="22">
        <f t="shared" si="8"/>
        <v>97.59</v>
      </c>
      <c r="BY6" s="22">
        <f t="shared" si="8"/>
        <v>92.17</v>
      </c>
      <c r="BZ6" s="21" t="str">
        <f>IF(BZ7="","",IF(BZ7="-","【-】","【"&amp;SUBSTITUTE(TEXT(BZ7,"#,##0.00"),"-","△")&amp;"】"))</f>
        <v>【97.47】</v>
      </c>
      <c r="CA6" s="22">
        <f>IF(CA7="",NA(),CA7)</f>
        <v>101.05</v>
      </c>
      <c r="CB6" s="22">
        <f t="shared" ref="CB6:CJ6" si="9">IF(CB7="",NA(),CB7)</f>
        <v>103.79</v>
      </c>
      <c r="CC6" s="22">
        <f t="shared" si="9"/>
        <v>99.2</v>
      </c>
      <c r="CD6" s="22">
        <f t="shared" si="9"/>
        <v>115.97</v>
      </c>
      <c r="CE6" s="22">
        <f t="shared" si="9"/>
        <v>108.78</v>
      </c>
      <c r="CF6" s="22">
        <f t="shared" si="9"/>
        <v>178.59</v>
      </c>
      <c r="CG6" s="22">
        <f t="shared" si="9"/>
        <v>178.92</v>
      </c>
      <c r="CH6" s="22">
        <f t="shared" si="9"/>
        <v>181.3</v>
      </c>
      <c r="CI6" s="22">
        <f t="shared" si="9"/>
        <v>181.71</v>
      </c>
      <c r="CJ6" s="22">
        <f t="shared" si="9"/>
        <v>188.51</v>
      </c>
      <c r="CK6" s="21" t="str">
        <f>IF(CK7="","",IF(CK7="-","【-】","【"&amp;SUBSTITUTE(TEXT(CK7,"#,##0.00"),"-","△")&amp;"】"))</f>
        <v>【174.75】</v>
      </c>
      <c r="CL6" s="22">
        <f>IF(CL7="",NA(),CL7)</f>
        <v>63.76</v>
      </c>
      <c r="CM6" s="22">
        <f t="shared" ref="CM6:CU6" si="10">IF(CM7="",NA(),CM7)</f>
        <v>63.23</v>
      </c>
      <c r="CN6" s="22">
        <f t="shared" si="10"/>
        <v>64.430000000000007</v>
      </c>
      <c r="CO6" s="22">
        <f t="shared" si="10"/>
        <v>67.16</v>
      </c>
      <c r="CP6" s="22">
        <f t="shared" si="10"/>
        <v>69.569999999999993</v>
      </c>
      <c r="CQ6" s="22">
        <f t="shared" si="10"/>
        <v>55.03</v>
      </c>
      <c r="CR6" s="22">
        <f t="shared" si="10"/>
        <v>55.14</v>
      </c>
      <c r="CS6" s="22">
        <f t="shared" si="10"/>
        <v>55.89</v>
      </c>
      <c r="CT6" s="22">
        <f t="shared" si="10"/>
        <v>55.72</v>
      </c>
      <c r="CU6" s="22">
        <f t="shared" si="10"/>
        <v>55.31</v>
      </c>
      <c r="CV6" s="21" t="str">
        <f>IF(CV7="","",IF(CV7="-","【-】","【"&amp;SUBSTITUTE(TEXT(CV7,"#,##0.00"),"-","△")&amp;"】"))</f>
        <v>【59.97】</v>
      </c>
      <c r="CW6" s="22">
        <f>IF(CW7="",NA(),CW7)</f>
        <v>82.63</v>
      </c>
      <c r="CX6" s="22">
        <f t="shared" ref="CX6:DF6" si="11">IF(CX7="",NA(),CX7)</f>
        <v>82.17</v>
      </c>
      <c r="CY6" s="22">
        <f t="shared" si="11"/>
        <v>81.180000000000007</v>
      </c>
      <c r="CZ6" s="22">
        <f t="shared" si="11"/>
        <v>77.680000000000007</v>
      </c>
      <c r="DA6" s="22">
        <f t="shared" si="11"/>
        <v>75.900000000000006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51.57</v>
      </c>
      <c r="DI6" s="22">
        <f t="shared" ref="DI6:DQ6" si="12">IF(DI7="",NA(),DI7)</f>
        <v>52.56</v>
      </c>
      <c r="DJ6" s="22">
        <f t="shared" si="12"/>
        <v>53.3</v>
      </c>
      <c r="DK6" s="22">
        <f t="shared" si="12"/>
        <v>53.85</v>
      </c>
      <c r="DL6" s="22">
        <f t="shared" si="12"/>
        <v>54.62</v>
      </c>
      <c r="DM6" s="22">
        <f t="shared" si="12"/>
        <v>48.87</v>
      </c>
      <c r="DN6" s="22">
        <f t="shared" si="12"/>
        <v>49.92</v>
      </c>
      <c r="DO6" s="22">
        <f t="shared" si="12"/>
        <v>50.63</v>
      </c>
      <c r="DP6" s="22">
        <f t="shared" si="12"/>
        <v>51.29</v>
      </c>
      <c r="DQ6" s="22">
        <f t="shared" si="12"/>
        <v>52.2</v>
      </c>
      <c r="DR6" s="21" t="str">
        <f>IF(DR7="","",IF(DR7="-","【-】","【"&amp;SUBSTITUTE(TEXT(DR7,"#,##0.00"),"-","△")&amp;"】"))</f>
        <v>【51.51】</v>
      </c>
      <c r="DS6" s="22">
        <f>IF(DS7="",NA(),DS7)</f>
        <v>9.58</v>
      </c>
      <c r="DT6" s="22">
        <f t="shared" ref="DT6:EB6" si="13">IF(DT7="",NA(),DT7)</f>
        <v>11.71</v>
      </c>
      <c r="DU6" s="22">
        <f t="shared" si="13"/>
        <v>12.49</v>
      </c>
      <c r="DV6" s="22">
        <f t="shared" si="13"/>
        <v>14.88</v>
      </c>
      <c r="DW6" s="22">
        <f t="shared" si="13"/>
        <v>15.39</v>
      </c>
      <c r="DX6" s="22">
        <f t="shared" si="13"/>
        <v>14.85</v>
      </c>
      <c r="DY6" s="22">
        <f t="shared" si="13"/>
        <v>16.88</v>
      </c>
      <c r="DZ6" s="22">
        <f t="shared" si="13"/>
        <v>18.28</v>
      </c>
      <c r="EA6" s="22">
        <f t="shared" si="13"/>
        <v>19.61</v>
      </c>
      <c r="EB6" s="22">
        <f t="shared" si="13"/>
        <v>20.73</v>
      </c>
      <c r="EC6" s="21" t="str">
        <f>IF(EC7="","",IF(EC7="-","【-】","【"&amp;SUBSTITUTE(TEXT(EC7,"#,##0.00"),"-","△")&amp;"】"))</f>
        <v>【23.75】</v>
      </c>
      <c r="ED6" s="22">
        <f>IF(ED7="",NA(),ED7)</f>
        <v>0.13</v>
      </c>
      <c r="EE6" s="22">
        <f t="shared" ref="EE6:EM6" si="14">IF(EE7="",NA(),EE7)</f>
        <v>0.04</v>
      </c>
      <c r="EF6" s="22">
        <f t="shared" si="14"/>
        <v>0.52</v>
      </c>
      <c r="EG6" s="22">
        <f t="shared" si="14"/>
        <v>0.9</v>
      </c>
      <c r="EH6" s="22">
        <f t="shared" si="14"/>
        <v>0.96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443417</v>
      </c>
      <c r="D7" s="24">
        <v>46</v>
      </c>
      <c r="E7" s="24">
        <v>1</v>
      </c>
      <c r="F7" s="24">
        <v>0</v>
      </c>
      <c r="G7" s="24">
        <v>1</v>
      </c>
      <c r="H7" s="24" t="s">
        <v>93</v>
      </c>
      <c r="I7" s="24" t="s">
        <v>94</v>
      </c>
      <c r="J7" s="24" t="s">
        <v>95</v>
      </c>
      <c r="K7" s="24" t="s">
        <v>96</v>
      </c>
      <c r="L7" s="24" t="s">
        <v>97</v>
      </c>
      <c r="M7" s="24" t="s">
        <v>98</v>
      </c>
      <c r="N7" s="25" t="s">
        <v>99</v>
      </c>
      <c r="O7" s="25">
        <v>78.16</v>
      </c>
      <c r="P7" s="25">
        <v>92.68</v>
      </c>
      <c r="Q7" s="25">
        <v>2195</v>
      </c>
      <c r="R7" s="25">
        <v>28115</v>
      </c>
      <c r="S7" s="25">
        <v>73.260000000000005</v>
      </c>
      <c r="T7" s="25">
        <v>383.77</v>
      </c>
      <c r="U7" s="25">
        <v>25999</v>
      </c>
      <c r="V7" s="25">
        <v>43.15</v>
      </c>
      <c r="W7" s="25">
        <v>602.53</v>
      </c>
      <c r="X7" s="25">
        <v>122.9</v>
      </c>
      <c r="Y7" s="25">
        <v>119.35</v>
      </c>
      <c r="Z7" s="25">
        <v>126.59</v>
      </c>
      <c r="AA7" s="25">
        <v>108.18</v>
      </c>
      <c r="AB7" s="25">
        <v>118.88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477.9</v>
      </c>
      <c r="AU7" s="25">
        <v>650.21</v>
      </c>
      <c r="AV7" s="25">
        <v>383.17</v>
      </c>
      <c r="AW7" s="25">
        <v>333.8</v>
      </c>
      <c r="AX7" s="25">
        <v>343.24</v>
      </c>
      <c r="AY7" s="25">
        <v>369.69</v>
      </c>
      <c r="AZ7" s="25">
        <v>379.08</v>
      </c>
      <c r="BA7" s="25">
        <v>367.55</v>
      </c>
      <c r="BB7" s="25">
        <v>378.56</v>
      </c>
      <c r="BC7" s="25">
        <v>364.46</v>
      </c>
      <c r="BD7" s="25">
        <v>252.29</v>
      </c>
      <c r="BE7" s="25">
        <v>249.67</v>
      </c>
      <c r="BF7" s="25">
        <v>235.45</v>
      </c>
      <c r="BG7" s="25">
        <v>216.5</v>
      </c>
      <c r="BH7" s="25">
        <v>236.24</v>
      </c>
      <c r="BI7" s="25">
        <v>233.37</v>
      </c>
      <c r="BJ7" s="25">
        <v>402.99</v>
      </c>
      <c r="BK7" s="25">
        <v>398.98</v>
      </c>
      <c r="BL7" s="25">
        <v>418.68</v>
      </c>
      <c r="BM7" s="25">
        <v>395.68</v>
      </c>
      <c r="BN7" s="25">
        <v>403.72</v>
      </c>
      <c r="BO7" s="25">
        <v>268.07</v>
      </c>
      <c r="BP7" s="25">
        <v>118.57</v>
      </c>
      <c r="BQ7" s="25">
        <v>115.22</v>
      </c>
      <c r="BR7" s="25">
        <v>120.68</v>
      </c>
      <c r="BS7" s="25">
        <v>103.8</v>
      </c>
      <c r="BT7" s="25">
        <v>112.69</v>
      </c>
      <c r="BU7" s="25">
        <v>98.66</v>
      </c>
      <c r="BV7" s="25">
        <v>98.64</v>
      </c>
      <c r="BW7" s="25">
        <v>94.78</v>
      </c>
      <c r="BX7" s="25">
        <v>97.59</v>
      </c>
      <c r="BY7" s="25">
        <v>92.17</v>
      </c>
      <c r="BZ7" s="25">
        <v>97.47</v>
      </c>
      <c r="CA7" s="25">
        <v>101.05</v>
      </c>
      <c r="CB7" s="25">
        <v>103.79</v>
      </c>
      <c r="CC7" s="25">
        <v>99.2</v>
      </c>
      <c r="CD7" s="25">
        <v>115.97</v>
      </c>
      <c r="CE7" s="25">
        <v>108.78</v>
      </c>
      <c r="CF7" s="25">
        <v>178.59</v>
      </c>
      <c r="CG7" s="25">
        <v>178.92</v>
      </c>
      <c r="CH7" s="25">
        <v>181.3</v>
      </c>
      <c r="CI7" s="25">
        <v>181.71</v>
      </c>
      <c r="CJ7" s="25">
        <v>188.51</v>
      </c>
      <c r="CK7" s="25">
        <v>174.75</v>
      </c>
      <c r="CL7" s="25">
        <v>63.76</v>
      </c>
      <c r="CM7" s="25">
        <v>63.23</v>
      </c>
      <c r="CN7" s="25">
        <v>64.430000000000007</v>
      </c>
      <c r="CO7" s="25">
        <v>67.16</v>
      </c>
      <c r="CP7" s="25">
        <v>69.569999999999993</v>
      </c>
      <c r="CQ7" s="25">
        <v>55.03</v>
      </c>
      <c r="CR7" s="25">
        <v>55.14</v>
      </c>
      <c r="CS7" s="25">
        <v>55.89</v>
      </c>
      <c r="CT7" s="25">
        <v>55.72</v>
      </c>
      <c r="CU7" s="25">
        <v>55.31</v>
      </c>
      <c r="CV7" s="25">
        <v>59.97</v>
      </c>
      <c r="CW7" s="25">
        <v>82.63</v>
      </c>
      <c r="CX7" s="25">
        <v>82.17</v>
      </c>
      <c r="CY7" s="25">
        <v>81.180000000000007</v>
      </c>
      <c r="CZ7" s="25">
        <v>77.680000000000007</v>
      </c>
      <c r="DA7" s="25">
        <v>75.900000000000006</v>
      </c>
      <c r="DB7" s="25">
        <v>81.900000000000006</v>
      </c>
      <c r="DC7" s="25">
        <v>81.39</v>
      </c>
      <c r="DD7" s="25">
        <v>81.27</v>
      </c>
      <c r="DE7" s="25">
        <v>81.260000000000005</v>
      </c>
      <c r="DF7" s="25">
        <v>80.36</v>
      </c>
      <c r="DG7" s="25">
        <v>89.76</v>
      </c>
      <c r="DH7" s="25">
        <v>51.57</v>
      </c>
      <c r="DI7" s="25">
        <v>52.56</v>
      </c>
      <c r="DJ7" s="25">
        <v>53.3</v>
      </c>
      <c r="DK7" s="25">
        <v>53.85</v>
      </c>
      <c r="DL7" s="25">
        <v>54.62</v>
      </c>
      <c r="DM7" s="25">
        <v>48.87</v>
      </c>
      <c r="DN7" s="25">
        <v>49.92</v>
      </c>
      <c r="DO7" s="25">
        <v>50.63</v>
      </c>
      <c r="DP7" s="25">
        <v>51.29</v>
      </c>
      <c r="DQ7" s="25">
        <v>52.2</v>
      </c>
      <c r="DR7" s="25">
        <v>51.51</v>
      </c>
      <c r="DS7" s="25">
        <v>9.58</v>
      </c>
      <c r="DT7" s="25">
        <v>11.71</v>
      </c>
      <c r="DU7" s="25">
        <v>12.49</v>
      </c>
      <c r="DV7" s="25">
        <v>14.88</v>
      </c>
      <c r="DW7" s="25">
        <v>15.39</v>
      </c>
      <c r="DX7" s="25">
        <v>14.85</v>
      </c>
      <c r="DY7" s="25">
        <v>16.88</v>
      </c>
      <c r="DZ7" s="25">
        <v>18.28</v>
      </c>
      <c r="EA7" s="25">
        <v>19.61</v>
      </c>
      <c r="EB7" s="25">
        <v>20.73</v>
      </c>
      <c r="EC7" s="25">
        <v>23.75</v>
      </c>
      <c r="ED7" s="25">
        <v>0.13</v>
      </c>
      <c r="EE7" s="25">
        <v>0.04</v>
      </c>
      <c r="EF7" s="25">
        <v>0.52</v>
      </c>
      <c r="EG7" s="25">
        <v>0.9</v>
      </c>
      <c r="EH7" s="25">
        <v>0.96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システム02</cp:lastModifiedBy>
  <dcterms:created xsi:type="dcterms:W3CDTF">2023-12-05T01:02:19Z</dcterms:created>
  <dcterms:modified xsi:type="dcterms:W3CDTF">2024-01-23T02:06:22Z</dcterms:modified>
  <cp:category/>
</cp:coreProperties>
</file>