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L:\020_財政係\地方公営企業\R5年度\02‗各種調査\12_（〆22･金）竹田市・公営企業に係る経営比較分析表(R4決算)の分析等について（依頼）\03_回答\"/>
    </mc:Choice>
  </mc:AlternateContent>
  <xr:revisionPtr revIDLastSave="0" documentId="13_ncr:1_{B9AD5B25-3F2F-4872-9D8D-A464535F20CD}" xr6:coauthVersionLast="47" xr6:coauthVersionMax="47" xr10:uidLastSave="{00000000-0000-0000-0000-000000000000}"/>
  <workbookProtection workbookAlgorithmName="SHA-512" workbookHashValue="su0YvMoP6CmIo4KhO5tEQ6VlRv39nACSD8tOKh0oIsFSljtHFtFTQrCNvV9kThun8/0GhKZbpumTiPhbGcCknw==" workbookSaltValue="zBLkN5jNm+3HWeo321W0wA==" workbookSpinCount="100000" lockStructure="1"/>
  <bookViews>
    <workbookView xWindow="-28920" yWindow="2835" windowWidth="29040" windowHeight="164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W10" i="4"/>
  <c r="I10" i="4"/>
  <c r="B10" i="4"/>
  <c r="BB8" i="4"/>
  <c r="AL8" i="4"/>
  <c r="AD8" i="4"/>
  <c r="P8" i="4"/>
  <c r="I8" i="4"/>
  <c r="B8" i="4"/>
</calcChain>
</file>

<file path=xl/sharedStrings.xml><?xml version="1.0" encoding="utf-8"?>
<sst xmlns="http://schemas.openxmlformats.org/spreadsheetml/2006/main" count="247" uniqueCount="120">
  <si>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</si>
  <si>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</si>
  <si>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</si>
  <si>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</si>
  <si>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</si>
  <si>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</si>
  <si>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</si>
  <si>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</si>
  <si>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</si>
  <si>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</si>
  <si>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</si>
  <si>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</si>
  <si>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</si>
  <si>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</si>
  <si>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</si>
  <si>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</si>
  <si>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</si>
  <si>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</si>
  <si>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</si>
  <si>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</si>
  <si>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</si>
  <si>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</si>
  <si>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</si>
  <si>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</si>
  <si>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</si>
  <si>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</si>
  <si>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</si>
  <si>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</si>
  <si>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</si>
  <si>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</si>
  <si>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</si>
  <si>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</si>
  <si>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</si>
  <si>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</si>
  <si>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</si>
  <si>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</si>
  <si>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</si>
  <si>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</si>
  <si>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</si>
  <si>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</si>
  <si>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</si>
  <si>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</si>
  <si>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</si>
  <si>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</si>
  <si>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</si>
  <si>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</si>
  <si>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</si>
  <si>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</si>
  <si>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</si>
  <si>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</si>
  <si>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</si>
  <si>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</si>
  <si>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</si>
  <si>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</si>
  <si>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</si>
  <si>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</si>
  <si>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</si>
  <si>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</si>
  <si>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</si>
  <si>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</si>
  <si>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</si>
  <si>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</si>
  <si>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</si>
  <si>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</si>
  <si>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</si>
  <si>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</si>
  <si>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</si>
  <si>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</si>
  <si>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</si>
  <si>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</si>
  <si>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</si>
  <si>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</si>
  <si>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</si>
  <si>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</si>
  <si>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</si>
  <si>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</si>
  <si>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</si>
  <si>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</si>
  <si>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</si>
  <si>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</si>
  <si>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</si>
  <si>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</si>
  <si>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</si>
  <si>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</si>
  <si>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</si>
  <si>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</si>
  <si>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</si>
  <si>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</si>
  <si>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</si>
  <si>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</si>
  <si>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</si>
  <si>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</si>
  <si>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</si>
  <si>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</si>
  <si>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</si>
  <si>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</si>
  <si>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</si>
  <si>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</si>
  <si>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</si>
  <si>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竹田市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</si>
  <si>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</si>
  <si>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</si>
  <si>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</si>
  <si>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</si>
  <si>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</si>
  <si>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</si>
  <si>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</si>
  <si>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</si>
  <si>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</si>
  <si>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</si>
  <si>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</si>
  <si>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</si>
  <si>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</si>
  <si>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</si>
  <si>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</si>
  <si>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</si>
  <si>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</si>
  <si>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平成16年度から、市町村設置型浄化槽の整備を進めており、毎年70基程度の浄化槽が設置されています。設置から10年程度が経過した浄化槽のブロワー等の修理費用が増加してきており、今後も維持管理にかかる費用が年々増加していくことが予想されます。</t>
    <phoneticPr fontId="4"/>
  </si>
  <si>
    <t>①『収益的収支比率』：100％を超えている状況です。維持管理費の大半は使用料収入で賄えています。
④『企業債残高』：年々減少傾向です。事業規模より償還終了額が増加しているため、事業規模比率は年々低くなってきています。
⑤『経費回収率』：類似団体平均よりは高いものの、100％を下回っていることから使用料水準引き上げの検討が必要です。
⑥『汚水処理原価』：類似団体平均に比べ高い水準です。類似団体より汚水処理にかかる委託費と資本費が高いことが原因ではないかと考えられます。浄化槽の設置数が増加した分、使用料収入も増加しましたが、汚水処理に係る経費も増加し、結果として汚水処理原価が上がったものと考えられます。
⑦『施設利用率』：平均処理能力と現在処理能力が同等のため、100％を保持しています。
⑧『水洗化率』：年度内に当該年度分の浄化槽を設置しており、基準日である3月31日までに供用開始ができないところもあるが、基本的には100%です。</t>
    <rPh sb="148" eb="151">
      <t>シヨウリョウ</t>
    </rPh>
    <rPh sb="282" eb="286">
      <t>オスイショリ</t>
    </rPh>
    <rPh sb="359" eb="361">
      <t>トウガイ</t>
    </rPh>
    <rPh sb="361" eb="363">
      <t>ネンド</t>
    </rPh>
    <rPh sb="363" eb="364">
      <t>ブン</t>
    </rPh>
    <phoneticPr fontId="4"/>
  </si>
  <si>
    <t>設置から10年以上経過した浄化槽に係る維持管理費等が増加していくことで、維持管理コストが増加していく懸念があります。平成28年度策定の経営戦略を元に、事業の見直し等を含めて抜本的な改革を検討していく必要があります。</t>
    <rPh sb="21" eb="23">
      <t>カンリ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</si>
</sst>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21-45D8-83D8-B3083E67F77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C21-45D8-83D8-B3083E67F77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106.6</c:v>
                </c:pt>
                <c:pt idx="1">
                  <c:v>106.97</c:v>
                </c:pt>
                <c:pt idx="2">
                  <c:v>106.14</c:v>
                </c:pt>
                <c:pt idx="3">
                  <c:v>105.84</c:v>
                </c:pt>
                <c:pt idx="4">
                  <c:v>104.65</c:v>
                </c:pt>
              </c:numCache>
            </c:numRef>
          </c:val>
          <c:extLst>
            <c:ext xmlns:c16="http://schemas.microsoft.com/office/drawing/2014/chart" uri="{C3380CC4-5D6E-409C-BE32-E72D297353CC}">
              <c16:uniqueId val="{00000000-27C9-4EF4-BED3-BFBFA1ACD37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C9-4EF4-BED3-BFBFA1ACD37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AD-4A0B-8E8E-1CCB7AD748C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AD-4A0B-8E8E-1CCB7AD748C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2C-4A11-9EF2-8D010E5EC58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2C-4A11-9EF2-8D010E5EC58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D6-418E-88C0-2901F132061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D6-418E-88C0-2901F132061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AE-47EF-AC31-8B30BC00DFA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AE-47EF-AC31-8B30BC00DFA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74.16</c:v>
                </c:pt>
                <c:pt idx="1">
                  <c:v>72.98</c:v>
                </c:pt>
                <c:pt idx="2">
                  <c:v>65.13</c:v>
                </c:pt>
                <c:pt idx="3">
                  <c:v>59.8</c:v>
                </c:pt>
                <c:pt idx="4">
                  <c:v>50.32</c:v>
                </c:pt>
              </c:numCache>
            </c:numRef>
          </c:val>
          <c:extLst>
            <c:ext xmlns:c16="http://schemas.microsoft.com/office/drawing/2014/chart" uri="{C3380CC4-5D6E-409C-BE32-E72D297353CC}">
              <c16:uniqueId val="{00000000-1E0C-4A4C-8BC4-3AB0D913022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386.46</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1E0C-4A4C-8BC4-3AB0D913022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85.62</c:v>
                </c:pt>
                <c:pt idx="1">
                  <c:v>88.99</c:v>
                </c:pt>
                <c:pt idx="2">
                  <c:v>88.94</c:v>
                </c:pt>
                <c:pt idx="3">
                  <c:v>90.7</c:v>
                </c:pt>
                <c:pt idx="4">
                  <c:v>92</c:v>
                </c:pt>
              </c:numCache>
            </c:numRef>
          </c:val>
          <c:extLst>
            <c:ext xmlns:c16="http://schemas.microsoft.com/office/drawing/2014/chart" uri="{C3380CC4-5D6E-409C-BE32-E72D297353CC}">
              <c16:uniqueId val="{00000000-408D-4263-9199-2A273540C1C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55.85</c:v>
                </c:pt>
                <c:pt idx="1">
                  <c:v>62.5</c:v>
                </c:pt>
                <c:pt idx="2">
                  <c:v>60.59</c:v>
                </c:pt>
                <c:pt idx="3">
                  <c:v>60</c:v>
                </c:pt>
                <c:pt idx="4">
                  <c:v>59.01</c:v>
                </c:pt>
              </c:numCache>
            </c:numRef>
          </c:val>
          <c:smooth val="0"/>
          <c:extLst>
            <c:ext xmlns:c16="http://schemas.microsoft.com/office/drawing/2014/chart" uri="{C3380CC4-5D6E-409C-BE32-E72D297353CC}">
              <c16:uniqueId val="{00000001-408D-4263-9199-2A273540C1C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454.54</c:v>
                </c:pt>
                <c:pt idx="1">
                  <c:v>457.37</c:v>
                </c:pt>
                <c:pt idx="2">
                  <c:v>482.8</c:v>
                </c:pt>
                <c:pt idx="3">
                  <c:v>479.4</c:v>
                </c:pt>
                <c:pt idx="4">
                  <c:v>485.53</c:v>
                </c:pt>
              </c:numCache>
            </c:numRef>
          </c:val>
          <c:extLst>
            <c:ext xmlns:c16="http://schemas.microsoft.com/office/drawing/2014/chart" uri="{C3380CC4-5D6E-409C-BE32-E72D297353CC}">
              <c16:uniqueId val="{00000000-28B6-48E6-8FA3-18BF2A6E277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287.91000000000003</c:v>
                </c:pt>
                <c:pt idx="1">
                  <c:v>269.33</c:v>
                </c:pt>
                <c:pt idx="2">
                  <c:v>280.23</c:v>
                </c:pt>
                <c:pt idx="3">
                  <c:v>282.70999999999998</c:v>
                </c:pt>
                <c:pt idx="4">
                  <c:v>291.82</c:v>
                </c:pt>
              </c:numCache>
            </c:numRef>
          </c:val>
          <c:smooth val="0"/>
          <c:extLst>
            <c:ext xmlns:c16="http://schemas.microsoft.com/office/drawing/2014/chart" uri="{C3380CC4-5D6E-409C-BE32-E72D297353CC}">
              <c16:uniqueId val="{00000001-28B6-48E6-8FA3-18BF2A6E277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3D4-48A7-89EB-EB197E30D11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54.93</c:v>
                </c:pt>
                <c:pt idx="1">
                  <c:v>59.64</c:v>
                </c:pt>
                <c:pt idx="2">
                  <c:v>58.19</c:v>
                </c:pt>
                <c:pt idx="3">
                  <c:v>56.52</c:v>
                </c:pt>
                <c:pt idx="4">
                  <c:v>88.45</c:v>
                </c:pt>
              </c:numCache>
            </c:numRef>
          </c:val>
          <c:smooth val="0"/>
          <c:extLst>
            <c:ext xmlns:c16="http://schemas.microsoft.com/office/drawing/2014/chart" uri="{C3380CC4-5D6E-409C-BE32-E72D297353CC}">
              <c16:uniqueId val="{00000001-A3D4-48A7-89EB-EB197E30D11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98.87</c:v>
                </c:pt>
                <c:pt idx="1">
                  <c:v>98.92</c:v>
                </c:pt>
                <c:pt idx="2">
                  <c:v>99.41</c:v>
                </c:pt>
                <c:pt idx="3">
                  <c:v>100</c:v>
                </c:pt>
                <c:pt idx="4">
                  <c:v>100</c:v>
                </c:pt>
              </c:numCache>
            </c:numRef>
          </c:val>
          <c:extLst>
            <c:ext xmlns:c16="http://schemas.microsoft.com/office/drawing/2014/chart" uri="{C3380CC4-5D6E-409C-BE32-E72D297353CC}">
              <c16:uniqueId val="{00000000-99DF-43EF-BD61-CB449A6DD86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65.569999999999993</c:v>
                </c:pt>
                <c:pt idx="1">
                  <c:v>90.63</c:v>
                </c:pt>
                <c:pt idx="2">
                  <c:v>87.8</c:v>
                </c:pt>
                <c:pt idx="3">
                  <c:v>88.43</c:v>
                </c:pt>
                <c:pt idx="4">
                  <c:v>90.34</c:v>
                </c:pt>
              </c:numCache>
            </c:numRef>
          </c:val>
          <c:smooth val="0"/>
          <c:extLst>
            <c:ext xmlns:c16="http://schemas.microsoft.com/office/drawing/2014/chart" uri="{C3380CC4-5D6E-409C-BE32-E72D297353CC}">
              <c16:uniqueId val="{00000001-99DF-43EF-BD61-CB449A6DD86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大分県　竹田市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46">
        <f>データ!S6</f>
        <v>19890</v>
      </c>
      <c r="AM8" s="46"/>
      <c r="AN8" s="46"/>
      <c r="AO8" s="46"/>
      <c r="AP8" s="46"/>
      <c r="AQ8" s="46"/>
      <c r="AR8" s="46"/>
      <c r="AS8" s="46"/>
      <c r="AT8" s="45">
        <f>データ!T6</f>
        <v>477.53</v>
      </c>
      <c r="AU8" s="45"/>
      <c r="AV8" s="45"/>
      <c r="AW8" s="45"/>
      <c r="AX8" s="45"/>
      <c r="AY8" s="45"/>
      <c r="AZ8" s="45"/>
      <c r="BA8" s="45"/>
      <c r="BB8" s="45">
        <f>データ!U6</f>
        <v>41.65</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19.149999999999999</v>
      </c>
      <c r="Q10" s="45"/>
      <c r="R10" s="45"/>
      <c r="S10" s="45"/>
      <c r="T10" s="45"/>
      <c r="U10" s="45"/>
      <c r="V10" s="45"/>
      <c r="W10" s="45">
        <f>データ!Q6</f>
        <v>100</v>
      </c>
      <c r="X10" s="45"/>
      <c r="Y10" s="45"/>
      <c r="Z10" s="45"/>
      <c r="AA10" s="45"/>
      <c r="AB10" s="45"/>
      <c r="AC10" s="45"/>
      <c r="AD10" s="46">
        <f>データ!R6</f>
        <v>4081</v>
      </c>
      <c r="AE10" s="46"/>
      <c r="AF10" s="46"/>
      <c r="AG10" s="46"/>
      <c r="AH10" s="46"/>
      <c r="AI10" s="46"/>
      <c r="AJ10" s="46"/>
      <c r="AK10" s="2"/>
      <c r="AL10" s="46">
        <f>データ!V6</f>
        <v>3773</v>
      </c>
      <c r="AM10" s="46"/>
      <c r="AN10" s="46"/>
      <c r="AO10" s="46"/>
      <c r="AP10" s="46"/>
      <c r="AQ10" s="46"/>
      <c r="AR10" s="46"/>
      <c r="AS10" s="46"/>
      <c r="AT10" s="45">
        <f>データ!W6</f>
        <v>0.46</v>
      </c>
      <c r="AU10" s="45"/>
      <c r="AV10" s="45"/>
      <c r="AW10" s="45"/>
      <c r="AX10" s="45"/>
      <c r="AY10" s="45"/>
      <c r="AZ10" s="45"/>
      <c r="BA10" s="45"/>
      <c r="BB10" s="45">
        <f>データ!X6</f>
        <v>8202.17</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【307.39】</v>
      </c>
      <c r="I86" s="12" t="str">
        <f>データ!CA6</f>
        <v>【57.03】</v>
      </c>
      <c r="J86" s="12" t="str">
        <f>データ!CL6</f>
        <v>【294.83】</v>
      </c>
      <c r="K86" s="12" t="str">
        <f>データ!CW6</f>
        <v>【84.27】</v>
      </c>
      <c r="L86" s="12" t="str">
        <f>データ!DH6</f>
        <v>【86.02】</v>
      </c>
      <c r="M86" s="12" t="s">
        <v>45</v>
      </c>
      <c r="N86" s="12" t="s">
        <v>43</v>
      </c>
      <c r="O86" s="12" t="str">
        <f>データ!EO6</f>
        <v>【-】</v>
      </c>
    </row>
  </sheetData>
  <sheetProtection algorithmName="SHA-512" hashValue="anvyE/ob9NSi5fGHML8tMxxjR5aKnnGFRRFljElCRYQ34gLCAZKS3gT/Eh2jBaAAlDrLcCXjF915k7YynzcfnQ==" saltValue="z5A+wtMZM0Kg21BKM0glh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2">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2">
      <c r="A6" s="14" t="s">
        <v>98</v>
      </c>
      <c r="B6" s="19">
        <f>B7</f>
        <v>2022</v>
      </c>
      <c r="C6" s="19">
        <f t="shared" ref="C6:X6" si="3">C7</f>
        <v>442089</v>
      </c>
      <c r="D6" s="19">
        <f t="shared" si="3"/>
        <v>47</v>
      </c>
      <c r="E6" s="19">
        <f t="shared" si="3"/>
        <v>18</v>
      </c>
      <c r="F6" s="19">
        <f t="shared" si="3"/>
        <v>0</v>
      </c>
      <c r="G6" s="19">
        <f t="shared" si="3"/>
        <v>0</v>
      </c>
      <c r="H6" s="19" t="str">
        <f t="shared" si="3"/>
        <v>大分県　竹田市</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19.149999999999999</v>
      </c>
      <c r="Q6" s="20">
        <f t="shared" si="3"/>
        <v>100</v>
      </c>
      <c r="R6" s="20">
        <f t="shared" si="3"/>
        <v>4081</v>
      </c>
      <c r="S6" s="20">
        <f t="shared" si="3"/>
        <v>19890</v>
      </c>
      <c r="T6" s="20">
        <f t="shared" si="3"/>
        <v>477.53</v>
      </c>
      <c r="U6" s="20">
        <f t="shared" si="3"/>
        <v>41.65</v>
      </c>
      <c r="V6" s="20">
        <f t="shared" si="3"/>
        <v>3773</v>
      </c>
      <c r="W6" s="20">
        <f t="shared" si="3"/>
        <v>0.46</v>
      </c>
      <c r="X6" s="20">
        <f t="shared" si="3"/>
        <v>8202.17</v>
      </c>
      <c r="Y6" s="21">
        <f>IF(Y7="",NA(),Y7)</f>
        <v>106.6</v>
      </c>
      <c r="Z6" s="21">
        <f t="shared" ref="Z6:AH6" si="4">IF(Z7="",NA(),Z7)</f>
        <v>106.97</v>
      </c>
      <c r="AA6" s="21">
        <f t="shared" si="4"/>
        <v>106.14</v>
      </c>
      <c r="AB6" s="21">
        <f t="shared" si="4"/>
        <v>105.84</v>
      </c>
      <c r="AC6" s="21">
        <f t="shared" si="4"/>
        <v>104.65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74.16</v>
      </c>
      <c r="BG6" s="21">
        <f t="shared" ref="BG6:BO6" si="7">IF(BG7="",NA(),BG7)</f>
        <v>72.98</v>
      </c>
      <c r="BH6" s="21">
        <f t="shared" si="7"/>
        <v>65.13</v>
      </c>
      <c r="BI6" s="21">
        <f t="shared" si="7"/>
        <v>59.8</v>
      </c>
      <c r="BJ6" s="21">
        <f t="shared" si="7"/>
        <v>50.32</v>
      </c>
      <c r="BK6" s="21">
        <f t="shared" si="7"/>
        <v>386.46</v>
      </c>
      <c r="BL6" s="21">
        <f t="shared" si="7"/>
        <v>270.57</v>
      </c>
      <c r="BM6" s="21">
        <f t="shared" si="7"/>
        <v>294.27</v>
      </c>
      <c r="BN6" s="21">
        <f t="shared" si="7"/>
        <v>294.08999999999997</v>
      </c>
      <c r="BO6" s="21">
        <f t="shared" si="7"/>
        <v>294.08999999999997</v>
      </c>
      <c r="BP6" s="20" t="str">
        <f>IF(BP7="","",IF(BP7="-","【-】","【"&amp;SUBSTITUTE(TEXT(BP7,"#,##0.00"),"-","△")&amp;"】"))</f>
        <v>【307.39】</v>
      </c>
      <c r="BQ6" s="21">
        <f>IF(BQ7="",NA(),BQ7)</f>
        <v>85.62</v>
      </c>
      <c r="BR6" s="21">
        <f t="shared" ref="BR6:BZ6" si="8">IF(BR7="",NA(),BR7)</f>
        <v>88.99</v>
      </c>
      <c r="BS6" s="21">
        <f t="shared" si="8"/>
        <v>88.94</v>
      </c>
      <c r="BT6" s="21">
        <f t="shared" si="8"/>
        <v>90.7</v>
      </c>
      <c r="BU6" s="21">
        <f t="shared" si="8"/>
        <v>92</v>
      </c>
      <c r="BV6" s="21">
        <f t="shared" si="8"/>
        <v>55.85</v>
      </c>
      <c r="BW6" s="21">
        <f t="shared" si="8"/>
        <v>62.5</v>
      </c>
      <c r="BX6" s="21">
        <f t="shared" si="8"/>
        <v>60.59</v>
      </c>
      <c r="BY6" s="21">
        <f t="shared" si="8"/>
        <v>60</v>
      </c>
      <c r="BZ6" s="21">
        <f t="shared" si="8"/>
        <v>59.01</v>
      </c>
      <c r="CA6" s="20" t="str">
        <f>IF(CA7="","",IF(CA7="-","【-】","【"&amp;SUBSTITUTE(TEXT(CA7,"#,##0.00"),"-","△")&amp;"】"))</f>
        <v>【57.03】</v>
      </c>
      <c r="CB6" s="21">
        <f>IF(CB7="",NA(),CB7)</f>
        <v>454.54</v>
      </c>
      <c r="CC6" s="21">
        <f t="shared" ref="CC6:CK6" si="9">IF(CC7="",NA(),CC7)</f>
        <v>457.37</v>
      </c>
      <c r="CD6" s="21">
        <f t="shared" si="9"/>
        <v>482.8</v>
      </c>
      <c r="CE6" s="21">
        <f t="shared" si="9"/>
        <v>479.4</v>
      </c>
      <c r="CF6" s="21">
        <f t="shared" si="9"/>
        <v>485.53</v>
      </c>
      <c r="CG6" s="21">
        <f t="shared" si="9"/>
        <v>287.91000000000003</v>
      </c>
      <c r="CH6" s="21">
        <f t="shared" si="9"/>
        <v>269.33</v>
      </c>
      <c r="CI6" s="21">
        <f t="shared" si="9"/>
        <v>280.23</v>
      </c>
      <c r="CJ6" s="21">
        <f t="shared" si="9"/>
        <v>282.70999999999998</v>
      </c>
      <c r="CK6" s="21">
        <f t="shared" si="9"/>
        <v>291.82</v>
      </c>
      <c r="CL6" s="20" t="str">
        <f>IF(CL7="","",IF(CL7="-","【-】","【"&amp;SUBSTITUTE(TEXT(CL7,"#,##0.00"),"-","△")&amp;"】"))</f>
        <v>【294.83】</v>
      </c>
      <c r="CM6" s="21">
        <f>IF(CM7="",NA(),CM7)</f>
        <v>100</v>
      </c>
      <c r="CN6" s="21">
        <f t="shared" ref="CN6:CV6" si="10">IF(CN7="",NA(),CN7)</f>
        <v>100</v>
      </c>
      <c r="CO6" s="21">
        <f t="shared" si="10"/>
        <v>100</v>
      </c>
      <c r="CP6" s="21">
        <f t="shared" si="10"/>
        <v>100</v>
      </c>
      <c r="CQ6" s="21">
        <f t="shared" si="10"/>
        <v>100</v>
      </c>
      <c r="CR6" s="21">
        <f t="shared" si="10"/>
        <v>54.93</v>
      </c>
      <c r="CS6" s="21">
        <f t="shared" si="10"/>
        <v>59.64</v>
      </c>
      <c r="CT6" s="21">
        <f t="shared" si="10"/>
        <v>58.19</v>
      </c>
      <c r="CU6" s="21">
        <f t="shared" si="10"/>
        <v>56.52</v>
      </c>
      <c r="CV6" s="21">
        <f t="shared" si="10"/>
        <v>88.45</v>
      </c>
      <c r="CW6" s="20" t="str">
        <f>IF(CW7="","",IF(CW7="-","【-】","【"&amp;SUBSTITUTE(TEXT(CW7,"#,##0.00"),"-","△")&amp;"】"))</f>
        <v>【84.27】</v>
      </c>
      <c r="CX6" s="21">
        <f>IF(CX7="",NA(),CX7)</f>
        <v>98.87</v>
      </c>
      <c r="CY6" s="21">
        <f t="shared" ref="CY6:DG6" si="11">IF(CY7="",NA(),CY7)</f>
        <v>98.92</v>
      </c>
      <c r="CZ6" s="21">
        <f t="shared" si="11"/>
        <v>99.41</v>
      </c>
      <c r="DA6" s="21">
        <f t="shared" si="11"/>
        <v>100</v>
      </c>
      <c r="DB6" s="21">
        <f t="shared" si="11"/>
        <v>100</v>
      </c>
      <c r="DC6" s="21">
        <f t="shared" si="11"/>
        <v>65.569999999999993</v>
      </c>
      <c r="DD6" s="21">
        <f t="shared" si="11"/>
        <v>90.63</v>
      </c>
      <c r="DE6" s="21">
        <f t="shared" si="11"/>
        <v>87.8</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2022</v>
      </c>
      <c r="C7" s="23">
        <v>442089</v>
      </c>
      <c r="D7" s="23">
        <v>47</v>
      </c>
      <c r="E7" s="23">
        <v>18</v>
      </c>
      <c r="F7" s="23">
        <v>0</v>
      </c>
      <c r="G7" s="23">
        <v>0</v>
      </c>
      <c r="H7" s="23" t="s">
        <v>99</v>
      </c>
      <c r="I7" s="23" t="s">
        <v>100</v>
      </c>
      <c r="J7" s="23" t="s">
        <v>101</v>
      </c>
      <c r="K7" s="23" t="s">
        <v>102</v>
      </c>
      <c r="L7" s="23" t="s">
        <v>103</v>
      </c>
      <c r="M7" s="23" t="s">
        <v>104</v>
      </c>
      <c r="N7" s="24" t="s">
        <v>105</v>
      </c>
      <c r="O7" s="24" t="s">
        <v>106</v>
      </c>
      <c r="P7" s="24">
        <v>19.149999999999999</v>
      </c>
      <c r="Q7" s="24">
        <v>100</v>
      </c>
      <c r="R7" s="24">
        <v>4081</v>
      </c>
      <c r="S7" s="24">
        <v>19890</v>
      </c>
      <c r="T7" s="24">
        <v>477.53</v>
      </c>
      <c r="U7" s="24">
        <v>41.65</v>
      </c>
      <c r="V7" s="24">
        <v>3773</v>
      </c>
      <c r="W7" s="24">
        <v>0.46</v>
      </c>
      <c r="X7" s="24">
        <v>8202.17</v>
      </c>
      <c r="Y7" s="24">
        <v>106.6</v>
      </c>
      <c r="Z7" s="24">
        <v>106.97</v>
      </c>
      <c r="AA7" s="24">
        <v>106.14</v>
      </c>
      <c r="AB7" s="24">
        <v>105.84</v>
      </c>
      <c r="AC7" s="24">
        <v>104.65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74.16</v>
      </c>
      <c r="BG7" s="24">
        <v>72.98</v>
      </c>
      <c r="BH7" s="24">
        <v>65.13</v>
      </c>
      <c r="BI7" s="24">
        <v>59.8</v>
      </c>
      <c r="BJ7" s="24">
        <v>50.32</v>
      </c>
      <c r="BK7" s="24">
        <v>386.46</v>
      </c>
      <c r="BL7" s="24">
        <v>270.57</v>
      </c>
      <c r="BM7" s="24">
        <v>294.27</v>
      </c>
      <c r="BN7" s="24">
        <v>294.08999999999997</v>
      </c>
      <c r="BO7" s="24">
        <v>294.08999999999997</v>
      </c>
      <c r="BP7" s="24">
        <v>307.39</v>
      </c>
      <c r="BQ7" s="24">
        <v>85.62</v>
      </c>
      <c r="BR7" s="24">
        <v>88.99</v>
      </c>
      <c r="BS7" s="24">
        <v>88.94</v>
      </c>
      <c r="BT7" s="24">
        <v>90.7</v>
      </c>
      <c r="BU7" s="24">
        <v>92</v>
      </c>
      <c r="BV7" s="24">
        <v>55.85</v>
      </c>
      <c r="BW7" s="24">
        <v>62.5</v>
      </c>
      <c r="BX7" s="24">
        <v>60.59</v>
      </c>
      <c r="BY7" s="24">
        <v>60</v>
      </c>
      <c r="BZ7" s="24">
        <v>59.01</v>
      </c>
      <c r="CA7" s="24">
        <v>57.03</v>
      </c>
      <c r="CB7" s="24">
        <v>454.54</v>
      </c>
      <c r="CC7" s="24">
        <v>457.37</v>
      </c>
      <c r="CD7" s="24">
        <v>482.8</v>
      </c>
      <c r="CE7" s="24">
        <v>479.4</v>
      </c>
      <c r="CF7" s="24">
        <v>485.53</v>
      </c>
      <c r="CG7" s="24">
        <v>287.91000000000003</v>
      </c>
      <c r="CH7" s="24">
        <v>269.33</v>
      </c>
      <c r="CI7" s="24">
        <v>280.23</v>
      </c>
      <c r="CJ7" s="24">
        <v>282.70999999999998</v>
      </c>
      <c r="CK7" s="24">
        <v>291.82</v>
      </c>
      <c r="CL7" s="24">
        <v>294.83</v>
      </c>
      <c r="CM7" s="24">
        <v>100</v>
      </c>
      <c r="CN7" s="24">
        <v>100</v>
      </c>
      <c r="CO7" s="24">
        <v>100</v>
      </c>
      <c r="CP7" s="24">
        <v>100</v>
      </c>
      <c r="CQ7" s="24">
        <v>100</v>
      </c>
      <c r="CR7" s="24">
        <v>54.93</v>
      </c>
      <c r="CS7" s="24">
        <v>59.64</v>
      </c>
      <c r="CT7" s="24">
        <v>58.19</v>
      </c>
      <c r="CU7" s="24">
        <v>56.52</v>
      </c>
      <c r="CV7" s="24">
        <v>88.45</v>
      </c>
      <c r="CW7" s="24">
        <v>84.27</v>
      </c>
      <c r="CX7" s="24">
        <v>98.87</v>
      </c>
      <c r="CY7" s="24">
        <v>98.92</v>
      </c>
      <c r="CZ7" s="24">
        <v>99.41</v>
      </c>
      <c r="DA7" s="24">
        <v>100</v>
      </c>
      <c r="DB7" s="24">
        <v>100</v>
      </c>
      <c r="DC7" s="24">
        <v>65.569999999999993</v>
      </c>
      <c r="DD7" s="24">
        <v>90.63</v>
      </c>
      <c r="DE7" s="24">
        <v>87.8</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105</v>
      </c>
      <c r="EF7" s="24" t="s">
        <v>105</v>
      </c>
      <c r="EG7" s="24" t="s">
        <v>105</v>
      </c>
      <c r="EH7" s="24" t="s">
        <v>105</v>
      </c>
      <c r="EI7" s="24" t="s">
        <v>105</v>
      </c>
      <c r="EJ7" s="24" t="s">
        <v>105</v>
      </c>
      <c r="EK7" s="24" t="s">
        <v>105</v>
      </c>
      <c r="EL7" s="24" t="s">
        <v>105</v>
      </c>
      <c r="EM7" s="24" t="s">
        <v>105</v>
      </c>
      <c r="EN7" s="24" t="s">
        <v>105</v>
      </c>
      <c r="EO7" s="24" t="s">
        <v>105</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112</v>
      </c>
    </row>
    <row r="12" spans="1:145" x14ac:dyDescent="0.2">
      <c r="B12">
        <v>1</v>
      </c>
      <c r="C12">
        <v>1</v>
      </c>
      <c r="D12">
        <v>2</v>
      </c>
      <c r="E12">
        <v>3</v>
      </c>
      <c r="F12">
        <v>4</v>
      </c>
      <c r="G12" t="s">
        <v>113</v>
      </c>
    </row>
    <row r="13" spans="1:145" x14ac:dyDescent="0.2">
      <c r="B13" t="s">
        <v>114</v>
      </c>
      <c r="C13" t="s">
        <v>115</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2023-12-12T03:01:13Z</dcterms:created>
  <dcterms:modified xsi:type="dcterms:W3CDTF">2024-01-31T08:22:28Z</dcterms:modified>
  <cp:category/>
</cp:coreProperties>
</file>