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10.186.0.207\share\上下水道管理課\★下水道事業\★下水道事業関係\★経営指標・経営比較分析表\R5（R4年度分析）\"/>
    </mc:Choice>
  </mc:AlternateContent>
  <xr:revisionPtr revIDLastSave="0" documentId="13_ncr:1_{D0278034-7354-46D9-963F-74FAA6A264E0}" xr6:coauthVersionLast="36" xr6:coauthVersionMax="36" xr10:uidLastSave="{00000000-0000-0000-0000-000000000000}"/>
  <workbookProtection workbookAlgorithmName="SHA-512" workbookHashValue="lf02RT+8EKM4vBhNDin68ns2VURXZEofAK3seFiMkwkOv4tKyvTUH/Q9C9uud8P7YVIrrY3/GdP33xVWxeIUmQ==" workbookSaltValue="5GJFM0YenlRLGEJ97IwMU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P6" i="5"/>
  <c r="P10" i="4" s="1"/>
  <c r="O6" i="5"/>
  <c r="I10" i="4" s="1"/>
  <c r="N6" i="5"/>
  <c r="B10" i="4" s="1"/>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W10" i="4"/>
  <c r="B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<sst xmlns="http://schemas.openxmlformats.org/spreadsheetml/2006/main" count="247" uniqueCount="121">
  <si>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</si>
  <si>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</si>
  <si>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</si>
  <si>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</si>
  <si>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</si>
  <si>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</si>
  <si>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</si>
  <si>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</si>
  <si>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</si>
  <si>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</si>
  <si>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</si>
  <si>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</si>
  <si>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</si>
  <si>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</si>
  <si>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</si>
  <si>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</si>
  <si>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</si>
  <si>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</si>
  <si>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</si>
  <si>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</si>
  <si>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</si>
  <si>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</si>
  <si>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</si>
  <si>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</si>
  <si>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</si>
  <si>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</si>
  <si>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</si>
  <si>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</si>
  <si>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</si>
  <si>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</si>
  <si>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</si>
  <si>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</si>
  <si>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</si>
  <si>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</si>
  <si>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</si>
  <si>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</si>
  <si>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</si>
  <si>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</si>
  <si>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</si>
  <si>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</si>
  <si>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</si>
  <si>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</si>
  <si>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</si>
  <si>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</si>
  <si>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</si>
  <si>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</si>
  <si>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</si>
  <si>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</si>
  <si>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</si>
  <si>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</si>
  <si>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</si>
  <si>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</si>
  <si>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</si>
  <si>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</si>
  <si>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</si>
  <si>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</si>
  <si>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</si>
  <si>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</si>
  <si>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</si>
  <si>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</si>
  <si>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</si>
  <si>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</si>
  <si>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</si>
  <si>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</si>
  <si>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</si>
  <si>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</si>
  <si>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</si>
  <si>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</si>
  <si>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</si>
  <si>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</si>
  <si>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</si>
  <si>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</si>
  <si>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</si>
  <si>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</si>
  <si>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</si>
  <si>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</si>
  <si>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</si>
  <si>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</si>
  <si>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</si>
  <si>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</si>
  <si>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</si>
  <si>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</si>
  <si>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</si>
  <si>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</si>
  <si>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</si>
  <si>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</si>
  <si>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</si>
  <si>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</si>
  <si>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</si>
  <si>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</si>
  <si>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</si>
  <si>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</si>
  <si>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</si>
  <si>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</si>
  <si>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</si>
  <si>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</si>
  <si>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</si>
  <si>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</si>
  <si>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</si>
  <si>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</si>
  <si>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</si>
  <si>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</si>
  <si>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</si>
  <si>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</si>
  <si>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</si>
  <si>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</si>
  <si>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</si>
  <si>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</si>
  <si>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</si>
  <si>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</si>
  <si>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</si>
  <si>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</si>
  <si>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</si>
  <si>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</si>
  <si>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</si>
  <si>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</si>
  <si>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</si>
  <si>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</si>
  <si>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使用料収入や一般会計からの繰入金等の総収益で、総費用に地方債償還金を加えた費用をどの程度賄えているかを表す指標です。平成26年以降、単年度の収支が黒字であることを示す100％以上となっております。
④企業債残高対事業規模比率・・・使用料収入に対する企業債残高の割合であり、企業債残高の規模を表す指標です。企業債残高と一般会計負担分が同額のため0となっています。
⑤経費回収率・・・使用料で回収すべき経費を、どの程度使用料で賄えているかを表した指標です。類似団体平均値を常に上回ってはいるものの、水洗化率100％であるにも関わらず、料金収入のみでは経費をすべては賄えていない状況です。
⑥汚水処理原価・・・有収水量1㎥あたりの汚水処理に要した費用であり、汚水資本費・汚水維持管理費の両方を含めた汚水処理に係るコストを表した指標です。類似団体平均値を下回っています。今後も維持管理費の削減に努めることが必要です。
⑦施設利用率・・・施設・設備が1日に対応可能な処理能力に対する、1日平均処理水量の割合であり、施設の利用状況や適正規模を判断する指標です。類似団体平均値を常に下回っている状況です。人口減少に伴う処理水量の減少により、今後施設利用率は微減傾向で推移することが考えられます。
⑧水洗化率・・・現在処理区域内人口のうち、実際に水洗便所を設置して汚水処理している人口の割合を表した指標です。水洗化率は100％を維持しています。</t>
    <phoneticPr fontId="4"/>
  </si>
  <si>
    <t>本事業は、平成16年度に着手し平成22年度末をもって完了しています。現在、早期に設置した浄化槽は設置後18年以上経過している状況です。合併処理浄化槽の耐用年数は30～40年程度であることから、今後も、将来的な修繕・設置換え等について検討していく必要があります。</t>
    <phoneticPr fontId="4"/>
  </si>
  <si>
    <t>本事業は、人口減少等により料金収入は減少傾向で、料金収入のみでは維持管理費等の営業費用が賄えない状況にあります。今後も適正な維持管理を行うことにより維持管理費の抑制を図り、修繕・設置換えを見据えた長期的な経営の健全化を目指すため、令和７年度より法適用化を行います。また、経営状況の可視化を行い経営安定に努めます。</t>
    <rPh sb="115" eb="117">
      <t>レイワ</t>
    </rPh>
    <rPh sb="118" eb="120">
      <t>ネンド</t>
    </rPh>
    <rPh sb="122" eb="126">
      <t>ホウテキヨウカ</t>
    </rPh>
    <rPh sb="127" eb="1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</si>
</sst>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71-433E-88EA-59E171E5D4A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C71-433E-88EA-59E171E5D4A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48.63</c:v>
                </c:pt>
                <c:pt idx="1">
                  <c:v>48.62</c:v>
                </c:pt>
                <c:pt idx="2">
                  <c:v>49.72</c:v>
                </c:pt>
                <c:pt idx="3">
                  <c:v>48.62</c:v>
                </c:pt>
                <c:pt idx="4">
                  <c:v>47.51</c:v>
                </c:pt>
              </c:numCache>
            </c:numRef>
          </c:val>
          <c:extLst>
            <c:ext xmlns:c16="http://schemas.microsoft.com/office/drawing/2014/chart" uri="{C3380CC4-5D6E-409C-BE32-E72D297353CC}">
              <c16:uniqueId val="{00000000-0FD5-4B64-A3F8-1E5DDFC4CC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0FD5-4B64-A3F8-1E5DDFC4CC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7E9-445E-BED1-1E70ACFAB6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67E9-445E-BED1-1E70ACFAB6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104.05</c:v>
                </c:pt>
                <c:pt idx="1">
                  <c:v>105.11</c:v>
                </c:pt>
                <c:pt idx="2">
                  <c:v>101.85</c:v>
                </c:pt>
                <c:pt idx="3">
                  <c:v>100.85</c:v>
                </c:pt>
                <c:pt idx="4">
                  <c:v>103.16</c:v>
                </c:pt>
              </c:numCache>
            </c:numRef>
          </c:val>
          <c:extLst>
            <c:ext xmlns:c16="http://schemas.microsoft.com/office/drawing/2014/chart" uri="{C3380CC4-5D6E-409C-BE32-E72D297353CC}">
              <c16:uniqueId val="{00000000-1AF9-4F93-BB9B-A8B0241F4A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F9-4F93-BB9B-A8B0241F4A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74-4956-8BFB-F2E613B8D6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74-4956-8BFB-F2E613B8D6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2D-40C6-A1DD-4E00A57D0CF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2D-40C6-A1DD-4E00A57D0CF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40-4C2D-A88E-5C5FBF48ED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40-4C2D-A88E-5C5FBF48ED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CD-45EC-A531-EB3C02DB4A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CD-45EC-A531-EB3C02DB4A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A2-4240-8B48-070F013B1B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C3A2-4240-8B48-070F013B1B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84.64</c:v>
                </c:pt>
                <c:pt idx="1">
                  <c:v>84.33</c:v>
                </c:pt>
                <c:pt idx="2">
                  <c:v>83.88</c:v>
                </c:pt>
                <c:pt idx="3">
                  <c:v>85.88</c:v>
                </c:pt>
                <c:pt idx="4">
                  <c:v>84.71</c:v>
                </c:pt>
              </c:numCache>
            </c:numRef>
          </c:val>
          <c:extLst>
            <c:ext xmlns:c16="http://schemas.microsoft.com/office/drawing/2014/chart" uri="{C3380CC4-5D6E-409C-BE32-E72D297353CC}">
              <c16:uniqueId val="{00000000-FC18-4F82-AB82-587DDB3006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FC18-4F82-AB82-587DDB3006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206.11</c:v>
                </c:pt>
                <c:pt idx="1">
                  <c:v>209.37</c:v>
                </c:pt>
                <c:pt idx="2">
                  <c:v>211.36</c:v>
                </c:pt>
                <c:pt idx="3">
                  <c:v>208.53</c:v>
                </c:pt>
                <c:pt idx="4">
                  <c:v>211.78</c:v>
                </c:pt>
              </c:numCache>
            </c:numRef>
          </c:val>
          <c:extLst>
            <c:ext xmlns:c16="http://schemas.microsoft.com/office/drawing/2014/chart" uri="{C3380CC4-5D6E-409C-BE32-E72D297353CC}">
              <c16:uniqueId val="{00000000-784F-4ED4-A72B-9C7FD40BA5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784F-4ED4-A72B-9C7FD40BA5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9" zoomScaleNormal="100" workbookViewId="0">
      <selection activeCell="BR84" sqref="BR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臼杵市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36137</v>
      </c>
      <c r="AM8" s="42"/>
      <c r="AN8" s="42"/>
      <c r="AO8" s="42"/>
      <c r="AP8" s="42"/>
      <c r="AQ8" s="42"/>
      <c r="AR8" s="42"/>
      <c r="AS8" s="42"/>
      <c r="AT8" s="35">
        <f>データ!T6</f>
        <v>291.2</v>
      </c>
      <c r="AU8" s="35"/>
      <c r="AV8" s="35"/>
      <c r="AW8" s="35"/>
      <c r="AX8" s="35"/>
      <c r="AY8" s="35"/>
      <c r="AZ8" s="35"/>
      <c r="BA8" s="35"/>
      <c r="BB8" s="35">
        <f>データ!U6</f>
        <v>124.1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1.25</v>
      </c>
      <c r="Q10" s="35"/>
      <c r="R10" s="35"/>
      <c r="S10" s="35"/>
      <c r="T10" s="35"/>
      <c r="U10" s="35"/>
      <c r="V10" s="35"/>
      <c r="W10" s="35">
        <f>データ!Q6</f>
        <v>100</v>
      </c>
      <c r="X10" s="35"/>
      <c r="Y10" s="35"/>
      <c r="Z10" s="35"/>
      <c r="AA10" s="35"/>
      <c r="AB10" s="35"/>
      <c r="AC10" s="35"/>
      <c r="AD10" s="42">
        <f>データ!R6</f>
        <v>3410</v>
      </c>
      <c r="AE10" s="42"/>
      <c r="AF10" s="42"/>
      <c r="AG10" s="42"/>
      <c r="AH10" s="42"/>
      <c r="AI10" s="42"/>
      <c r="AJ10" s="42"/>
      <c r="AK10" s="2"/>
      <c r="AL10" s="42">
        <f>データ!V6</f>
        <v>450</v>
      </c>
      <c r="AM10" s="42"/>
      <c r="AN10" s="42"/>
      <c r="AO10" s="42"/>
      <c r="AP10" s="42"/>
      <c r="AQ10" s="42"/>
      <c r="AR10" s="42"/>
      <c r="AS10" s="42"/>
      <c r="AT10" s="35">
        <f>データ!W6</f>
        <v>137.76</v>
      </c>
      <c r="AU10" s="35"/>
      <c r="AV10" s="35"/>
      <c r="AW10" s="35"/>
      <c r="AX10" s="35"/>
      <c r="AY10" s="35"/>
      <c r="AZ10" s="35"/>
      <c r="BA10" s="35"/>
      <c r="BB10" s="35">
        <f>データ!X6</f>
        <v>3.27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119</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120</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45</v>
      </c>
      <c r="O86" s="12" t="str">
        <f>データ!EO6</f>
        <v>【-】</v>
      </c>
    </row>
  </sheetData>
  <sheetProtection algorithmName="SHA-512" hashValue="av+4xrfL35xCnXyRHZVhFJnEXow2GjweEIiVlxJuz1ywn4ojosTbSnjS3wscgNBhoEQHFTY/1JhIt3VD/wzmxQ==" saltValue="8w7PXfmeJ8FtTNUjemyO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442062</v>
      </c>
      <c r="D6" s="19">
        <f t="shared" si="3"/>
        <v>47</v>
      </c>
      <c r="E6" s="19">
        <f t="shared" si="3"/>
        <v>18</v>
      </c>
      <c r="F6" s="19">
        <f t="shared" si="3"/>
        <v>0</v>
      </c>
      <c r="G6" s="19">
        <f t="shared" si="3"/>
        <v>0</v>
      </c>
      <c r="H6" s="19" t="str">
        <f t="shared" si="3"/>
        <v>大分県　臼杵市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1.25</v>
      </c>
      <c r="Q6" s="20">
        <f t="shared" si="3"/>
        <v>100</v>
      </c>
      <c r="R6" s="20">
        <f t="shared" si="3"/>
        <v>3410</v>
      </c>
      <c r="S6" s="20">
        <f t="shared" si="3"/>
        <v>36137</v>
      </c>
      <c r="T6" s="20">
        <f t="shared" si="3"/>
        <v>291.2</v>
      </c>
      <c r="U6" s="20">
        <f t="shared" si="3"/>
        <v>124.1</v>
      </c>
      <c r="V6" s="20">
        <f t="shared" si="3"/>
        <v>450</v>
      </c>
      <c r="W6" s="20">
        <f t="shared" si="3"/>
        <v>137.76</v>
      </c>
      <c r="X6" s="20">
        <f t="shared" si="3"/>
        <v>3.27</v>
      </c>
      <c r="Y6" s="21">
        <f>IF(Y7="",NA(),Y7)</f>
        <v>104.05</v>
      </c>
      <c r="Z6" s="21">
        <f t="shared" ref="Z6:AH6" si="4">IF(Z7="",NA(),Z7)</f>
        <v>105.11</v>
      </c>
      <c r="AA6" s="21">
        <f t="shared" si="4"/>
        <v>101.85</v>
      </c>
      <c r="AB6" s="21">
        <f t="shared" si="4"/>
        <v>100.85</v>
      </c>
      <c r="AC6" s="21">
        <f t="shared" si="4"/>
        <v>103.16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84.64</v>
      </c>
      <c r="BR6" s="21">
        <f t="shared" ref="BR6:BZ6" si="8">IF(BR7="",NA(),BR7)</f>
        <v>84.33</v>
      </c>
      <c r="BS6" s="21">
        <f t="shared" si="8"/>
        <v>83.88</v>
      </c>
      <c r="BT6" s="21">
        <f t="shared" si="8"/>
        <v>85.88</v>
      </c>
      <c r="BU6" s="21">
        <f t="shared" si="8"/>
        <v>84.71</v>
      </c>
      <c r="BV6" s="21">
        <f t="shared" si="8"/>
        <v>55.85</v>
      </c>
      <c r="BW6" s="21">
        <f t="shared" si="8"/>
        <v>62.5</v>
      </c>
      <c r="BX6" s="21">
        <f t="shared" si="8"/>
        <v>60.59</v>
      </c>
      <c r="BY6" s="21">
        <f t="shared" si="8"/>
        <v>60</v>
      </c>
      <c r="BZ6" s="21">
        <f t="shared" si="8"/>
        <v>59.01</v>
      </c>
      <c r="CA6" s="20" t="str">
        <f>IF(CA7="","",IF(CA7="-","【-】","【"&amp;SUBSTITUTE(TEXT(CA7,"#,##0.00"),"-","△")&amp;"】"))</f>
        <v>【57.03】</v>
      </c>
      <c r="CB6" s="21">
        <f>IF(CB7="",NA(),CB7)</f>
        <v>206.11</v>
      </c>
      <c r="CC6" s="21">
        <f t="shared" ref="CC6:CK6" si="9">IF(CC7="",NA(),CC7)</f>
        <v>209.37</v>
      </c>
      <c r="CD6" s="21">
        <f t="shared" si="9"/>
        <v>211.36</v>
      </c>
      <c r="CE6" s="21">
        <f t="shared" si="9"/>
        <v>208.53</v>
      </c>
      <c r="CF6" s="21">
        <f t="shared" si="9"/>
        <v>211.78</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48.63</v>
      </c>
      <c r="CN6" s="21">
        <f t="shared" ref="CN6:CV6" si="10">IF(CN7="",NA(),CN7)</f>
        <v>48.62</v>
      </c>
      <c r="CO6" s="21">
        <f t="shared" si="10"/>
        <v>49.72</v>
      </c>
      <c r="CP6" s="21">
        <f t="shared" si="10"/>
        <v>48.62</v>
      </c>
      <c r="CQ6" s="21">
        <f t="shared" si="10"/>
        <v>47.51</v>
      </c>
      <c r="CR6" s="21">
        <f t="shared" si="10"/>
        <v>54.93</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442062</v>
      </c>
      <c r="D7" s="23">
        <v>47</v>
      </c>
      <c r="E7" s="23">
        <v>18</v>
      </c>
      <c r="F7" s="23">
        <v>0</v>
      </c>
      <c r="G7" s="23">
        <v>0</v>
      </c>
      <c r="H7" s="23" t="s">
        <v>99</v>
      </c>
      <c r="I7" s="23" t="s">
        <v>100</v>
      </c>
      <c r="J7" s="23" t="s">
        <v>101</v>
      </c>
      <c r="K7" s="23" t="s">
        <v>102</v>
      </c>
      <c r="L7" s="23" t="s">
        <v>103</v>
      </c>
      <c r="M7" s="23" t="s">
        <v>104</v>
      </c>
      <c r="N7" s="24" t="s">
        <v>105</v>
      </c>
      <c r="O7" s="24" t="s">
        <v>106</v>
      </c>
      <c r="P7" s="24">
        <v>1.25</v>
      </c>
      <c r="Q7" s="24">
        <v>100</v>
      </c>
      <c r="R7" s="24">
        <v>3410</v>
      </c>
      <c r="S7" s="24">
        <v>36137</v>
      </c>
      <c r="T7" s="24">
        <v>291.2</v>
      </c>
      <c r="U7" s="24">
        <v>124.1</v>
      </c>
      <c r="V7" s="24">
        <v>450</v>
      </c>
      <c r="W7" s="24">
        <v>137.76</v>
      </c>
      <c r="X7" s="24">
        <v>3.27</v>
      </c>
      <c r="Y7" s="24">
        <v>104.05</v>
      </c>
      <c r="Z7" s="24">
        <v>105.11</v>
      </c>
      <c r="AA7" s="24">
        <v>101.85</v>
      </c>
      <c r="AB7" s="24">
        <v>100.85</v>
      </c>
      <c r="AC7" s="24">
        <v>103.16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270.57</v>
      </c>
      <c r="BM7" s="24">
        <v>294.27</v>
      </c>
      <c r="BN7" s="24">
        <v>294.08999999999997</v>
      </c>
      <c r="BO7" s="24">
        <v>294.08999999999997</v>
      </c>
      <c r="BP7" s="24">
        <v>307.39</v>
      </c>
      <c r="BQ7" s="24">
        <v>84.64</v>
      </c>
      <c r="BR7" s="24">
        <v>84.33</v>
      </c>
      <c r="BS7" s="24">
        <v>83.88</v>
      </c>
      <c r="BT7" s="24">
        <v>85.88</v>
      </c>
      <c r="BU7" s="24">
        <v>84.71</v>
      </c>
      <c r="BV7" s="24">
        <v>55.85</v>
      </c>
      <c r="BW7" s="24">
        <v>62.5</v>
      </c>
      <c r="BX7" s="24">
        <v>60.59</v>
      </c>
      <c r="BY7" s="24">
        <v>60</v>
      </c>
      <c r="BZ7" s="24">
        <v>59.01</v>
      </c>
      <c r="CA7" s="24">
        <v>57.03</v>
      </c>
      <c r="CB7" s="24">
        <v>206.11</v>
      </c>
      <c r="CC7" s="24">
        <v>209.37</v>
      </c>
      <c r="CD7" s="24">
        <v>211.36</v>
      </c>
      <c r="CE7" s="24">
        <v>208.53</v>
      </c>
      <c r="CF7" s="24">
        <v>211.78</v>
      </c>
      <c r="CG7" s="24">
        <v>287.91000000000003</v>
      </c>
      <c r="CH7" s="24">
        <v>269.33</v>
      </c>
      <c r="CI7" s="24">
        <v>280.23</v>
      </c>
      <c r="CJ7" s="24">
        <v>282.70999999999998</v>
      </c>
      <c r="CK7" s="24">
        <v>291.82</v>
      </c>
      <c r="CL7" s="24">
        <v>294.83</v>
      </c>
      <c r="CM7" s="24">
        <v>48.63</v>
      </c>
      <c r="CN7" s="24">
        <v>48.62</v>
      </c>
      <c r="CO7" s="24">
        <v>49.72</v>
      </c>
      <c r="CP7" s="24">
        <v>48.62</v>
      </c>
      <c r="CQ7" s="24">
        <v>47.51</v>
      </c>
      <c r="CR7" s="24">
        <v>54.93</v>
      </c>
      <c r="CS7" s="24">
        <v>59.64</v>
      </c>
      <c r="CT7" s="24">
        <v>58.19</v>
      </c>
      <c r="CU7" s="24">
        <v>56.52</v>
      </c>
      <c r="CV7" s="24">
        <v>88.45</v>
      </c>
      <c r="CW7" s="24">
        <v>84.27</v>
      </c>
      <c r="CX7" s="24">
        <v>100</v>
      </c>
      <c r="CY7" s="24">
        <v>100</v>
      </c>
      <c r="CZ7" s="24">
        <v>100</v>
      </c>
      <c r="DA7" s="24">
        <v>100</v>
      </c>
      <c r="DB7" s="24">
        <v>100</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2024-02-01T02:36:30Z</cp:lastPrinted>
  <dcterms:created xsi:type="dcterms:W3CDTF">2023-12-12T03:01:12Z</dcterms:created>
  <dcterms:modified xsi:type="dcterms:W3CDTF">2024-02-01T05:24:27Z</dcterms:modified>
  <cp:category/>
</cp:coreProperties>
</file>