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1 大分市○\"/>
    </mc:Choice>
  </mc:AlternateContent>
  <workbookProtection workbookAlgorithmName="SHA-512" workbookHashValue="QBRzHszTMa21ooT+TJbyjkynR0mvps5uM4Kh5OVviqr91CnDZ7yyUTSKsEFb/WblUGl8v+0YiPm3n2hj0AFjzQ==" workbookSaltValue="QCBHm96nImt2h35LtxP7C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<sst xmlns="http://schemas.openxmlformats.org/spreadsheetml/2006/main" count="236" uniqueCount="120">
  <si>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</si>
  <si>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</si>
  <si>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</si>
  <si>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</si>
  <si>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</si>
  <si>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</si>
  <si>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</si>
  <si>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</si>
  <si>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</si>
  <si>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</si>
  <si>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</si>
  <si>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</si>
  <si>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</si>
  <si>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</si>
  <si>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</si>
  <si>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</si>
  <si>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</si>
  <si>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</si>
  <si>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</si>
  <si>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</si>
  <si>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</si>
  <si>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</si>
  <si>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</si>
  <si>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</si>
  <si>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</si>
  <si>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</si>
  <si>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</si>
  <si>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</si>
  <si>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</si>
  <si>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</si>
  <si>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</si>
  <si>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</si>
  <si>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</si>
  <si>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</si>
  <si>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</si>
  <si>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</si>
  <si>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</si>
  <si>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</si>
  <si>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</si>
  <si>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</si>
  <si>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</si>
  <si>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</si>
  <si>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</si>
  <si>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</si>
  <si>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</si>
  <si>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</si>
  <si>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</si>
  <si>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</si>
  <si>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</si>
  <si>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</si>
  <si>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</si>
  <si>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</si>
  <si>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</si>
  <si>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</si>
  <si>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</si>
  <si>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</si>
  <si>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</si>
  <si>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</si>
  <si>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</si>
  <si>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</si>
  <si>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</si>
  <si>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</si>
  <si>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</si>
  <si>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</si>
  <si>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</si>
  <si>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</si>
  <si>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</si>
  <si>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</si>
  <si>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</si>
  <si>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</si>
  <si>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</si>
  <si>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</si>
  <si>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</si>
  <si>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</si>
  <si>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</si>
  <si>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</si>
  <si>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</si>
  <si>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</si>
  <si>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</si>
  <si>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</si>
  <si>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</si>
  <si>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</si>
  <si>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</si>
  <si>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</si>
  <si>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</si>
  <si>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</si>
  <si>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</si>
  <si>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</si>
  <si>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</si>
  <si>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</si>
  <si>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</si>
  <si>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</si>
  <si>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</si>
  <si>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</si>
  <si>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</si>
  <si>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</si>
  <si>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</si>
  <si>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</si>
  <si>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</si>
  <si>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</si>
  <si>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</si>
  <si>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</si>
  <si>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</si>
  <si>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</si>
  <si>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</si>
  <si>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</si>
  <si>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</si>
  <si>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</si>
  <si>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</si>
  <si>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</si>
  <si>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</si>
  <si>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</si>
  <si>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</si>
  <si>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</si>
  <si>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</si>
  <si>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</si>
  <si>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</si>
  <si>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処理場内設備等の長寿命化対策については、H26年度から吉野地区で、R2年度から市尾地区で取り組んでいる。
現在、管渠については異常は無いが、マンホールポンプや警報装置等の設備に不具合が多いため、機能診断結果を踏まえつつ、計画的に機器類の更新を行っている。</t>
    <phoneticPr fontId="4"/>
  </si>
  <si>
    <t>今後、施設の老朽化や処理区域内人口の減少により、一層の経費回収率および施設利用率の低下が予想される。そのため、R3年度に内稙田地区について、公共下水道事業に統合しており、残り2地区についても、R7年度に統合する予定であり、維持管理費等の経費を削減するよう取り組んでいる。機器更新についても、統合を踏まえ緊急性や必要性等の優先順位を随時見直すなかで、可能な範囲で経費削減を図る必要がある。</t>
    <phoneticPr fontId="4"/>
  </si>
  <si>
    <t>①収益的収支比率は概ね100％程度で推移しているが、⑤経費回収率は使用料収入で汚水処理費の100％を賄えておらず、一般会計からの繰入金で補填されている状況である。経費回収率はH29年度以降減少傾向にあるが、これはH29年度の料金改定(本市公共下水道事業と同一の料金体系)や、R1年度の最適整備構想(市尾地区)の策定等によるものである。
④企業債残高対事業規模比率は類似団体の平均に比べ極めて低い値となっているが、これは施設供用開始以降、大規模な施設改修を行っていないためである。H25年度に設備の長寿命化を図るための最適整備構想(吉野地区)を策定し、H26年度から長寿命化対策を行っているが、今後大規模な施設改修を行う際は企業債を活用する必要がある。
⑥汚水処理原価は、処理場の処理設備が老朽化していることに伴う修繕費の増加により、上昇傾向にある。
⑦施設利用率は、50%未満で推移しているが、年間の最大稼働率は9割を超えることが常態化しており、施設の性能過多とは判断できない状況である。
⑧水洗化率は、供用開始区域における接続状況に大きな変動は無いが、毎年若干の新規接続により微増の傾向である。</t>
    <rPh sb="386" eb="388">
      <t>ミマン</t>
    </rPh>
    <rPh sb="415" eb="418">
      <t>ジョウタイカ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</si>
</sst>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73-49D5-B2BA-9B915CE9FB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E73-49D5-B2BA-9B915CE9FB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45.28</c:v>
                </c:pt>
                <c:pt idx="1">
                  <c:v>47.41</c:v>
                </c:pt>
                <c:pt idx="2">
                  <c:v>49.65</c:v>
                </c:pt>
                <c:pt idx="3">
                  <c:v>46.7</c:v>
                </c:pt>
                <c:pt idx="4">
                  <c:v>44.58</c:v>
                </c:pt>
              </c:numCache>
            </c:numRef>
          </c:val>
          <c:extLst>
            <c:ext xmlns:c16="http://schemas.microsoft.com/office/drawing/2014/chart" uri="{C3380CC4-5D6E-409C-BE32-E72D297353CC}">
              <c16:uniqueId val="{00000000-BA7B-40AC-8889-B075051DDF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A7B-40AC-8889-B075051DDF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92.02</c:v>
                </c:pt>
                <c:pt idx="1">
                  <c:v>92.29</c:v>
                </c:pt>
                <c:pt idx="2">
                  <c:v>92.62</c:v>
                </c:pt>
                <c:pt idx="3">
                  <c:v>92.71</c:v>
                </c:pt>
                <c:pt idx="4">
                  <c:v>92.66</c:v>
                </c:pt>
              </c:numCache>
            </c:numRef>
          </c:val>
          <c:extLst>
            <c:ext xmlns:c16="http://schemas.microsoft.com/office/drawing/2014/chart" uri="{C3380CC4-5D6E-409C-BE32-E72D297353CC}">
              <c16:uniqueId val="{00000000-8474-45B0-9CE0-0589A53F96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474-45B0-9CE0-0589A53F96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100.03</c:v>
                </c:pt>
                <c:pt idx="1">
                  <c:v>99.96</c:v>
                </c:pt>
                <c:pt idx="2">
                  <c:v>99.97</c:v>
                </c:pt>
                <c:pt idx="3">
                  <c:v>99.96</c:v>
                </c:pt>
                <c:pt idx="4">
                  <c:v>99.87</c:v>
                </c:pt>
              </c:numCache>
            </c:numRef>
          </c:val>
          <c:extLst>
            <c:ext xmlns:c16="http://schemas.microsoft.com/office/drawing/2014/chart" uri="{C3380CC4-5D6E-409C-BE32-E72D297353CC}">
              <c16:uniqueId val="{00000000-D6F9-4AE3-8BDB-D58A57DC10F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F9-4AE3-8BDB-D58A57DC10F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B0-45A9-9D9D-AE4369A8AE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B0-45A9-9D9D-AE4369A8AE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C-49E9-A5C6-F1E330C889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C-49E9-A5C6-F1E330C889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B1-406B-A713-D7A85ECBCD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B1-406B-A713-D7A85ECBCD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E9-467F-995D-69E9A694F9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E9-467F-995D-69E9A694F9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12.88</c:v>
                </c:pt>
                <c:pt idx="1">
                  <c:v>10.119999999999999</c:v>
                </c:pt>
                <c:pt idx="2">
                  <c:v>5.36</c:v>
                </c:pt>
                <c:pt idx="3">
                  <c:v>3.72</c:v>
                </c:pt>
                <c:pt idx="4">
                  <c:v>7.91</c:v>
                </c:pt>
              </c:numCache>
            </c:numRef>
          </c:val>
          <c:extLst>
            <c:ext xmlns:c16="http://schemas.microsoft.com/office/drawing/2014/chart" uri="{C3380CC4-5D6E-409C-BE32-E72D297353CC}">
              <c16:uniqueId val="{00000000-E801-4CEF-A06B-5ADCA3BFAB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801-4CEF-A06B-5ADCA3BFAB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50.08</c:v>
                </c:pt>
                <c:pt idx="1">
                  <c:v>38.340000000000003</c:v>
                </c:pt>
                <c:pt idx="2">
                  <c:v>37.340000000000003</c:v>
                </c:pt>
                <c:pt idx="3">
                  <c:v>35.1</c:v>
                </c:pt>
                <c:pt idx="4">
                  <c:v>33.369999999999997</c:v>
                </c:pt>
              </c:numCache>
            </c:numRef>
          </c:val>
          <c:extLst>
            <c:ext xmlns:c16="http://schemas.microsoft.com/office/drawing/2014/chart" uri="{C3380CC4-5D6E-409C-BE32-E72D297353CC}">
              <c16:uniqueId val="{00000000-E121-4566-A5D6-70C94E2B55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121-4566-A5D6-70C94E2B55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325.95</c:v>
                </c:pt>
                <c:pt idx="1">
                  <c:v>425.07</c:v>
                </c:pt>
                <c:pt idx="2">
                  <c:v>439.92</c:v>
                </c:pt>
                <c:pt idx="3">
                  <c:v>454.72</c:v>
                </c:pt>
                <c:pt idx="4">
                  <c:v>486</c:v>
                </c:pt>
              </c:numCache>
            </c:numRef>
          </c:val>
          <c:extLst>
            <c:ext xmlns:c16="http://schemas.microsoft.com/office/drawing/2014/chart" uri="{C3380CC4-5D6E-409C-BE32-E72D297353CC}">
              <c16:uniqueId val="{00000000-33A5-4D8C-A3E3-8350B454F8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3A5-4D8C-A3E3-8350B454F8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大分市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476556</v>
      </c>
      <c r="AM8" s="45"/>
      <c r="AN8" s="45"/>
      <c r="AO8" s="45"/>
      <c r="AP8" s="45"/>
      <c r="AQ8" s="45"/>
      <c r="AR8" s="45"/>
      <c r="AS8" s="45"/>
      <c r="AT8" s="46">
        <f>データ!T6</f>
        <v>502.39</v>
      </c>
      <c r="AU8" s="46"/>
      <c r="AV8" s="46"/>
      <c r="AW8" s="46"/>
      <c r="AX8" s="46"/>
      <c r="AY8" s="46"/>
      <c r="AZ8" s="46"/>
      <c r="BA8" s="46"/>
      <c r="BB8" s="46">
        <f>データ!U6</f>
        <v>948.58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0.32</v>
      </c>
      <c r="Q10" s="46"/>
      <c r="R10" s="46"/>
      <c r="S10" s="46"/>
      <c r="T10" s="46"/>
      <c r="U10" s="46"/>
      <c r="V10" s="46"/>
      <c r="W10" s="46">
        <f>データ!Q6</f>
        <v>93.78</v>
      </c>
      <c r="X10" s="46"/>
      <c r="Y10" s="46"/>
      <c r="Z10" s="46"/>
      <c r="AA10" s="46"/>
      <c r="AB10" s="46"/>
      <c r="AC10" s="46"/>
      <c r="AD10" s="45">
        <f>データ!R6</f>
        <v>2791</v>
      </c>
      <c r="AE10" s="45"/>
      <c r="AF10" s="45"/>
      <c r="AG10" s="45"/>
      <c r="AH10" s="45"/>
      <c r="AI10" s="45"/>
      <c r="AJ10" s="45"/>
      <c r="AK10" s="2"/>
      <c r="AL10" s="45">
        <f>データ!V6</f>
        <v>1513</v>
      </c>
      <c r="AM10" s="45"/>
      <c r="AN10" s="45"/>
      <c r="AO10" s="45"/>
      <c r="AP10" s="45"/>
      <c r="AQ10" s="45"/>
      <c r="AR10" s="45"/>
      <c r="AS10" s="45"/>
      <c r="AT10" s="46">
        <f>データ!W6</f>
        <v>0.69</v>
      </c>
      <c r="AU10" s="46"/>
      <c r="AV10" s="46"/>
      <c r="AW10" s="46"/>
      <c r="AX10" s="46"/>
      <c r="AY10" s="46"/>
      <c r="AZ10" s="46"/>
      <c r="BA10" s="46"/>
      <c r="BB10" s="46">
        <f>データ!X6</f>
        <v>2192.75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7"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7"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7"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7"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7"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7"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7"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7"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7"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7"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7"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7"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7"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7"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7"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7"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7"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7"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7"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7"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7"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7"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7"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7"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7"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7"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7"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7"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7"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7"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7"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7"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7"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7"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7"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7"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7"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7"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7"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7"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7"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7"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7"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7"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7"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7"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7"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7"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7"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7"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7"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7"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7"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7"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7"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7"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7"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7"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7"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7"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7"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7"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7"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7"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7"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7"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7"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7"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7"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HQKBbA8icPYxLmlw69+wJo4vO0l3KYQZ6mxOiomxXsuZJ/xEbwnEodWKdz1ua4n2abLIaRF/OpOG9W4XI0pGag==" saltValue="SYiR8DpCJBNNgv/U3auq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442011</v>
      </c>
      <c r="D6" s="19">
        <f t="shared" si="3"/>
        <v>47</v>
      </c>
      <c r="E6" s="19">
        <f t="shared" si="3"/>
        <v>17</v>
      </c>
      <c r="F6" s="19">
        <f t="shared" si="3"/>
        <v>5</v>
      </c>
      <c r="G6" s="19">
        <f t="shared" si="3"/>
        <v>0</v>
      </c>
      <c r="H6" s="19" t="str">
        <f t="shared" si="3"/>
        <v>大分県　大分市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0.32</v>
      </c>
      <c r="Q6" s="20">
        <f t="shared" si="3"/>
        <v>93.78</v>
      </c>
      <c r="R6" s="20">
        <f t="shared" si="3"/>
        <v>2791</v>
      </c>
      <c r="S6" s="20">
        <f t="shared" si="3"/>
        <v>476556</v>
      </c>
      <c r="T6" s="20">
        <f t="shared" si="3"/>
        <v>502.39</v>
      </c>
      <c r="U6" s="20">
        <f t="shared" si="3"/>
        <v>948.58</v>
      </c>
      <c r="V6" s="20">
        <f t="shared" si="3"/>
        <v>1513</v>
      </c>
      <c r="W6" s="20">
        <f t="shared" si="3"/>
        <v>0.69</v>
      </c>
      <c r="X6" s="20">
        <f t="shared" si="3"/>
        <v>2192.75</v>
      </c>
      <c r="Y6" s="21">
        <f>IF(Y7="",NA(),Y7)</f>
        <v>100.03</v>
      </c>
      <c r="Z6" s="21">
        <f t="shared" ref="Z6:AH6" si="4">IF(Z7="",NA(),Z7)</f>
        <v>99.96</v>
      </c>
      <c r="AA6" s="21">
        <f t="shared" si="4"/>
        <v>99.97</v>
      </c>
      <c r="AB6" s="21">
        <f t="shared" si="4"/>
        <v>99.96</v>
      </c>
      <c r="AC6" s="21">
        <f t="shared" si="4"/>
        <v>99.87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12.88</v>
      </c>
      <c r="BG6" s="21">
        <f t="shared" ref="BG6:BO6" si="7">IF(BG7="",NA(),BG7)</f>
        <v>10.119999999999999</v>
      </c>
      <c r="BH6" s="21">
        <f t="shared" si="7"/>
        <v>5.36</v>
      </c>
      <c r="BI6" s="21">
        <f t="shared" si="7"/>
        <v>3.72</v>
      </c>
      <c r="BJ6" s="21">
        <f t="shared" si="7"/>
        <v>7.91</v>
      </c>
      <c r="BK6" s="21">
        <f t="shared" si="7"/>
        <v>789.46</v>
      </c>
      <c r="BL6" s="21">
        <f t="shared" si="7"/>
        <v>826.83</v>
      </c>
      <c r="BM6" s="21">
        <f t="shared" si="7"/>
        <v>867.83</v>
      </c>
      <c r="BN6" s="21">
        <f t="shared" si="7"/>
        <v>791.76</v>
      </c>
      <c r="BO6" s="21">
        <f t="shared" si="7"/>
        <v>900.82</v>
      </c>
      <c r="BP6" s="20" t="str">
        <f>IF(BP7="","",IF(BP7="-","【-】","【"&amp;SUBSTITUTE(TEXT(BP7,"#,##0.00"),"-","△")&amp;"】"))</f>
        <v>【809.19】</v>
      </c>
      <c r="BQ6" s="21">
        <f>IF(BQ7="",NA(),BQ7)</f>
        <v>50.08</v>
      </c>
      <c r="BR6" s="21">
        <f t="shared" ref="BR6:BZ6" si="8">IF(BR7="",NA(),BR7)</f>
        <v>38.340000000000003</v>
      </c>
      <c r="BS6" s="21">
        <f t="shared" si="8"/>
        <v>37.340000000000003</v>
      </c>
      <c r="BT6" s="21">
        <f t="shared" si="8"/>
        <v>35.1</v>
      </c>
      <c r="BU6" s="21">
        <f t="shared" si="8"/>
        <v>33.369999999999997</v>
      </c>
      <c r="BV6" s="21">
        <f t="shared" si="8"/>
        <v>57.77</v>
      </c>
      <c r="BW6" s="21">
        <f t="shared" si="8"/>
        <v>57.31</v>
      </c>
      <c r="BX6" s="21">
        <f t="shared" si="8"/>
        <v>57.08</v>
      </c>
      <c r="BY6" s="21">
        <f t="shared" si="8"/>
        <v>56.26</v>
      </c>
      <c r="BZ6" s="21">
        <f t="shared" si="8"/>
        <v>52.94</v>
      </c>
      <c r="CA6" s="20" t="str">
        <f>IF(CA7="","",IF(CA7="-","【-】","【"&amp;SUBSTITUTE(TEXT(CA7,"#,##0.00"),"-","△")&amp;"】"))</f>
        <v>【57.02】</v>
      </c>
      <c r="CB6" s="21">
        <f>IF(CB7="",NA(),CB7)</f>
        <v>325.95</v>
      </c>
      <c r="CC6" s="21">
        <f t="shared" ref="CC6:CK6" si="9">IF(CC7="",NA(),CC7)</f>
        <v>425.07</v>
      </c>
      <c r="CD6" s="21">
        <f t="shared" si="9"/>
        <v>439.92</v>
      </c>
      <c r="CE6" s="21">
        <f t="shared" si="9"/>
        <v>454.72</v>
      </c>
      <c r="CF6" s="21">
        <f t="shared" si="9"/>
        <v>486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45.28</v>
      </c>
      <c r="CN6" s="21">
        <f t="shared" ref="CN6:CV6" si="10">IF(CN7="",NA(),CN7)</f>
        <v>47.41</v>
      </c>
      <c r="CO6" s="21">
        <f t="shared" si="10"/>
        <v>49.65</v>
      </c>
      <c r="CP6" s="21">
        <f t="shared" si="10"/>
        <v>46.7</v>
      </c>
      <c r="CQ6" s="21">
        <f t="shared" si="10"/>
        <v>44.58</v>
      </c>
      <c r="CR6" s="21">
        <f t="shared" si="10"/>
        <v>50.68</v>
      </c>
      <c r="CS6" s="21">
        <f t="shared" si="10"/>
        <v>50.14</v>
      </c>
      <c r="CT6" s="21">
        <f t="shared" si="10"/>
        <v>54.83</v>
      </c>
      <c r="CU6" s="21">
        <f t="shared" si="10"/>
        <v>66.53</v>
      </c>
      <c r="CV6" s="21">
        <f t="shared" si="10"/>
        <v>52.35</v>
      </c>
      <c r="CW6" s="20" t="str">
        <f>IF(CW7="","",IF(CW7="-","【-】","【"&amp;SUBSTITUTE(TEXT(CW7,"#,##0.00"),"-","△")&amp;"】"))</f>
        <v>【52.55】</v>
      </c>
      <c r="CX6" s="21">
        <f>IF(CX7="",NA(),CX7)</f>
        <v>92.02</v>
      </c>
      <c r="CY6" s="21">
        <f t="shared" ref="CY6:DG6" si="11">IF(CY7="",NA(),CY7)</f>
        <v>92.29</v>
      </c>
      <c r="CZ6" s="21">
        <f t="shared" si="11"/>
        <v>92.62</v>
      </c>
      <c r="DA6" s="21">
        <f t="shared" si="11"/>
        <v>92.71</v>
      </c>
      <c r="DB6" s="21">
        <f t="shared" si="11"/>
        <v>92.66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442011</v>
      </c>
      <c r="D7" s="23">
        <v>47</v>
      </c>
      <c r="E7" s="23">
        <v>17</v>
      </c>
      <c r="F7" s="23">
        <v>5</v>
      </c>
      <c r="G7" s="23">
        <v>0</v>
      </c>
      <c r="H7" s="23" t="s">
        <v>98</v>
      </c>
      <c r="I7" s="23" t="s">
        <v>99</v>
      </c>
      <c r="J7" s="23" t="s">
        <v>100</v>
      </c>
      <c r="K7" s="23" t="s">
        <v>101</v>
      </c>
      <c r="L7" s="23" t="s">
        <v>102</v>
      </c>
      <c r="M7" s="23" t="s">
        <v>103</v>
      </c>
      <c r="N7" s="24" t="s">
        <v>104</v>
      </c>
      <c r="O7" s="24" t="s">
        <v>105</v>
      </c>
      <c r="P7" s="24">
        <v>0.32</v>
      </c>
      <c r="Q7" s="24">
        <v>93.78</v>
      </c>
      <c r="R7" s="24">
        <v>2791</v>
      </c>
      <c r="S7" s="24">
        <v>476556</v>
      </c>
      <c r="T7" s="24">
        <v>502.39</v>
      </c>
      <c r="U7" s="24">
        <v>948.58</v>
      </c>
      <c r="V7" s="24">
        <v>1513</v>
      </c>
      <c r="W7" s="24">
        <v>0.69</v>
      </c>
      <c r="X7" s="24">
        <v>2192.75</v>
      </c>
      <c r="Y7" s="24">
        <v>100.03</v>
      </c>
      <c r="Z7" s="24">
        <v>99.96</v>
      </c>
      <c r="AA7" s="24">
        <v>99.97</v>
      </c>
      <c r="AB7" s="24">
        <v>99.96</v>
      </c>
      <c r="AC7" s="24">
        <v>99.87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12.88</v>
      </c>
      <c r="BG7" s="24">
        <v>10.119999999999999</v>
      </c>
      <c r="BH7" s="24">
        <v>5.36</v>
      </c>
      <c r="BI7" s="24">
        <v>3.72</v>
      </c>
      <c r="BJ7" s="24">
        <v>7.91</v>
      </c>
      <c r="BK7" s="24">
        <v>789.46</v>
      </c>
      <c r="BL7" s="24">
        <v>826.83</v>
      </c>
      <c r="BM7" s="24">
        <v>867.83</v>
      </c>
      <c r="BN7" s="24">
        <v>791.76</v>
      </c>
      <c r="BO7" s="24">
        <v>900.82</v>
      </c>
      <c r="BP7" s="24">
        <v>809.19</v>
      </c>
      <c r="BQ7" s="24">
        <v>50.08</v>
      </c>
      <c r="BR7" s="24">
        <v>38.340000000000003</v>
      </c>
      <c r="BS7" s="24">
        <v>37.340000000000003</v>
      </c>
      <c r="BT7" s="24">
        <v>35.1</v>
      </c>
      <c r="BU7" s="24">
        <v>33.369999999999997</v>
      </c>
      <c r="BV7" s="24">
        <v>57.77</v>
      </c>
      <c r="BW7" s="24">
        <v>57.31</v>
      </c>
      <c r="BX7" s="24">
        <v>57.08</v>
      </c>
      <c r="BY7" s="24">
        <v>56.26</v>
      </c>
      <c r="BZ7" s="24">
        <v>52.94</v>
      </c>
      <c r="CA7" s="24">
        <v>57.02</v>
      </c>
      <c r="CB7" s="24">
        <v>325.95</v>
      </c>
      <c r="CC7" s="24">
        <v>425.07</v>
      </c>
      <c r="CD7" s="24">
        <v>439.92</v>
      </c>
      <c r="CE7" s="24">
        <v>454.72</v>
      </c>
      <c r="CF7" s="24">
        <v>486</v>
      </c>
      <c r="CG7" s="24">
        <v>274.35000000000002</v>
      </c>
      <c r="CH7" s="24">
        <v>273.52</v>
      </c>
      <c r="CI7" s="24">
        <v>274.99</v>
      </c>
      <c r="CJ7" s="24">
        <v>282.08999999999997</v>
      </c>
      <c r="CK7" s="24">
        <v>303.27999999999997</v>
      </c>
      <c r="CL7" s="24">
        <v>273.68</v>
      </c>
      <c r="CM7" s="24">
        <v>45.28</v>
      </c>
      <c r="CN7" s="24">
        <v>47.41</v>
      </c>
      <c r="CO7" s="24">
        <v>49.65</v>
      </c>
      <c r="CP7" s="24">
        <v>46.7</v>
      </c>
      <c r="CQ7" s="24">
        <v>44.58</v>
      </c>
      <c r="CR7" s="24">
        <v>50.68</v>
      </c>
      <c r="CS7" s="24">
        <v>50.14</v>
      </c>
      <c r="CT7" s="24">
        <v>54.83</v>
      </c>
      <c r="CU7" s="24">
        <v>66.53</v>
      </c>
      <c r="CV7" s="24">
        <v>52.35</v>
      </c>
      <c r="CW7" s="24">
        <v>52.55</v>
      </c>
      <c r="CX7" s="24">
        <v>92.02</v>
      </c>
      <c r="CY7" s="24">
        <v>92.29</v>
      </c>
      <c r="CZ7" s="24">
        <v>92.62</v>
      </c>
      <c r="DA7" s="24">
        <v>92.71</v>
      </c>
      <c r="DB7" s="24">
        <v>92.66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2024-02-21T04:58:44Z</cp:lastPrinted>
  <dcterms:created xsi:type="dcterms:W3CDTF">2023-12-12T02:56:29Z</dcterms:created>
  <dcterms:modified xsi:type="dcterms:W3CDTF">2024-02-21T04:58:45Z</dcterms:modified>
  <cp:category/>
</cp:coreProperties>
</file>