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2豊後大野市\"/>
    </mc:Choice>
  </mc:AlternateContent>
  <workbookProtection workbookAlgorithmName="SHA-512" workbookHashValue="Huo2qF7znM9oY7p1fCaKFzJs7v8f5LaCYd9L0RLYwTlYDv+1DTk5lq1RCNqQQZ9Spx+8RaZQ1LiBngZEn0nMuQ==" workbookSaltValue="W/bXDWZ0vhMiHqnlvJdkh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<sst xmlns="http://schemas.openxmlformats.org/spreadsheetml/2006/main" count="236" uniqueCount="116">
  <si>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</si>
  <si>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</si>
  <si>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</si>
  <si>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</si>
  <si>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</si>
  <si>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</si>
  <si>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</si>
  <si>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</si>
  <si>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</si>
  <si>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</si>
  <si>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</si>
  <si>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</si>
  <si>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</si>
  <si>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</si>
  <si>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</si>
  <si>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</si>
  <si>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</si>
  <si>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</si>
  <si>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</si>
  <si>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</si>
  <si>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</si>
  <si>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</si>
  <si>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</si>
  <si>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</si>
  <si>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</si>
  <si>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</si>
  <si>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</si>
  <si>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</si>
  <si>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</si>
  <si>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</si>
  <si>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</si>
  <si>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</si>
  <si>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</si>
  <si>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</si>
  <si>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</si>
  <si>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</si>
  <si>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</si>
  <si>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</si>
  <si>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</si>
  <si>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</si>
  <si>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</si>
  <si>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</si>
  <si>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</si>
  <si>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</si>
  <si>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</si>
  <si>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</si>
  <si>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</si>
  <si>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</si>
  <si>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</si>
  <si>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</si>
  <si>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</si>
  <si>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</si>
  <si>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</si>
  <si>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</si>
  <si>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</si>
  <si>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</si>
  <si>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</si>
  <si>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</si>
  <si>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</si>
  <si>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</si>
  <si>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</si>
  <si>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</si>
  <si>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</si>
  <si>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</si>
  <si>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</si>
  <si>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</si>
  <si>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</si>
  <si>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</si>
  <si>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</si>
  <si>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</si>
  <si>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</si>
  <si>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</si>
  <si>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</si>
  <si>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</si>
  <si>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</si>
  <si>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</si>
  <si>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</si>
  <si>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</si>
  <si>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</si>
  <si>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</si>
  <si>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</si>
  <si>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</si>
  <si>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</si>
  <si>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</si>
  <si>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</si>
  <si>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</si>
  <si>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</si>
  <si>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</si>
  <si>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</si>
  <si>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</si>
  <si>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</si>
  <si>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</si>
  <si>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</si>
  <si>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</si>
  <si>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</si>
  <si>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</si>
  <si>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</si>
  <si>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</si>
  <si>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</si>
  <si>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</si>
  <si>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</si>
  <si>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</si>
  <si>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</si>
  <si>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</si>
  <si>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</si>
  <si>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</si>
  <si>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</si>
  <si>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</si>
  <si>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①『収益的収支比率』・・・総費用に地方債償還金を加えた費用を総収益でどの程度賄われているかを表す指標。総収益の増及び地方債償還額</t>
    </r>
    <r>
      <rPr>
        <sz val="11"/>
        <rFont val="ＭＳ ゴシック"/>
        <family val="3"/>
        <charset val="128"/>
      </rPr>
      <t>減により比率が上昇している。
④『企業債残高対事業規模比率』・・・使用料収入に対する企業債残高の割合であり、企業債残高の規模を表す指標。地方債償還に一般会計繰入金を充当していることから０％となっています。
⑤『経費回収率』・・・使用料で回収すべき経費を、どの程度使用料で賄えているかを表した指標。使用料収入の減少と、委託費等汚水処理経費が増加しているため回収率が低下している。
⑥『汚水処理原価』・・・有収水量１㎥あたりについて、汚水処理に係るコストを表した指標。人口減少等により年間有収水量は減少しているが、委託費等汚水処理経費が増加しているため汚水処理原価が上昇している。
⑦『施設利用率』・・・処理能力に対する汚水処理量の割合で、施設の利用状況を判断する指標。全国・類似団体平均を下回っている。処理人口の減少等により1日平均処理水量が減少していることから、徐々に利用率が低下している。
⑧『水洗化率』・・・実際に水洗便所を設置して汚水を処理している人口の割合を表した指標。全国平均より高く、徐々に改善しているが、類似団体平均より低い、更なる接続率の向上対策に努める必要があります。</t>
    </r>
    <rPh sb="51" eb="54">
      <t>ソウシュウエキ</t>
    </rPh>
    <rPh sb="55" eb="56">
      <t>ゾウ</t>
    </rPh>
    <rPh sb="56" eb="57">
      <t>オヨ</t>
    </rPh>
    <rPh sb="58" eb="61">
      <t>チホウサイ</t>
    </rPh>
    <rPh sb="63" eb="64">
      <t>ガク</t>
    </rPh>
    <rPh sb="68" eb="70">
      <t>ヒリツ</t>
    </rPh>
    <rPh sb="71" eb="73">
      <t>ジョウショウ</t>
    </rPh>
    <rPh sb="97" eb="100">
      <t>シヨウリョウ</t>
    </rPh>
    <rPh sb="138" eb="140">
      <t>イッパン</t>
    </rPh>
    <rPh sb="140" eb="142">
      <t>カイケイ</t>
    </rPh>
    <rPh sb="142" eb="145">
      <t>クリイレキン</t>
    </rPh>
    <rPh sb="146" eb="148">
      <t>ジュウトウ</t>
    </rPh>
    <rPh sb="212" eb="215">
      <t>シヨウリョウ</t>
    </rPh>
    <rPh sb="215" eb="217">
      <t>シュウニュウ</t>
    </rPh>
    <rPh sb="218" eb="220">
      <t>ゲンショウ</t>
    </rPh>
    <rPh sb="241" eb="244">
      <t>カイシュウリツ</t>
    </rPh>
    <rPh sb="245" eb="247">
      <t>テイカ</t>
    </rPh>
    <rPh sb="296" eb="298">
      <t>ジンコウ</t>
    </rPh>
    <rPh sb="298" eb="300">
      <t>ゲンショウ</t>
    </rPh>
    <rPh sb="300" eb="301">
      <t>トウ</t>
    </rPh>
    <rPh sb="304" eb="306">
      <t>ネンカン</t>
    </rPh>
    <rPh sb="306" eb="308">
      <t>ユウシュウ</t>
    </rPh>
    <rPh sb="308" eb="310">
      <t>スイリョウ</t>
    </rPh>
    <rPh sb="311" eb="313">
      <t>ゲンショウ</t>
    </rPh>
    <rPh sb="319" eb="322">
      <t>イタクヒ</t>
    </rPh>
    <rPh sb="322" eb="323">
      <t>トウ</t>
    </rPh>
    <rPh sb="323" eb="325">
      <t>オスイ</t>
    </rPh>
    <rPh sb="325" eb="327">
      <t>ショリ</t>
    </rPh>
    <rPh sb="327" eb="329">
      <t>ケイヒ</t>
    </rPh>
    <rPh sb="330" eb="332">
      <t>ゾウカ</t>
    </rPh>
    <rPh sb="338" eb="340">
      <t>オスイ</t>
    </rPh>
    <rPh sb="340" eb="342">
      <t>ショリ</t>
    </rPh>
    <rPh sb="342" eb="344">
      <t>ゲンカ</t>
    </rPh>
    <rPh sb="345" eb="347">
      <t>ジョウショウ</t>
    </rPh>
    <rPh sb="407" eb="409">
      <t>シタマワ</t>
    </rPh>
    <rPh sb="414" eb="416">
      <t>ショリ</t>
    </rPh>
    <rPh sb="416" eb="418">
      <t>ジンコウ</t>
    </rPh>
    <rPh sb="419" eb="421">
      <t>ゲンショウ</t>
    </rPh>
    <rPh sb="421" eb="422">
      <t>トウ</t>
    </rPh>
    <rPh sb="426" eb="427">
      <t>ヒ</t>
    </rPh>
    <rPh sb="427" eb="429">
      <t>ヘイキン</t>
    </rPh>
    <rPh sb="429" eb="431">
      <t>ショリ</t>
    </rPh>
    <rPh sb="431" eb="433">
      <t>スイリョウ</t>
    </rPh>
    <rPh sb="434" eb="436">
      <t>ゲンショウ</t>
    </rPh>
    <rPh sb="445" eb="447">
      <t>ジョジョ</t>
    </rPh>
    <rPh sb="448" eb="451">
      <t>リヨウリツ</t>
    </rPh>
    <rPh sb="452" eb="454">
      <t>テイカ</t>
    </rPh>
    <rPh sb="503" eb="505">
      <t>ゼンコク</t>
    </rPh>
    <rPh sb="505" eb="507">
      <t>ヘイキン</t>
    </rPh>
    <rPh sb="509" eb="510">
      <t>タカ</t>
    </rPh>
    <rPh sb="512" eb="514">
      <t>ジョジョ</t>
    </rPh>
    <rPh sb="515" eb="517">
      <t>カイゼン</t>
    </rPh>
    <rPh sb="531" eb="532">
      <t>ヒク</t>
    </rPh>
    <phoneticPr fontId="14"/>
  </si>
  <si>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</si>
  <si>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</si>
  <si>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</si>
  <si>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</si>
  <si>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</si>
  <si>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③『管渠改善率』・・・当該年度に更新した管路延長の割合を表す指標。</t>
    </r>
    <r>
      <rPr>
        <sz val="11"/>
        <rFont val="ＭＳ ゴシック"/>
        <family val="3"/>
        <charset val="128"/>
      </rPr>
      <t>供用開始後３０年を超える施設もあるが、今のところ大きな事故もなく運用できている。今後も定期的な調査を行いながら、事故防止に努め適切な維持管理をおこなっていきます。</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96" eb="98">
      <t>テキセツ</t>
    </rPh>
    <rPh sb="99" eb="101">
      <t>イジ</t>
    </rPh>
    <rPh sb="101" eb="103">
      <t>カンリ</t>
    </rPh>
    <phoneticPr fontId="14"/>
  </si>
  <si>
    <r>
      <t xml:space="preserve">供給開始から３０年を超える施設もあり老朽化は徐々に進んでいるものの、今のところ大きな事故なく運用できている。
</t>
    </r>
    <r>
      <rPr>
        <sz val="11"/>
        <rFont val="ＭＳ ゴシック"/>
        <family val="3"/>
        <charset val="128"/>
      </rPr>
      <t>経営については水洗化率は徐々に上昇しているものの、処理人口が減少していることなどから、経費回収率、汚水処理原価等徐々に悪化しており、健全で効率的な経営が難しくなることが予想される。
今後も定期的な点検を行い施設の長寿命化を図りながら、経営の効率化に努める必要があります。</t>
    </r>
    <rPh sb="0" eb="2">
      <t>キョウキュウ</t>
    </rPh>
    <rPh sb="2" eb="4">
      <t>カイシ</t>
    </rPh>
    <rPh sb="8" eb="9">
      <t>トシ</t>
    </rPh>
    <rPh sb="10" eb="11">
      <t>コ</t>
    </rPh>
    <rPh sb="13" eb="15">
      <t>シセツ</t>
    </rPh>
    <rPh sb="18" eb="20">
      <t>ロウキュウ</t>
    </rPh>
    <rPh sb="20" eb="21">
      <t>カ</t>
    </rPh>
    <rPh sb="22" eb="24">
      <t>ジョジョ</t>
    </rPh>
    <rPh sb="25" eb="26">
      <t>スス</t>
    </rPh>
    <rPh sb="34" eb="35">
      <t>イマ</t>
    </rPh>
    <rPh sb="39" eb="40">
      <t>オオ</t>
    </rPh>
    <rPh sb="42" eb="44">
      <t>ジコ</t>
    </rPh>
    <rPh sb="46" eb="48">
      <t>ウンヨウ</t>
    </rPh>
    <rPh sb="55" eb="57">
      <t>ケイエイ</t>
    </rPh>
    <rPh sb="62" eb="65">
      <t>スイセンカ</t>
    </rPh>
    <rPh sb="65" eb="66">
      <t>リツ</t>
    </rPh>
    <rPh sb="67" eb="69">
      <t>ジョジョ</t>
    </rPh>
    <rPh sb="70" eb="72">
      <t>ジョウショウ</t>
    </rPh>
    <rPh sb="80" eb="82">
      <t>ショリ</t>
    </rPh>
    <rPh sb="82" eb="84">
      <t>ジンコウ</t>
    </rPh>
    <rPh sb="85" eb="87">
      <t>ゲンショウ</t>
    </rPh>
    <rPh sb="98" eb="100">
      <t>ケイヒ</t>
    </rPh>
    <rPh sb="100" eb="103">
      <t>カイシュウリツ</t>
    </rPh>
    <rPh sb="104" eb="106">
      <t>オスイ</t>
    </rPh>
    <rPh sb="106" eb="108">
      <t>ショリ</t>
    </rPh>
    <rPh sb="108" eb="110">
      <t>ゲンカ</t>
    </rPh>
    <rPh sb="110" eb="111">
      <t>トウ</t>
    </rPh>
    <rPh sb="111" eb="113">
      <t>ジョジョ</t>
    </rPh>
    <rPh sb="114" eb="116">
      <t>アッカ</t>
    </rPh>
    <rPh sb="146" eb="148">
      <t>コンゴ</t>
    </rPh>
    <rPh sb="149" eb="152">
      <t>テイキテキ</t>
    </rPh>
    <rPh sb="153" eb="155">
      <t>テンケン</t>
    </rPh>
    <rPh sb="156" eb="157">
      <t>オコナ</t>
    </rPh>
    <rPh sb="158" eb="160">
      <t>シセツ</t>
    </rPh>
    <rPh sb="161" eb="162">
      <t>チョウ</t>
    </rPh>
    <rPh sb="162" eb="165">
      <t>ジュミョウカ</t>
    </rPh>
    <rPh sb="166" eb="167">
      <t>ハカ</t>
    </rPh>
    <rPh sb="172" eb="174">
      <t>ケイエイ</t>
    </rPh>
    <rPh sb="175" eb="178">
      <t>コウリツカ</t>
    </rPh>
    <rPh sb="179" eb="180">
      <t>ツト</t>
    </rPh>
    <rPh sb="182" eb="184">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</si>
</sst>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0-430F-A0CC-C3719F2644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5AE0-430F-A0CC-C3719F2644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52.09</c:v>
                </c:pt>
                <c:pt idx="1">
                  <c:v>52.75</c:v>
                </c:pt>
                <c:pt idx="2">
                  <c:v>51.1</c:v>
                </c:pt>
                <c:pt idx="3">
                  <c:v>50.66</c:v>
                </c:pt>
                <c:pt idx="4">
                  <c:v>50.28</c:v>
                </c:pt>
              </c:numCache>
            </c:numRef>
          </c:val>
          <c:extLst>
            <c:ext xmlns:c16="http://schemas.microsoft.com/office/drawing/2014/chart" uri="{C3380CC4-5D6E-409C-BE32-E72D297353CC}">
              <c16:uniqueId val="{00000000-D3F5-4601-8DF8-96255DE5A7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D3F5-4601-8DF8-96255DE5A7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86.88</c:v>
                </c:pt>
                <c:pt idx="1">
                  <c:v>87.77</c:v>
                </c:pt>
                <c:pt idx="2">
                  <c:v>88.28</c:v>
                </c:pt>
                <c:pt idx="3">
                  <c:v>88.92</c:v>
                </c:pt>
                <c:pt idx="4">
                  <c:v>90.08</c:v>
                </c:pt>
              </c:numCache>
            </c:numRef>
          </c:val>
          <c:extLst>
            <c:ext xmlns:c16="http://schemas.microsoft.com/office/drawing/2014/chart" uri="{C3380CC4-5D6E-409C-BE32-E72D297353CC}">
              <c16:uniqueId val="{00000000-5EFC-4179-A7C2-21FDCAE0AC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5EFC-4179-A7C2-21FDCAE0AC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87.49</c:v>
                </c:pt>
                <c:pt idx="1">
                  <c:v>89.58</c:v>
                </c:pt>
                <c:pt idx="2">
                  <c:v>99.29</c:v>
                </c:pt>
                <c:pt idx="3">
                  <c:v>91.68</c:v>
                </c:pt>
                <c:pt idx="4">
                  <c:v>97.28</c:v>
                </c:pt>
              </c:numCache>
            </c:numRef>
          </c:val>
          <c:extLst>
            <c:ext xmlns:c16="http://schemas.microsoft.com/office/drawing/2014/chart" uri="{C3380CC4-5D6E-409C-BE32-E72D297353CC}">
              <c16:uniqueId val="{00000000-1C37-4FF8-95DF-B17536C480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7-4FF8-95DF-B17536C480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8-4739-8813-28B61520C6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8-4739-8813-28B61520C6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25-403D-A7DB-07FF00643B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25-403D-A7DB-07FF00643B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06-4A50-9A31-EF64C7F2C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6-4A50-9A31-EF64C7F2C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8-497A-9C3C-340962C72B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8-497A-9C3C-340962C72B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5-4FFE-B770-6E6EBD3D31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B465-4FFE-B770-6E6EBD3D31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73.760000000000005</c:v>
                </c:pt>
                <c:pt idx="1">
                  <c:v>75.66</c:v>
                </c:pt>
                <c:pt idx="2">
                  <c:v>69.83</c:v>
                </c:pt>
                <c:pt idx="3">
                  <c:v>65.06</c:v>
                </c:pt>
                <c:pt idx="4">
                  <c:v>62.35</c:v>
                </c:pt>
              </c:numCache>
            </c:numRef>
          </c:val>
          <c:extLst>
            <c:ext xmlns:c16="http://schemas.microsoft.com/office/drawing/2014/chart" uri="{C3380CC4-5D6E-409C-BE32-E72D297353CC}">
              <c16:uniqueId val="{00000000-9A7D-4DFA-B4D1-F2492A3379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9A7D-4DFA-B4D1-F2492A3379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270.99</c:v>
                </c:pt>
                <c:pt idx="1">
                  <c:v>263.36</c:v>
                </c:pt>
                <c:pt idx="2">
                  <c:v>290.83999999999997</c:v>
                </c:pt>
                <c:pt idx="3">
                  <c:v>316.29000000000002</c:v>
                </c:pt>
                <c:pt idx="4">
                  <c:v>327.77</c:v>
                </c:pt>
              </c:numCache>
            </c:numRef>
          </c:val>
          <c:extLst>
            <c:ext xmlns:c16="http://schemas.microsoft.com/office/drawing/2014/chart" uri="{C3380CC4-5D6E-409C-BE32-E72D297353CC}">
              <c16:uniqueId val="{00000000-55A0-4567-9CE8-038BE309C2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55A0-4567-9CE8-038BE309C2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34082</v>
      </c>
      <c r="AM8" s="36"/>
      <c r="AN8" s="36"/>
      <c r="AO8" s="36"/>
      <c r="AP8" s="36"/>
      <c r="AQ8" s="36"/>
      <c r="AR8" s="36"/>
      <c r="AS8" s="36"/>
      <c r="AT8" s="37">
        <f>データ!T6</f>
        <v>603.14</v>
      </c>
      <c r="AU8" s="37"/>
      <c r="AV8" s="37"/>
      <c r="AW8" s="37"/>
      <c r="AX8" s="37"/>
      <c r="AY8" s="37"/>
      <c r="AZ8" s="37"/>
      <c r="BA8" s="37"/>
      <c r="BB8" s="37">
        <f>データ!U6</f>
        <v>56.51</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8.26</v>
      </c>
      <c r="Q10" s="37"/>
      <c r="R10" s="37"/>
      <c r="S10" s="37"/>
      <c r="T10" s="37"/>
      <c r="U10" s="37"/>
      <c r="V10" s="37"/>
      <c r="W10" s="37">
        <f>データ!Q6</f>
        <v>99.96</v>
      </c>
      <c r="X10" s="37"/>
      <c r="Y10" s="37"/>
      <c r="Z10" s="37"/>
      <c r="AA10" s="37"/>
      <c r="AB10" s="37"/>
      <c r="AC10" s="37"/>
      <c r="AD10" s="36">
        <f>データ!R6</f>
        <v>3680</v>
      </c>
      <c r="AE10" s="36"/>
      <c r="AF10" s="36"/>
      <c r="AG10" s="36"/>
      <c r="AH10" s="36"/>
      <c r="AI10" s="36"/>
      <c r="AJ10" s="36"/>
      <c r="AK10" s="2"/>
      <c r="AL10" s="36">
        <f>データ!V6</f>
        <v>2792</v>
      </c>
      <c r="AM10" s="36"/>
      <c r="AN10" s="36"/>
      <c r="AO10" s="36"/>
      <c r="AP10" s="36"/>
      <c r="AQ10" s="36"/>
      <c r="AR10" s="36"/>
      <c r="AS10" s="36"/>
      <c r="AT10" s="37">
        <f>データ!W6</f>
        <v>1.51</v>
      </c>
      <c r="AU10" s="37"/>
      <c r="AV10" s="37"/>
      <c r="AW10" s="37"/>
      <c r="AX10" s="37"/>
      <c r="AY10" s="37"/>
      <c r="AZ10" s="37"/>
      <c r="BA10" s="37"/>
      <c r="BB10" s="37">
        <f>データ!X6</f>
        <v>1849.01</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115</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15">
      <c r="B86" s="6"/>
      <c r="C86" s="6"/>
      <c r="D86" s="6"/>
      <c r="E86" s="6" t="str">
        <f>データ!AI6</f>
        <v/>
      </c>
      <c r="F86" s="6" t="s">
        <v>40</v>
      </c>
      <c r="G86" s="6" t="s">
        <v>40</v>
      </c>
      <c r="H86" s="6" t="str">
        <f>データ!BP6</f>
        <v>【786.37】</v>
      </c>
      <c r="I86" s="6" t="str">
        <f>データ!CA6</f>
        <v>【60.65】</v>
      </c>
      <c r="J86" s="6" t="str">
        <f>データ!CL6</f>
        <v>【256.97】</v>
      </c>
      <c r="K86" s="6" t="str">
        <f>データ!CW6</f>
        <v>【61.14】</v>
      </c>
      <c r="L86" s="6" t="str">
        <f>データ!DH6</f>
        <v>【86.91】</v>
      </c>
      <c r="M86" s="6" t="s">
        <v>40</v>
      </c>
      <c r="N86" s="6" t="s">
        <v>40</v>
      </c>
      <c r="O86" s="6" t="str">
        <f>データ!EO6</f>
        <v>【0.03】</v>
      </c>
    </row>
  </sheetData>
  <sheetProtection algorithmName="SHA-512" hashValue="EZ5o7oU6jcrcsOgy9OyT4V6w0XrtSRRRguHPb0lSv+qd1PZYQ41+qw0VvjACI/iybVWQyAMvSTLxurcrPqGcAQ==" saltValue="azUoJFt5GhdOsq6V8dokj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33</v>
      </c>
      <c r="C3" s="16" t="s">
        <v>60</v>
      </c>
      <c r="D3" s="16" t="s">
        <v>61</v>
      </c>
      <c r="E3" s="16" t="s">
        <v>4</v>
      </c>
      <c r="F3" s="16" t="s">
        <v>3</v>
      </c>
      <c r="G3" s="16" t="s">
        <v>27</v>
      </c>
      <c r="H3" s="74" t="s">
        <v>57</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64</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46</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15">
      <c r="A6" s="14" t="s">
        <v>95</v>
      </c>
      <c r="B6" s="19">
        <f t="shared" ref="B6:X6" si="1">B7</f>
        <v>2021</v>
      </c>
      <c r="C6" s="19">
        <f t="shared" si="1"/>
        <v>442127</v>
      </c>
      <c r="D6" s="19">
        <f t="shared" si="1"/>
        <v>47</v>
      </c>
      <c r="E6" s="19">
        <f t="shared" si="1"/>
        <v>17</v>
      </c>
      <c r="F6" s="19">
        <f t="shared" si="1"/>
        <v>5</v>
      </c>
      <c r="G6" s="19">
        <f t="shared" si="1"/>
        <v>0</v>
      </c>
      <c r="H6" s="19" t="str">
        <f t="shared" si="1"/>
        <v>大分県　豊後大野市</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8.26</v>
      </c>
      <c r="Q6" s="24">
        <f t="shared" si="1"/>
        <v>99.96</v>
      </c>
      <c r="R6" s="24">
        <f t="shared" si="1"/>
        <v>3680</v>
      </c>
      <c r="S6" s="24">
        <f t="shared" si="1"/>
        <v>34082</v>
      </c>
      <c r="T6" s="24">
        <f t="shared" si="1"/>
        <v>603.14</v>
      </c>
      <c r="U6" s="24">
        <f t="shared" si="1"/>
        <v>56.51</v>
      </c>
      <c r="V6" s="24">
        <f t="shared" si="1"/>
        <v>2792</v>
      </c>
      <c r="W6" s="24">
        <f t="shared" si="1"/>
        <v>1.51</v>
      </c>
      <c r="X6" s="24">
        <f t="shared" si="1"/>
        <v>1849.01</v>
      </c>
      <c r="Y6" s="28">
        <f t="shared" ref="Y6:AH6" si="2">IF(Y7="",NA(),Y7)</f>
        <v>87.49</v>
      </c>
      <c r="Z6" s="28">
        <f t="shared" si="2"/>
        <v>89.58</v>
      </c>
      <c r="AA6" s="28">
        <f t="shared" si="2"/>
        <v>99.29</v>
      </c>
      <c r="AB6" s="28">
        <f t="shared" si="2"/>
        <v>91.68</v>
      </c>
      <c r="AC6" s="28">
        <f t="shared" si="2"/>
        <v>97.28</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855.8</v>
      </c>
      <c r="BL6" s="28">
        <f t="shared" si="5"/>
        <v>789.46</v>
      </c>
      <c r="BM6" s="28">
        <f t="shared" si="5"/>
        <v>654.71</v>
      </c>
      <c r="BN6" s="28">
        <f t="shared" si="5"/>
        <v>783.8</v>
      </c>
      <c r="BO6" s="28">
        <f t="shared" si="5"/>
        <v>778.81</v>
      </c>
      <c r="BP6" s="24" t="str">
        <f>IF(BP7="","",IF(BP7="-","【-】","【"&amp;SUBSTITUTE(TEXT(BP7,"#,##0.00"),"-","△")&amp;"】"))</f>
        <v>【786.37】</v>
      </c>
      <c r="BQ6" s="28">
        <f t="shared" ref="BQ6:BZ6" si="6">IF(BQ7="",NA(),BQ7)</f>
        <v>73.760000000000005</v>
      </c>
      <c r="BR6" s="28">
        <f t="shared" si="6"/>
        <v>75.66</v>
      </c>
      <c r="BS6" s="28">
        <f t="shared" si="6"/>
        <v>69.83</v>
      </c>
      <c r="BT6" s="28">
        <f t="shared" si="6"/>
        <v>65.06</v>
      </c>
      <c r="BU6" s="28">
        <f t="shared" si="6"/>
        <v>62.35</v>
      </c>
      <c r="BV6" s="28">
        <f t="shared" si="6"/>
        <v>59.8</v>
      </c>
      <c r="BW6" s="28">
        <f t="shared" si="6"/>
        <v>57.77</v>
      </c>
      <c r="BX6" s="28">
        <f t="shared" si="6"/>
        <v>65.37</v>
      </c>
      <c r="BY6" s="28">
        <f t="shared" si="6"/>
        <v>68.11</v>
      </c>
      <c r="BZ6" s="28">
        <f t="shared" si="6"/>
        <v>67.23</v>
      </c>
      <c r="CA6" s="24" t="str">
        <f>IF(CA7="","",IF(CA7="-","【-】","【"&amp;SUBSTITUTE(TEXT(CA7,"#,##0.00"),"-","△")&amp;"】"))</f>
        <v>【60.65】</v>
      </c>
      <c r="CB6" s="28">
        <f t="shared" ref="CB6:CK6" si="7">IF(CB7="",NA(),CB7)</f>
        <v>270.99</v>
      </c>
      <c r="CC6" s="28">
        <f t="shared" si="7"/>
        <v>263.36</v>
      </c>
      <c r="CD6" s="28">
        <f t="shared" si="7"/>
        <v>290.83999999999997</v>
      </c>
      <c r="CE6" s="28">
        <f t="shared" si="7"/>
        <v>316.29000000000002</v>
      </c>
      <c r="CF6" s="28">
        <f t="shared" si="7"/>
        <v>327.77</v>
      </c>
      <c r="CG6" s="28">
        <f t="shared" si="7"/>
        <v>263.76</v>
      </c>
      <c r="CH6" s="28">
        <f t="shared" si="7"/>
        <v>274.35000000000002</v>
      </c>
      <c r="CI6" s="28">
        <f t="shared" si="7"/>
        <v>228.99</v>
      </c>
      <c r="CJ6" s="28">
        <f t="shared" si="7"/>
        <v>222.41</v>
      </c>
      <c r="CK6" s="28">
        <f t="shared" si="7"/>
        <v>228.21</v>
      </c>
      <c r="CL6" s="24" t="str">
        <f>IF(CL7="","",IF(CL7="-","【-】","【"&amp;SUBSTITUTE(TEXT(CL7,"#,##0.00"),"-","△")&amp;"】"))</f>
        <v>【256.97】</v>
      </c>
      <c r="CM6" s="28">
        <f t="shared" ref="CM6:CV6" si="8">IF(CM7="",NA(),CM7)</f>
        <v>52.09</v>
      </c>
      <c r="CN6" s="28">
        <f t="shared" si="8"/>
        <v>52.75</v>
      </c>
      <c r="CO6" s="28">
        <f t="shared" si="8"/>
        <v>51.1</v>
      </c>
      <c r="CP6" s="28">
        <f t="shared" si="8"/>
        <v>50.66</v>
      </c>
      <c r="CQ6" s="28">
        <f t="shared" si="8"/>
        <v>50.28</v>
      </c>
      <c r="CR6" s="28">
        <f t="shared" si="8"/>
        <v>51.75</v>
      </c>
      <c r="CS6" s="28">
        <f t="shared" si="8"/>
        <v>50.68</v>
      </c>
      <c r="CT6" s="28">
        <f t="shared" si="8"/>
        <v>54.06</v>
      </c>
      <c r="CU6" s="28">
        <f t="shared" si="8"/>
        <v>55.26</v>
      </c>
      <c r="CV6" s="28">
        <f t="shared" si="8"/>
        <v>54.54</v>
      </c>
      <c r="CW6" s="24" t="str">
        <f>IF(CW7="","",IF(CW7="-","【-】","【"&amp;SUBSTITUTE(TEXT(CW7,"#,##0.00"),"-","△")&amp;"】"))</f>
        <v>【61.14】</v>
      </c>
      <c r="CX6" s="28">
        <f t="shared" ref="CX6:DG6" si="9">IF(CX7="",NA(),CX7)</f>
        <v>86.88</v>
      </c>
      <c r="CY6" s="28">
        <f t="shared" si="9"/>
        <v>87.77</v>
      </c>
      <c r="CZ6" s="28">
        <f t="shared" si="9"/>
        <v>88.28</v>
      </c>
      <c r="DA6" s="28">
        <f t="shared" si="9"/>
        <v>88.92</v>
      </c>
      <c r="DB6" s="28">
        <f t="shared" si="9"/>
        <v>90.08</v>
      </c>
      <c r="DC6" s="28">
        <f t="shared" si="9"/>
        <v>84.84</v>
      </c>
      <c r="DD6" s="28">
        <f t="shared" si="9"/>
        <v>84.86</v>
      </c>
      <c r="DE6" s="28">
        <f t="shared" si="9"/>
        <v>90.11</v>
      </c>
      <c r="DF6" s="28">
        <f t="shared" si="9"/>
        <v>90.52</v>
      </c>
      <c r="DG6" s="28">
        <f t="shared" si="9"/>
        <v>90.3</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0.01</v>
      </c>
      <c r="EL6" s="28">
        <f t="shared" si="12"/>
        <v>0.02</v>
      </c>
      <c r="EM6" s="28">
        <f t="shared" si="12"/>
        <v>0.02</v>
      </c>
      <c r="EN6" s="28">
        <f t="shared" si="12"/>
        <v>0.01</v>
      </c>
      <c r="EO6" s="24" t="str">
        <f>IF(EO7="","",IF(EO7="-","【-】","【"&amp;SUBSTITUTE(TEXT(EO7,"#,##0.00"),"-","△")&amp;"】"))</f>
        <v>【0.03】</v>
      </c>
    </row>
    <row r="7" spans="1:145" s="13" customFormat="1" x14ac:dyDescent="0.15">
      <c r="A7" s="14"/>
      <c r="B7" s="20">
        <v>2021</v>
      </c>
      <c r="C7" s="20">
        <v>442127</v>
      </c>
      <c r="D7" s="20">
        <v>47</v>
      </c>
      <c r="E7" s="20">
        <v>17</v>
      </c>
      <c r="F7" s="20">
        <v>5</v>
      </c>
      <c r="G7" s="20">
        <v>0</v>
      </c>
      <c r="H7" s="20" t="s">
        <v>96</v>
      </c>
      <c r="I7" s="20" t="s">
        <v>97</v>
      </c>
      <c r="J7" s="20" t="s">
        <v>98</v>
      </c>
      <c r="K7" s="20" t="s">
        <v>99</v>
      </c>
      <c r="L7" s="20" t="s">
        <v>100</v>
      </c>
      <c r="M7" s="20" t="s">
        <v>101</v>
      </c>
      <c r="N7" s="25" t="s">
        <v>40</v>
      </c>
      <c r="O7" s="25" t="s">
        <v>102</v>
      </c>
      <c r="P7" s="25">
        <v>8.26</v>
      </c>
      <c r="Q7" s="25">
        <v>99.96</v>
      </c>
      <c r="R7" s="25">
        <v>3680</v>
      </c>
      <c r="S7" s="25">
        <v>34082</v>
      </c>
      <c r="T7" s="25">
        <v>603.14</v>
      </c>
      <c r="U7" s="25">
        <v>56.51</v>
      </c>
      <c r="V7" s="25">
        <v>2792</v>
      </c>
      <c r="W7" s="25">
        <v>1.51</v>
      </c>
      <c r="X7" s="25">
        <v>1849.01</v>
      </c>
      <c r="Y7" s="25">
        <v>87.49</v>
      </c>
      <c r="Z7" s="25">
        <v>89.58</v>
      </c>
      <c r="AA7" s="25">
        <v>99.29</v>
      </c>
      <c r="AB7" s="25">
        <v>91.68</v>
      </c>
      <c r="AC7" s="25">
        <v>97.28</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855.8</v>
      </c>
      <c r="BL7" s="25">
        <v>789.46</v>
      </c>
      <c r="BM7" s="25">
        <v>654.71</v>
      </c>
      <c r="BN7" s="25">
        <v>783.8</v>
      </c>
      <c r="BO7" s="25">
        <v>778.81</v>
      </c>
      <c r="BP7" s="25">
        <v>786.37</v>
      </c>
      <c r="BQ7" s="25">
        <v>73.760000000000005</v>
      </c>
      <c r="BR7" s="25">
        <v>75.66</v>
      </c>
      <c r="BS7" s="25">
        <v>69.83</v>
      </c>
      <c r="BT7" s="25">
        <v>65.06</v>
      </c>
      <c r="BU7" s="25">
        <v>62.35</v>
      </c>
      <c r="BV7" s="25">
        <v>59.8</v>
      </c>
      <c r="BW7" s="25">
        <v>57.77</v>
      </c>
      <c r="BX7" s="25">
        <v>65.37</v>
      </c>
      <c r="BY7" s="25">
        <v>68.11</v>
      </c>
      <c r="BZ7" s="25">
        <v>67.23</v>
      </c>
      <c r="CA7" s="25">
        <v>60.65</v>
      </c>
      <c r="CB7" s="25">
        <v>270.99</v>
      </c>
      <c r="CC7" s="25">
        <v>263.36</v>
      </c>
      <c r="CD7" s="25">
        <v>290.83999999999997</v>
      </c>
      <c r="CE7" s="25">
        <v>316.29000000000002</v>
      </c>
      <c r="CF7" s="25">
        <v>327.77</v>
      </c>
      <c r="CG7" s="25">
        <v>263.76</v>
      </c>
      <c r="CH7" s="25">
        <v>274.35000000000002</v>
      </c>
      <c r="CI7" s="25">
        <v>228.99</v>
      </c>
      <c r="CJ7" s="25">
        <v>222.41</v>
      </c>
      <c r="CK7" s="25">
        <v>228.21</v>
      </c>
      <c r="CL7" s="25">
        <v>256.97000000000003</v>
      </c>
      <c r="CM7" s="25">
        <v>52.09</v>
      </c>
      <c r="CN7" s="25">
        <v>52.75</v>
      </c>
      <c r="CO7" s="25">
        <v>51.1</v>
      </c>
      <c r="CP7" s="25">
        <v>50.66</v>
      </c>
      <c r="CQ7" s="25">
        <v>50.28</v>
      </c>
      <c r="CR7" s="25">
        <v>51.75</v>
      </c>
      <c r="CS7" s="25">
        <v>50.68</v>
      </c>
      <c r="CT7" s="25">
        <v>54.06</v>
      </c>
      <c r="CU7" s="25">
        <v>55.26</v>
      </c>
      <c r="CV7" s="25">
        <v>54.54</v>
      </c>
      <c r="CW7" s="25">
        <v>61.14</v>
      </c>
      <c r="CX7" s="25">
        <v>86.88</v>
      </c>
      <c r="CY7" s="25">
        <v>87.77</v>
      </c>
      <c r="CZ7" s="25">
        <v>88.28</v>
      </c>
      <c r="DA7" s="25">
        <v>88.92</v>
      </c>
      <c r="DB7" s="25">
        <v>90.08</v>
      </c>
      <c r="DC7" s="25">
        <v>84.84</v>
      </c>
      <c r="DD7" s="25">
        <v>84.86</v>
      </c>
      <c r="DE7" s="25">
        <v>90.11</v>
      </c>
      <c r="DF7" s="25">
        <v>90.52</v>
      </c>
      <c r="DG7" s="25">
        <v>90.3</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0.01</v>
      </c>
      <c r="EL7" s="25">
        <v>0.02</v>
      </c>
      <c r="EM7" s="25">
        <v>0.02</v>
      </c>
      <c r="EN7" s="25">
        <v>0.01</v>
      </c>
      <c r="EO7" s="25">
        <v>0.03</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2023-01-24T06:35:49Z</cp:lastPrinted>
  <dcterms:created xsi:type="dcterms:W3CDTF">2022-12-01T02:01:27Z</dcterms:created>
  <dcterms:modified xsi:type="dcterms:W3CDTF">2023-01-24T06:35:52Z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2023-01-12T06:27:09Z</vt:filetime>
  </property>
</Properties>
</file>