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4市町村回答\06臼杵市〇\"/>
    </mc:Choice>
  </mc:AlternateContent>
  <workbookProtection workbookAlgorithmName="SHA-512" workbookHashValue="K1MoKjVNvI7MOVw7jpp8UzW1CQeuGVZMiURUa6eqacmYcvtrv42IuQlsvTCE43uR04HQD5sOTvkCdYgogF670A==" workbookSaltValue="/g4W+pnFnNm8aE6WNIFuTw==" workbookSpinCount="100000" lockStructure="1"/>
  <bookViews>
    <workbookView xWindow="0" yWindow="0" windowWidth="28800" windowHeight="124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F85" i="4"/>
  <c r="BB10" i="4"/>
  <c r="AT10" i="4"/>
  <c r="AL10" i="4"/>
  <c r="P10" i="4"/>
  <c r="I10" i="4"/>
  <c r="B10" i="4"/>
  <c r="BB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<sst xmlns="http://schemas.openxmlformats.org/spreadsheetml/2006/main" count="228" uniqueCount="113">
  <si>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</si>
  <si>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</si>
  <si>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</si>
  <si>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</si>
  <si>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</si>
  <si>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</si>
  <si>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</si>
  <si>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</si>
  <si>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</si>
  <si>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</si>
  <si>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</si>
  <si>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</si>
  <si>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</si>
  <si>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</si>
  <si>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</si>
  <si>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</si>
  <si>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</si>
  <si>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</si>
  <si>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</si>
  <si>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</si>
  <si>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</si>
  <si>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</si>
  <si>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</si>
  <si>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</si>
  <si>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</si>
  <si>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</si>
  <si>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</si>
  <si>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</si>
  <si>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</si>
  <si>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</si>
  <si>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</si>
  <si>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</si>
  <si>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</si>
  <si>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</si>
  <si>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</si>
  <si>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</si>
  <si>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</si>
  <si>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</si>
  <si>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</si>
  <si>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</si>
  <si>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</si>
  <si>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</si>
  <si>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</si>
  <si>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</si>
  <si>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</si>
  <si>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</si>
  <si>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</si>
  <si>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</si>
  <si>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</si>
  <si>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</si>
  <si>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</si>
  <si>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</si>
  <si>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</si>
  <si>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</si>
  <si>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</si>
  <si>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</si>
  <si>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</si>
  <si>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</si>
  <si>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</si>
  <si>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</si>
  <si>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</si>
  <si>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</si>
  <si>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</si>
  <si>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</si>
  <si>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</si>
  <si>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</si>
  <si>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</si>
  <si>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</si>
  <si>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</si>
  <si>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</si>
  <si>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</si>
  <si>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</si>
  <si>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</si>
  <si>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</si>
  <si>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</si>
  <si>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</si>
  <si>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</si>
  <si>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</si>
  <si>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</si>
  <si>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</si>
  <si>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</si>
  <si>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</si>
  <si>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</si>
  <si>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</si>
  <si>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</si>
  <si>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</si>
  <si>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</si>
  <si>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</si>
  <si>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</si>
  <si>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</si>
  <si>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</si>
  <si>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</si>
  <si>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</si>
  <si>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</si>
  <si>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</si>
  <si>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</si>
  <si>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</si>
  <si>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</si>
  <si>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</si>
  <si>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</si>
  <si>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</si>
  <si>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</si>
  <si>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</si>
  <si>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</si>
  <si>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</si>
  <si>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</si>
  <si>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</si>
  <si>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</si>
  <si>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</si>
  <si>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</si>
  <si>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です。平成25年度以降数値は上昇傾向で、他都市と同水準で施設の老朽化が進んでいる状況です。今後は老朽化した施設の更新について、アセットマネジメントを用いて計画的に行います。
②『管路経年化率』・・・法定耐用年数を超えた管路延長の割合を表す指標です。類似団体平均及び全国平均を下回っています。今後も計画的な管路の更新を行います。
③『管路更新率』・・・当該年度に更新した管路延長の割合を表す指標です。他都市に比べて低い水準で推移しています。今後も計画的に更新していく必要があります。</t>
    <rPh sb="69" eb="71">
      <t>ケイコウ</t>
    </rPh>
    <rPh sb="127" eb="128">
      <t>モチ</t>
    </rPh>
    <rPh sb="177" eb="181">
      <t>ルイジダンタイ</t>
    </rPh>
    <rPh sb="181" eb="183">
      <t>ヘイキン</t>
    </rPh>
    <rPh sb="183" eb="184">
      <t>オヨ</t>
    </rPh>
    <rPh sb="185" eb="189">
      <t>ゼンコクヘイキン</t>
    </rPh>
    <rPh sb="190" eb="192">
      <t>シタマワ</t>
    </rPh>
    <rPh sb="198" eb="200">
      <t>コンゴ</t>
    </rPh>
    <rPh sb="201" eb="204">
      <t>ケイカクテキ</t>
    </rPh>
    <rPh sb="205" eb="207">
      <t>カンロ</t>
    </rPh>
    <rPh sb="208" eb="210">
      <t>コウシン</t>
    </rPh>
    <rPh sb="211" eb="212">
      <t>オコナ</t>
    </rPh>
    <phoneticPr fontId="4"/>
  </si>
  <si>
    <t>①『経常収支比率』・・・経常費用が経常収益でどの程度賄われているかを示す指標です。100%を下回っていることから経常損失が生じています。今後、給水収益の減少が見込まれる中、更なる費用削減に取り組む必要があります。
③『流動比率』・・・流動負債に対する流動資産の割合で短期債務に対する支払能力を表す指標です。近年は数値が100%を超えておりますが、現金が減少傾向にあることから、さらなる費用削減に取り組む必要があります。
④『企業債残高対給水収益比率』・・・給水収益に対する企業債残高の割合であり、企業債残高の規模を表す指標です。類似団体平均及び全国平均を大きく上回っています。給水収益の減少が見込まれる中、企業債の負荷をこれ以上増やさないようにアセットマネジメントを活用した計画的な更新投資を行っていきます。
⑤『料金回収率』・・・給水に係る費用が、どの程度給水収益で賄えているかを表した指標です。100％を下回り給水収益以外の収益で賄われていることから、今後も引き続き給水収益の確保と費用削減に努めます。
⑥『給水原価』・・・有収水量1㎥あたりについて、どれだけの費用がかかっているかを表す指標です。類似団体を下回っていますが、今後もより一層経常経費を削減し数値の改善に努めます。
⑦『施設利用率』・・・配水能力に対する配水量の割合で、施設の利用状況を判断する指標です。類似団体及び全国平均と比較しても低い水準にあります。今後施設のあり方について統廃合も含め検討が必要です。
⑧『有収率』・・・施設の稼働が収益につながっているかを判断する指標です。類似団体平均を2.07ポイント上回りましたが、全国平均を下回っています。今後も漏水対策等を行い有収率向上に努めます。</t>
    <rPh sb="46" eb="48">
      <t>シタマワ</t>
    </rPh>
    <rPh sb="56" eb="60">
      <t>ケイジョウソンシツ</t>
    </rPh>
    <rPh sb="61" eb="62">
      <t>ショウ</t>
    </rPh>
    <rPh sb="173" eb="175">
      <t>ゲンキン</t>
    </rPh>
    <rPh sb="176" eb="178">
      <t>ゲンショウ</t>
    </rPh>
    <rPh sb="178" eb="180">
      <t>ケイコウ</t>
    </rPh>
    <rPh sb="192" eb="194">
      <t>ヒヨウ</t>
    </rPh>
    <rPh sb="194" eb="196">
      <t>サクゲン</t>
    </rPh>
    <rPh sb="197" eb="198">
      <t>ト</t>
    </rPh>
    <rPh sb="199" eb="200">
      <t>ク</t>
    </rPh>
    <rPh sb="201" eb="203">
      <t>ヒツヨウ</t>
    </rPh>
    <rPh sb="333" eb="335">
      <t>カツヨウ</t>
    </rPh>
    <rPh sb="404" eb="405">
      <t>シタ</t>
    </rPh>
    <rPh sb="411" eb="413">
      <t>イガイ</t>
    </rPh>
    <rPh sb="414" eb="416">
      <t>シュウエキ</t>
    </rPh>
    <phoneticPr fontId="4"/>
  </si>
  <si>
    <t>　本市の水道事業は、給水人口の減少や節水型の生活様式への移行により、給水収益が減少しています。また、老朽化した管路からの漏水等、修繕にかかる費用も増加傾向にあり動力費や資器材の高騰など様々な影響により、厳しい経営状況となっています。
　また、類似団体平均や全国平均に比べ『企業債残高対給水収益比率』が高く、今後も老朽化した施設や管路の更新等、施設改良費が多額になると見込まれます。また、令和２年度より簡易水道が上水道と統合されており、更なる経営状況の圧迫が見込まれます。
こうした経営状況を踏まえ、平成２９年度からアセットマネジメントに着手し、今後の水道施設の老朽化状況や更新に係る経費とそれに対する財源の見通しをもとにした更新投資計画を策定しました。また令和２年度に「経営戦略」の見直しも行いました。
これを踏まえ今後も計画的な施設更新を行い、適切な施設管理に努めるとともに、経営の合理化による歳出の削減、並びに起債残高の削減に取り組む必要があります。</t>
    <rPh sb="1" eb="2">
      <t>ホン</t>
    </rPh>
    <rPh sb="16" eb="17">
      <t>ショウ</t>
    </rPh>
    <rPh sb="18" eb="21">
      <t>セッスイガタ</t>
    </rPh>
    <rPh sb="22" eb="26">
      <t>セイカツヨウシキ</t>
    </rPh>
    <rPh sb="28" eb="30">
      <t>イコウ</t>
    </rPh>
    <rPh sb="50" eb="53">
      <t>ロウキュウカ</t>
    </rPh>
    <rPh sb="75" eb="77">
      <t>ケイコウ</t>
    </rPh>
    <rPh sb="92" eb="94">
      <t>サマザマ</t>
    </rPh>
    <rPh sb="95" eb="97">
      <t>エイキョウ</t>
    </rPh>
    <rPh sb="101" eb="102">
      <t>キビ</t>
    </rPh>
    <rPh sb="193" eb="195">
      <t>レイワ</t>
    </rPh>
    <rPh sb="196" eb="198">
      <t>ネンド</t>
    </rPh>
    <rPh sb="200" eb="202">
      <t>カンイ</t>
    </rPh>
    <rPh sb="202" eb="203">
      <t>スイ</t>
    </rPh>
    <rPh sb="203" eb="204">
      <t>ドウ</t>
    </rPh>
    <rPh sb="205" eb="208">
      <t>ジョウスイドウ</t>
    </rPh>
    <rPh sb="209" eb="211">
      <t>トウゴウ</t>
    </rPh>
    <rPh sb="328" eb="330">
      <t>レイワ</t>
    </rPh>
    <rPh sb="335" eb="337">
      <t>ケイエイ</t>
    </rPh>
    <rPh sb="337" eb="339">
      <t>センリャク</t>
    </rPh>
    <rPh sb="341" eb="343">
      <t>ミナオ</t>
    </rPh>
    <rPh sb="345" eb="346">
      <t>オコナ</t>
    </rPh>
    <rPh sb="358" eb="360">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</si>
</sst>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justify" vertical="top" wrapText="1"/>
      <protection locked="0"/>
    </xf>
    <xf numFmtId="0" fontId="17" fillId="0" borderId="0" xfId="0" applyFont="1" applyAlignment="1" applyProtection="1">
      <alignment horizontal="justify" vertical="top" wrapText="1"/>
      <protection locked="0"/>
    </xf>
    <xf numFmtId="0" fontId="17" fillId="0" borderId="10" xfId="0" applyFont="1" applyBorder="1" applyAlignment="1" applyProtection="1">
      <alignment horizontal="justify" vertical="top" wrapText="1"/>
      <protection locked="0"/>
    </xf>
    <xf numFmtId="0" fontId="16" fillId="0" borderId="9" xfId="0" applyFont="1" applyBorder="1" applyAlignment="1" applyProtection="1">
      <alignment horizontal="justify" vertical="top" wrapText="1"/>
      <protection locked="0"/>
    </xf>
    <xf numFmtId="0" fontId="16" fillId="0" borderId="0" xfId="0" applyFont="1" applyAlignment="1" applyProtection="1">
      <alignment horizontal="justify" vertical="top" wrapText="1"/>
      <protection locked="0"/>
    </xf>
    <xf numFmtId="0" fontId="16" fillId="0" borderId="10" xfId="0" applyFont="1" applyBorder="1" applyAlignment="1" applyProtection="1">
      <alignment horizontal="justify"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8" fillId="0" borderId="9" xfId="0" applyFont="1" applyBorder="1" applyAlignment="1" applyProtection="1">
      <alignment horizontal="justify" vertical="top" wrapText="1"/>
      <protection locked="0"/>
    </xf>
    <xf numFmtId="0" fontId="18" fillId="0" borderId="0" xfId="0" applyFont="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1" xfId="0" applyFont="1" applyBorder="1" applyAlignment="1" applyProtection="1">
      <alignment horizontal="justify" vertical="top" wrapText="1"/>
      <protection locked="0"/>
    </xf>
    <xf numFmtId="0" fontId="18" fillId="0" borderId="1" xfId="0" applyFont="1" applyBorder="1" applyAlignment="1" applyProtection="1">
      <alignment horizontal="justify" vertical="top" wrapText="1"/>
      <protection locked="0"/>
    </xf>
    <xf numFmtId="0" fontId="18" fillId="0" borderId="12" xfId="0" applyFont="1" applyBorder="1" applyAlignment="1" applyProtection="1">
      <alignment horizontal="justify"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0.35</c:v>
                </c:pt>
                <c:pt idx="1">
                  <c:v>0.35</c:v>
                </c:pt>
                <c:pt idx="2">
                  <c:v>0.21</c:v>
                </c:pt>
                <c:pt idx="3">
                  <c:v>0.32</c:v>
                </c:pt>
                <c:pt idx="4">
                  <c:v>0.17</c:v>
                </c:pt>
              </c:numCache>
            </c:numRef>
          </c:val>
          <c:extLst>
            <c:ext xmlns:c16="http://schemas.microsoft.com/office/drawing/2014/chart" uri="{C3380CC4-5D6E-409C-BE32-E72D297353CC}">
              <c16:uniqueId val="{00000000-016E-43D7-9E62-A50FEA41778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016E-43D7-9E62-A50FEA41778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43.68</c:v>
                </c:pt>
                <c:pt idx="1">
                  <c:v>42.2</c:v>
                </c:pt>
                <c:pt idx="2">
                  <c:v>41.95</c:v>
                </c:pt>
                <c:pt idx="3">
                  <c:v>42.1</c:v>
                </c:pt>
                <c:pt idx="4">
                  <c:v>40.299999999999997</c:v>
                </c:pt>
              </c:numCache>
            </c:numRef>
          </c:val>
          <c:extLst>
            <c:ext xmlns:c16="http://schemas.microsoft.com/office/drawing/2014/chart" uri="{C3380CC4-5D6E-409C-BE32-E72D297353CC}">
              <c16:uniqueId val="{00000000-8147-4A4E-8564-6214C2E7FE9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8147-4A4E-8564-6214C2E7FE9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85.54</c:v>
                </c:pt>
                <c:pt idx="1">
                  <c:v>86.12</c:v>
                </c:pt>
                <c:pt idx="2">
                  <c:v>85.49</c:v>
                </c:pt>
                <c:pt idx="3">
                  <c:v>86.29</c:v>
                </c:pt>
                <c:pt idx="4">
                  <c:v>86.26</c:v>
                </c:pt>
              </c:numCache>
            </c:numRef>
          </c:val>
          <c:extLst>
            <c:ext xmlns:c16="http://schemas.microsoft.com/office/drawing/2014/chart" uri="{C3380CC4-5D6E-409C-BE32-E72D297353CC}">
              <c16:uniqueId val="{00000000-9DA2-40E7-BD1C-22CD23C6294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9DA2-40E7-BD1C-22CD23C6294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109.76</c:v>
                </c:pt>
                <c:pt idx="1">
                  <c:v>105.47</c:v>
                </c:pt>
                <c:pt idx="2">
                  <c:v>105.93</c:v>
                </c:pt>
                <c:pt idx="3">
                  <c:v>104.89</c:v>
                </c:pt>
                <c:pt idx="4">
                  <c:v>97.82</c:v>
                </c:pt>
              </c:numCache>
            </c:numRef>
          </c:val>
          <c:extLst>
            <c:ext xmlns:c16="http://schemas.microsoft.com/office/drawing/2014/chart" uri="{C3380CC4-5D6E-409C-BE32-E72D297353CC}">
              <c16:uniqueId val="{00000000-A68A-4CF1-BF79-390AD0CF709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A68A-4CF1-BF79-390AD0CF709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49.98</c:v>
                </c:pt>
                <c:pt idx="1">
                  <c:v>51.47</c:v>
                </c:pt>
                <c:pt idx="2">
                  <c:v>52.63</c:v>
                </c:pt>
                <c:pt idx="3">
                  <c:v>51.53</c:v>
                </c:pt>
                <c:pt idx="4">
                  <c:v>52.9</c:v>
                </c:pt>
              </c:numCache>
            </c:numRef>
          </c:val>
          <c:extLst>
            <c:ext xmlns:c16="http://schemas.microsoft.com/office/drawing/2014/chart" uri="{C3380CC4-5D6E-409C-BE32-E72D297353CC}">
              <c16:uniqueId val="{00000000-11CD-4F78-9E5F-6E579CEB336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11CD-4F78-9E5F-6E579CEB336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3.64</c:v>
                </c:pt>
                <c:pt idx="1">
                  <c:v>3.63</c:v>
                </c:pt>
                <c:pt idx="2">
                  <c:v>4.08</c:v>
                </c:pt>
                <c:pt idx="3">
                  <c:v>4.09</c:v>
                </c:pt>
                <c:pt idx="4">
                  <c:v>12.71</c:v>
                </c:pt>
              </c:numCache>
            </c:numRef>
          </c:val>
          <c:extLst>
            <c:ext xmlns:c16="http://schemas.microsoft.com/office/drawing/2014/chart" uri="{C3380CC4-5D6E-409C-BE32-E72D297353CC}">
              <c16:uniqueId val="{00000000-E538-48DF-B485-DBADDC4633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E538-48DF-B485-DBADDC4633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B9-452C-9BFD-03DCF5DCB84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25B9-452C-9BFD-03DCF5DCB84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61.92</c:v>
                </c:pt>
                <c:pt idx="1">
                  <c:v>69.430000000000007</c:v>
                </c:pt>
                <c:pt idx="2">
                  <c:v>74.48</c:v>
                </c:pt>
                <c:pt idx="3">
                  <c:v>112.22</c:v>
                </c:pt>
                <c:pt idx="4">
                  <c:v>104.71</c:v>
                </c:pt>
              </c:numCache>
            </c:numRef>
          </c:val>
          <c:extLst>
            <c:ext xmlns:c16="http://schemas.microsoft.com/office/drawing/2014/chart" uri="{C3380CC4-5D6E-409C-BE32-E72D297353CC}">
              <c16:uniqueId val="{00000000-5E97-4E9B-A7C4-1DC4662486A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5E97-4E9B-A7C4-1DC4662486A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552.01</c:v>
                </c:pt>
                <c:pt idx="1">
                  <c:v>547.66999999999996</c:v>
                </c:pt>
                <c:pt idx="2">
                  <c:v>545.79</c:v>
                </c:pt>
                <c:pt idx="3">
                  <c:v>568.54</c:v>
                </c:pt>
                <c:pt idx="4">
                  <c:v>579.59</c:v>
                </c:pt>
              </c:numCache>
            </c:numRef>
          </c:val>
          <c:extLst>
            <c:ext xmlns:c16="http://schemas.microsoft.com/office/drawing/2014/chart" uri="{C3380CC4-5D6E-409C-BE32-E72D297353CC}">
              <c16:uniqueId val="{00000000-1F3B-402D-B26C-031312BC98C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1F3B-402D-B26C-031312BC98C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106.37</c:v>
                </c:pt>
                <c:pt idx="1">
                  <c:v>102.82</c:v>
                </c:pt>
                <c:pt idx="2">
                  <c:v>102.77</c:v>
                </c:pt>
                <c:pt idx="3">
                  <c:v>100.19</c:v>
                </c:pt>
                <c:pt idx="4">
                  <c:v>93.21</c:v>
                </c:pt>
              </c:numCache>
            </c:numRef>
          </c:val>
          <c:extLst>
            <c:ext xmlns:c16="http://schemas.microsoft.com/office/drawing/2014/chart" uri="{C3380CC4-5D6E-409C-BE32-E72D297353CC}">
              <c16:uniqueId val="{00000000-EFF7-440B-A104-EB80E4C293F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EFF7-440B-A104-EB80E4C293F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147.03</c:v>
                </c:pt>
                <c:pt idx="1">
                  <c:v>152.49</c:v>
                </c:pt>
                <c:pt idx="2">
                  <c:v>150.88999999999999</c:v>
                </c:pt>
                <c:pt idx="3">
                  <c:v>156.72</c:v>
                </c:pt>
                <c:pt idx="4">
                  <c:v>168.05</c:v>
                </c:pt>
              </c:numCache>
            </c:numRef>
          </c:val>
          <c:extLst>
            <c:ext xmlns:c16="http://schemas.microsoft.com/office/drawing/2014/chart" uri="{C3380CC4-5D6E-409C-BE32-E72D297353CC}">
              <c16:uniqueId val="{00000000-1F4A-4643-9B1A-343BC21C24F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1F4A-4643-9B1A-343BC21C24F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3" t="str">
        <f>データ!H6</f>
        <v>大分県　臼杵市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x14ac:dyDescent="0.15">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A5</v>
      </c>
      <c r="X8" s="81"/>
      <c r="Y8" s="81"/>
      <c r="Z8" s="81"/>
      <c r="AA8" s="81"/>
      <c r="AB8" s="81"/>
      <c r="AC8" s="81"/>
      <c r="AD8" s="81" t="str">
        <f>データ!$M$6</f>
        <v>非設置</v>
      </c>
      <c r="AE8" s="81"/>
      <c r="AF8" s="81"/>
      <c r="AG8" s="81"/>
      <c r="AH8" s="81"/>
      <c r="AI8" s="81"/>
      <c r="AJ8" s="81"/>
      <c r="AK8" s="2"/>
      <c r="AL8" s="72">
        <f>データ!$R$6</f>
        <v>36830</v>
      </c>
      <c r="AM8" s="72"/>
      <c r="AN8" s="72"/>
      <c r="AO8" s="72"/>
      <c r="AP8" s="72"/>
      <c r="AQ8" s="72"/>
      <c r="AR8" s="72"/>
      <c r="AS8" s="72"/>
      <c r="AT8" s="37">
        <f>データ!$S$6</f>
        <v>291.2</v>
      </c>
      <c r="AU8" s="38"/>
      <c r="AV8" s="38"/>
      <c r="AW8" s="38"/>
      <c r="AX8" s="38"/>
      <c r="AY8" s="38"/>
      <c r="AZ8" s="38"/>
      <c r="BA8" s="38"/>
      <c r="BB8" s="61">
        <f>データ!$T$6</f>
        <v>126.48</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15">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53.43</v>
      </c>
      <c r="J10" s="38"/>
      <c r="K10" s="38"/>
      <c r="L10" s="38"/>
      <c r="M10" s="38"/>
      <c r="N10" s="38"/>
      <c r="O10" s="71"/>
      <c r="P10" s="61">
        <f>データ!$P$6</f>
        <v>93.29</v>
      </c>
      <c r="Q10" s="61"/>
      <c r="R10" s="61"/>
      <c r="S10" s="61"/>
      <c r="T10" s="61"/>
      <c r="U10" s="61"/>
      <c r="V10" s="61"/>
      <c r="W10" s="72">
        <f>データ!$Q$6</f>
        <v>2990</v>
      </c>
      <c r="X10" s="72"/>
      <c r="Y10" s="72"/>
      <c r="Z10" s="72"/>
      <c r="AA10" s="72"/>
      <c r="AB10" s="72"/>
      <c r="AC10" s="72"/>
      <c r="AD10" s="2"/>
      <c r="AE10" s="2"/>
      <c r="AF10" s="2"/>
      <c r="AG10" s="2"/>
      <c r="AH10" s="2"/>
      <c r="AI10" s="2"/>
      <c r="AJ10" s="2"/>
      <c r="AK10" s="2"/>
      <c r="AL10" s="72">
        <f>データ!$U$6</f>
        <v>34150</v>
      </c>
      <c r="AM10" s="72"/>
      <c r="AN10" s="72"/>
      <c r="AO10" s="72"/>
      <c r="AP10" s="72"/>
      <c r="AQ10" s="72"/>
      <c r="AR10" s="72"/>
      <c r="AS10" s="72"/>
      <c r="AT10" s="37">
        <f>データ!$V$6</f>
        <v>112.05</v>
      </c>
      <c r="AU10" s="38"/>
      <c r="AV10" s="38"/>
      <c r="AW10" s="38"/>
      <c r="AX10" s="38"/>
      <c r="AY10" s="38"/>
      <c r="AZ10" s="38"/>
      <c r="BA10" s="38"/>
      <c r="BB10" s="61">
        <f>データ!$W$6</f>
        <v>304.77</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112</v>
      </c>
      <c r="BM66" s="56"/>
      <c r="BN66" s="56"/>
      <c r="BO66" s="56"/>
      <c r="BP66" s="56"/>
      <c r="BQ66" s="56"/>
      <c r="BR66" s="56"/>
      <c r="BS66" s="56"/>
      <c r="BT66" s="56"/>
      <c r="BU66" s="56"/>
      <c r="BV66" s="56"/>
      <c r="BW66" s="56"/>
      <c r="BX66" s="56"/>
      <c r="BY66" s="56"/>
      <c r="BZ66" s="5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eC/y+CvfKQ2eMeDWJ/7Uudw6Ojj/PC+W+Cuv1gUbEPbJQeInj3mCfcBUJEomUhDz+z3hsWTM1kuVRMYhxYd+w==" saltValue="gQVhaaDAH6wtwW/3wQQbN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442062</v>
      </c>
      <c r="D6" s="20">
        <f t="shared" si="3"/>
        <v>46</v>
      </c>
      <c r="E6" s="20">
        <f t="shared" si="3"/>
        <v>1</v>
      </c>
      <c r="F6" s="20">
        <f t="shared" si="3"/>
        <v>0</v>
      </c>
      <c r="G6" s="20">
        <f t="shared" si="3"/>
        <v>1</v>
      </c>
      <c r="H6" s="20" t="str">
        <f t="shared" si="3"/>
        <v>大分県　臼杵市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53.43</v>
      </c>
      <c r="P6" s="21">
        <f t="shared" si="3"/>
        <v>93.29</v>
      </c>
      <c r="Q6" s="21">
        <f t="shared" si="3"/>
        <v>2990</v>
      </c>
      <c r="R6" s="21">
        <f t="shared" si="3"/>
        <v>36830</v>
      </c>
      <c r="S6" s="21">
        <f t="shared" si="3"/>
        <v>291.2</v>
      </c>
      <c r="T6" s="21">
        <f t="shared" si="3"/>
        <v>126.48</v>
      </c>
      <c r="U6" s="21">
        <f t="shared" si="3"/>
        <v>34150</v>
      </c>
      <c r="V6" s="21">
        <f t="shared" si="3"/>
        <v>112.05</v>
      </c>
      <c r="W6" s="21">
        <f t="shared" si="3"/>
        <v>304.77</v>
      </c>
      <c r="X6" s="22">
        <f>IF(X7="",NA(),X7)</f>
        <v>109.76</v>
      </c>
      <c r="Y6" s="22">
        <f t="shared" ref="Y6:AG6" si="4">IF(Y7="",NA(),Y7)</f>
        <v>105.47</v>
      </c>
      <c r="Z6" s="22">
        <f t="shared" si="4"/>
        <v>105.93</v>
      </c>
      <c r="AA6" s="22">
        <f t="shared" si="4"/>
        <v>104.89</v>
      </c>
      <c r="AB6" s="22">
        <f t="shared" si="4"/>
        <v>97.82</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61.92</v>
      </c>
      <c r="AU6" s="22">
        <f t="shared" ref="AU6:BC6" si="6">IF(AU7="",NA(),AU7)</f>
        <v>69.430000000000007</v>
      </c>
      <c r="AV6" s="22">
        <f t="shared" si="6"/>
        <v>74.48</v>
      </c>
      <c r="AW6" s="22">
        <f t="shared" si="6"/>
        <v>112.22</v>
      </c>
      <c r="AX6" s="22">
        <f t="shared" si="6"/>
        <v>104.71</v>
      </c>
      <c r="AY6" s="22">
        <f t="shared" si="6"/>
        <v>357.34</v>
      </c>
      <c r="AZ6" s="22">
        <f t="shared" si="6"/>
        <v>366.03</v>
      </c>
      <c r="BA6" s="22">
        <f t="shared" si="6"/>
        <v>365.18</v>
      </c>
      <c r="BB6" s="22">
        <f t="shared" si="6"/>
        <v>327.77</v>
      </c>
      <c r="BC6" s="22">
        <f t="shared" si="6"/>
        <v>338.02</v>
      </c>
      <c r="BD6" s="21" t="str">
        <f>IF(BD7="","",IF(BD7="-","【-】","【"&amp;SUBSTITUTE(TEXT(BD7,"#,##0.00"),"-","△")&amp;"】"))</f>
        <v>【261.51】</v>
      </c>
      <c r="BE6" s="22">
        <f>IF(BE7="",NA(),BE7)</f>
        <v>552.01</v>
      </c>
      <c r="BF6" s="22">
        <f t="shared" ref="BF6:BN6" si="7">IF(BF7="",NA(),BF7)</f>
        <v>547.66999999999996</v>
      </c>
      <c r="BG6" s="22">
        <f t="shared" si="7"/>
        <v>545.79</v>
      </c>
      <c r="BH6" s="22">
        <f t="shared" si="7"/>
        <v>568.54</v>
      </c>
      <c r="BI6" s="22">
        <f t="shared" si="7"/>
        <v>579.59</v>
      </c>
      <c r="BJ6" s="22">
        <f t="shared" si="7"/>
        <v>373.69</v>
      </c>
      <c r="BK6" s="22">
        <f t="shared" si="7"/>
        <v>370.12</v>
      </c>
      <c r="BL6" s="22">
        <f t="shared" si="7"/>
        <v>371.65</v>
      </c>
      <c r="BM6" s="22">
        <f t="shared" si="7"/>
        <v>397.1</v>
      </c>
      <c r="BN6" s="22">
        <f t="shared" si="7"/>
        <v>379.91</v>
      </c>
      <c r="BO6" s="21" t="str">
        <f>IF(BO7="","",IF(BO7="-","【-】","【"&amp;SUBSTITUTE(TEXT(BO7,"#,##0.00"),"-","△")&amp;"】"))</f>
        <v>【265.16】</v>
      </c>
      <c r="BP6" s="22">
        <f>IF(BP7="",NA(),BP7)</f>
        <v>106.37</v>
      </c>
      <c r="BQ6" s="22">
        <f t="shared" ref="BQ6:BY6" si="8">IF(BQ7="",NA(),BQ7)</f>
        <v>102.82</v>
      </c>
      <c r="BR6" s="22">
        <f t="shared" si="8"/>
        <v>102.77</v>
      </c>
      <c r="BS6" s="22">
        <f t="shared" si="8"/>
        <v>100.19</v>
      </c>
      <c r="BT6" s="22">
        <f t="shared" si="8"/>
        <v>93.21</v>
      </c>
      <c r="BU6" s="22">
        <f t="shared" si="8"/>
        <v>99.87</v>
      </c>
      <c r="BV6" s="22">
        <f t="shared" si="8"/>
        <v>100.42</v>
      </c>
      <c r="BW6" s="22">
        <f t="shared" si="8"/>
        <v>98.77</v>
      </c>
      <c r="BX6" s="22">
        <f t="shared" si="8"/>
        <v>95.79</v>
      </c>
      <c r="BY6" s="22">
        <f t="shared" si="8"/>
        <v>98.3</v>
      </c>
      <c r="BZ6" s="21" t="str">
        <f>IF(BZ7="","",IF(BZ7="-","【-】","【"&amp;SUBSTITUTE(TEXT(BZ7,"#,##0.00"),"-","△")&amp;"】"))</f>
        <v>【102.35】</v>
      </c>
      <c r="CA6" s="22">
        <f>IF(CA7="",NA(),CA7)</f>
        <v>147.03</v>
      </c>
      <c r="CB6" s="22">
        <f t="shared" ref="CB6:CJ6" si="9">IF(CB7="",NA(),CB7)</f>
        <v>152.49</v>
      </c>
      <c r="CC6" s="22">
        <f t="shared" si="9"/>
        <v>150.88999999999999</v>
      </c>
      <c r="CD6" s="22">
        <f t="shared" si="9"/>
        <v>156.72</v>
      </c>
      <c r="CE6" s="22">
        <f t="shared" si="9"/>
        <v>168.05</v>
      </c>
      <c r="CF6" s="22">
        <f t="shared" si="9"/>
        <v>171.81</v>
      </c>
      <c r="CG6" s="22">
        <f t="shared" si="9"/>
        <v>171.67</v>
      </c>
      <c r="CH6" s="22">
        <f t="shared" si="9"/>
        <v>173.67</v>
      </c>
      <c r="CI6" s="22">
        <f t="shared" si="9"/>
        <v>171.13</v>
      </c>
      <c r="CJ6" s="22">
        <f t="shared" si="9"/>
        <v>173.7</v>
      </c>
      <c r="CK6" s="21" t="str">
        <f>IF(CK7="","",IF(CK7="-","【-】","【"&amp;SUBSTITUTE(TEXT(CK7,"#,##0.00"),"-","△")&amp;"】"))</f>
        <v>【167.74】</v>
      </c>
      <c r="CL6" s="22">
        <f>IF(CL7="",NA(),CL7)</f>
        <v>43.68</v>
      </c>
      <c r="CM6" s="22">
        <f t="shared" ref="CM6:CU6" si="10">IF(CM7="",NA(),CM7)</f>
        <v>42.2</v>
      </c>
      <c r="CN6" s="22">
        <f t="shared" si="10"/>
        <v>41.95</v>
      </c>
      <c r="CO6" s="22">
        <f t="shared" si="10"/>
        <v>42.1</v>
      </c>
      <c r="CP6" s="22">
        <f t="shared" si="10"/>
        <v>40.299999999999997</v>
      </c>
      <c r="CQ6" s="22">
        <f t="shared" si="10"/>
        <v>60.03</v>
      </c>
      <c r="CR6" s="22">
        <f t="shared" si="10"/>
        <v>59.74</v>
      </c>
      <c r="CS6" s="22">
        <f t="shared" si="10"/>
        <v>59.67</v>
      </c>
      <c r="CT6" s="22">
        <f t="shared" si="10"/>
        <v>60.12</v>
      </c>
      <c r="CU6" s="22">
        <f t="shared" si="10"/>
        <v>60.34</v>
      </c>
      <c r="CV6" s="21" t="str">
        <f>IF(CV7="","",IF(CV7="-","【-】","【"&amp;SUBSTITUTE(TEXT(CV7,"#,##0.00"),"-","△")&amp;"】"))</f>
        <v>【60.29】</v>
      </c>
      <c r="CW6" s="22">
        <f>IF(CW7="",NA(),CW7)</f>
        <v>85.54</v>
      </c>
      <c r="CX6" s="22">
        <f t="shared" ref="CX6:DF6" si="11">IF(CX7="",NA(),CX7)</f>
        <v>86.12</v>
      </c>
      <c r="CY6" s="22">
        <f t="shared" si="11"/>
        <v>85.49</v>
      </c>
      <c r="CZ6" s="22">
        <f t="shared" si="11"/>
        <v>86.29</v>
      </c>
      <c r="DA6" s="22">
        <f t="shared" si="11"/>
        <v>86.26</v>
      </c>
      <c r="DB6" s="22">
        <f t="shared" si="11"/>
        <v>84.81</v>
      </c>
      <c r="DC6" s="22">
        <f t="shared" si="11"/>
        <v>84.8</v>
      </c>
      <c r="DD6" s="22">
        <f t="shared" si="11"/>
        <v>84.6</v>
      </c>
      <c r="DE6" s="22">
        <f t="shared" si="11"/>
        <v>84.24</v>
      </c>
      <c r="DF6" s="22">
        <f t="shared" si="11"/>
        <v>84.19</v>
      </c>
      <c r="DG6" s="21" t="str">
        <f>IF(DG7="","",IF(DG7="-","【-】","【"&amp;SUBSTITUTE(TEXT(DG7,"#,##0.00"),"-","△")&amp;"】"))</f>
        <v>【90.12】</v>
      </c>
      <c r="DH6" s="22">
        <f>IF(DH7="",NA(),DH7)</f>
        <v>49.98</v>
      </c>
      <c r="DI6" s="22">
        <f t="shared" ref="DI6:DQ6" si="12">IF(DI7="",NA(),DI7)</f>
        <v>51.47</v>
      </c>
      <c r="DJ6" s="22">
        <f t="shared" si="12"/>
        <v>52.63</v>
      </c>
      <c r="DK6" s="22">
        <f t="shared" si="12"/>
        <v>51.53</v>
      </c>
      <c r="DL6" s="22">
        <f t="shared" si="12"/>
        <v>52.9</v>
      </c>
      <c r="DM6" s="22">
        <f t="shared" si="12"/>
        <v>47.28</v>
      </c>
      <c r="DN6" s="22">
        <f t="shared" si="12"/>
        <v>47.66</v>
      </c>
      <c r="DO6" s="22">
        <f t="shared" si="12"/>
        <v>48.17</v>
      </c>
      <c r="DP6" s="22">
        <f t="shared" si="12"/>
        <v>48.83</v>
      </c>
      <c r="DQ6" s="22">
        <f t="shared" si="12"/>
        <v>49.96</v>
      </c>
      <c r="DR6" s="21" t="str">
        <f>IF(DR7="","",IF(DR7="-","【-】","【"&amp;SUBSTITUTE(TEXT(DR7,"#,##0.00"),"-","△")&amp;"】"))</f>
        <v>【50.88】</v>
      </c>
      <c r="DS6" s="22">
        <f>IF(DS7="",NA(),DS7)</f>
        <v>3.64</v>
      </c>
      <c r="DT6" s="22">
        <f t="shared" ref="DT6:EB6" si="13">IF(DT7="",NA(),DT7)</f>
        <v>3.63</v>
      </c>
      <c r="DU6" s="22">
        <f t="shared" si="13"/>
        <v>4.08</v>
      </c>
      <c r="DV6" s="22">
        <f t="shared" si="13"/>
        <v>4.09</v>
      </c>
      <c r="DW6" s="22">
        <f t="shared" si="13"/>
        <v>12.71</v>
      </c>
      <c r="DX6" s="22">
        <f t="shared" si="13"/>
        <v>12.19</v>
      </c>
      <c r="DY6" s="22">
        <f t="shared" si="13"/>
        <v>15.1</v>
      </c>
      <c r="DZ6" s="22">
        <f t="shared" si="13"/>
        <v>17.12</v>
      </c>
      <c r="EA6" s="22">
        <f t="shared" si="13"/>
        <v>18.18</v>
      </c>
      <c r="EB6" s="22">
        <f t="shared" si="13"/>
        <v>19.32</v>
      </c>
      <c r="EC6" s="21" t="str">
        <f>IF(EC7="","",IF(EC7="-","【-】","【"&amp;SUBSTITUTE(TEXT(EC7,"#,##0.00"),"-","△")&amp;"】"))</f>
        <v>【22.30】</v>
      </c>
      <c r="ED6" s="22">
        <f>IF(ED7="",NA(),ED7)</f>
        <v>0.35</v>
      </c>
      <c r="EE6" s="22">
        <f t="shared" ref="EE6:EM6" si="14">IF(EE7="",NA(),EE7)</f>
        <v>0.35</v>
      </c>
      <c r="EF6" s="22">
        <f t="shared" si="14"/>
        <v>0.21</v>
      </c>
      <c r="EG6" s="22">
        <f t="shared" si="14"/>
        <v>0.32</v>
      </c>
      <c r="EH6" s="22">
        <f t="shared" si="14"/>
        <v>0.17</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442062</v>
      </c>
      <c r="D7" s="24">
        <v>46</v>
      </c>
      <c r="E7" s="24">
        <v>1</v>
      </c>
      <c r="F7" s="24">
        <v>0</v>
      </c>
      <c r="G7" s="24">
        <v>1</v>
      </c>
      <c r="H7" s="24" t="s">
        <v>93</v>
      </c>
      <c r="I7" s="24" t="s">
        <v>94</v>
      </c>
      <c r="J7" s="24" t="s">
        <v>95</v>
      </c>
      <c r="K7" s="24" t="s">
        <v>96</v>
      </c>
      <c r="L7" s="24" t="s">
        <v>97</v>
      </c>
      <c r="M7" s="24" t="s">
        <v>98</v>
      </c>
      <c r="N7" s="25" t="s">
        <v>99</v>
      </c>
      <c r="O7" s="25">
        <v>53.43</v>
      </c>
      <c r="P7" s="25">
        <v>93.29</v>
      </c>
      <c r="Q7" s="25">
        <v>2990</v>
      </c>
      <c r="R7" s="25">
        <v>36830</v>
      </c>
      <c r="S7" s="25">
        <v>291.2</v>
      </c>
      <c r="T7" s="25">
        <v>126.48</v>
      </c>
      <c r="U7" s="25">
        <v>34150</v>
      </c>
      <c r="V7" s="25">
        <v>112.05</v>
      </c>
      <c r="W7" s="25">
        <v>304.77</v>
      </c>
      <c r="X7" s="25">
        <v>109.76</v>
      </c>
      <c r="Y7" s="25">
        <v>105.47</v>
      </c>
      <c r="Z7" s="25">
        <v>105.93</v>
      </c>
      <c r="AA7" s="25">
        <v>104.89</v>
      </c>
      <c r="AB7" s="25">
        <v>97.82</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61.92</v>
      </c>
      <c r="AU7" s="25">
        <v>69.430000000000007</v>
      </c>
      <c r="AV7" s="25">
        <v>74.48</v>
      </c>
      <c r="AW7" s="25">
        <v>112.22</v>
      </c>
      <c r="AX7" s="25">
        <v>104.71</v>
      </c>
      <c r="AY7" s="25">
        <v>357.34</v>
      </c>
      <c r="AZ7" s="25">
        <v>366.03</v>
      </c>
      <c r="BA7" s="25">
        <v>365.18</v>
      </c>
      <c r="BB7" s="25">
        <v>327.77</v>
      </c>
      <c r="BC7" s="25">
        <v>338.02</v>
      </c>
      <c r="BD7" s="25">
        <v>261.51</v>
      </c>
      <c r="BE7" s="25">
        <v>552.01</v>
      </c>
      <c r="BF7" s="25">
        <v>547.66999999999996</v>
      </c>
      <c r="BG7" s="25">
        <v>545.79</v>
      </c>
      <c r="BH7" s="25">
        <v>568.54</v>
      </c>
      <c r="BI7" s="25">
        <v>579.59</v>
      </c>
      <c r="BJ7" s="25">
        <v>373.69</v>
      </c>
      <c r="BK7" s="25">
        <v>370.12</v>
      </c>
      <c r="BL7" s="25">
        <v>371.65</v>
      </c>
      <c r="BM7" s="25">
        <v>397.1</v>
      </c>
      <c r="BN7" s="25">
        <v>379.91</v>
      </c>
      <c r="BO7" s="25">
        <v>265.16000000000003</v>
      </c>
      <c r="BP7" s="25">
        <v>106.37</v>
      </c>
      <c r="BQ7" s="25">
        <v>102.82</v>
      </c>
      <c r="BR7" s="25">
        <v>102.77</v>
      </c>
      <c r="BS7" s="25">
        <v>100.19</v>
      </c>
      <c r="BT7" s="25">
        <v>93.21</v>
      </c>
      <c r="BU7" s="25">
        <v>99.87</v>
      </c>
      <c r="BV7" s="25">
        <v>100.42</v>
      </c>
      <c r="BW7" s="25">
        <v>98.77</v>
      </c>
      <c r="BX7" s="25">
        <v>95.79</v>
      </c>
      <c r="BY7" s="25">
        <v>98.3</v>
      </c>
      <c r="BZ7" s="25">
        <v>102.35</v>
      </c>
      <c r="CA7" s="25">
        <v>147.03</v>
      </c>
      <c r="CB7" s="25">
        <v>152.49</v>
      </c>
      <c r="CC7" s="25">
        <v>150.88999999999999</v>
      </c>
      <c r="CD7" s="25">
        <v>156.72</v>
      </c>
      <c r="CE7" s="25">
        <v>168.05</v>
      </c>
      <c r="CF7" s="25">
        <v>171.81</v>
      </c>
      <c r="CG7" s="25">
        <v>171.67</v>
      </c>
      <c r="CH7" s="25">
        <v>173.67</v>
      </c>
      <c r="CI7" s="25">
        <v>171.13</v>
      </c>
      <c r="CJ7" s="25">
        <v>173.7</v>
      </c>
      <c r="CK7" s="25">
        <v>167.74</v>
      </c>
      <c r="CL7" s="25">
        <v>43.68</v>
      </c>
      <c r="CM7" s="25">
        <v>42.2</v>
      </c>
      <c r="CN7" s="25">
        <v>41.95</v>
      </c>
      <c r="CO7" s="25">
        <v>42.1</v>
      </c>
      <c r="CP7" s="25">
        <v>40.299999999999997</v>
      </c>
      <c r="CQ7" s="25">
        <v>60.03</v>
      </c>
      <c r="CR7" s="25">
        <v>59.74</v>
      </c>
      <c r="CS7" s="25">
        <v>59.67</v>
      </c>
      <c r="CT7" s="25">
        <v>60.12</v>
      </c>
      <c r="CU7" s="25">
        <v>60.34</v>
      </c>
      <c r="CV7" s="25">
        <v>60.29</v>
      </c>
      <c r="CW7" s="25">
        <v>85.54</v>
      </c>
      <c r="CX7" s="25">
        <v>86.12</v>
      </c>
      <c r="CY7" s="25">
        <v>85.49</v>
      </c>
      <c r="CZ7" s="25">
        <v>86.29</v>
      </c>
      <c r="DA7" s="25">
        <v>86.26</v>
      </c>
      <c r="DB7" s="25">
        <v>84.81</v>
      </c>
      <c r="DC7" s="25">
        <v>84.8</v>
      </c>
      <c r="DD7" s="25">
        <v>84.6</v>
      </c>
      <c r="DE7" s="25">
        <v>84.24</v>
      </c>
      <c r="DF7" s="25">
        <v>84.19</v>
      </c>
      <c r="DG7" s="25">
        <v>90.12</v>
      </c>
      <c r="DH7" s="25">
        <v>49.98</v>
      </c>
      <c r="DI7" s="25">
        <v>51.47</v>
      </c>
      <c r="DJ7" s="25">
        <v>52.63</v>
      </c>
      <c r="DK7" s="25">
        <v>51.53</v>
      </c>
      <c r="DL7" s="25">
        <v>52.9</v>
      </c>
      <c r="DM7" s="25">
        <v>47.28</v>
      </c>
      <c r="DN7" s="25">
        <v>47.66</v>
      </c>
      <c r="DO7" s="25">
        <v>48.17</v>
      </c>
      <c r="DP7" s="25">
        <v>48.83</v>
      </c>
      <c r="DQ7" s="25">
        <v>49.96</v>
      </c>
      <c r="DR7" s="25">
        <v>50.88</v>
      </c>
      <c r="DS7" s="25">
        <v>3.64</v>
      </c>
      <c r="DT7" s="25">
        <v>3.63</v>
      </c>
      <c r="DU7" s="25">
        <v>4.08</v>
      </c>
      <c r="DV7" s="25">
        <v>4.09</v>
      </c>
      <c r="DW7" s="25">
        <v>12.71</v>
      </c>
      <c r="DX7" s="25">
        <v>12.19</v>
      </c>
      <c r="DY7" s="25">
        <v>15.1</v>
      </c>
      <c r="DZ7" s="25">
        <v>17.12</v>
      </c>
      <c r="EA7" s="25">
        <v>18.18</v>
      </c>
      <c r="EB7" s="25">
        <v>19.32</v>
      </c>
      <c r="EC7" s="25">
        <v>22.3</v>
      </c>
      <c r="ED7" s="25">
        <v>0.35</v>
      </c>
      <c r="EE7" s="25">
        <v>0.35</v>
      </c>
      <c r="EF7" s="25">
        <v>0.21</v>
      </c>
      <c r="EG7" s="25">
        <v>0.32</v>
      </c>
      <c r="EH7" s="25">
        <v>0.17</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2023-02-17T06:42:58Z</cp:lastPrinted>
  <dcterms:created xsi:type="dcterms:W3CDTF">2022-12-01T01:06:26Z</dcterms:created>
  <dcterms:modified xsi:type="dcterms:W3CDTF">2023-02-17T06:43:08Z</dcterms:modified>
  <cp:category/>
</cp:coreProperties>
</file>