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R3年度\決算統計\02公営会計\13経営比較分析表〇\03_公営企業に係る経営比較分析表（令和2年度決算）の分析等について\03_市町村回答\03_中津市\"/>
    </mc:Choice>
  </mc:AlternateContent>
  <workbookProtection workbookAlgorithmName="SHA-512" workbookHashValue="83NlXrZD3kT3Ob384yZ9nkceNL7c2MRwGtoHRq6crvkb5Dl8DAiOSf6Nnri5sPXyNHjKre21Vjrw/hespwpeFQ==" workbookSaltValue="21299QzQEa3i/TFop2wOPw==" workbookSpinCount="100000" lockStructure="1"/>
  <bookViews>
    <workbookView xWindow="0" yWindow="0" windowWidth="28800" windowHeight="1231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AT10" i="4" s="1"/>
  <c r="V6" i="5"/>
  <c r="U6" i="5"/>
  <c r="BB8" i="4" s="1"/>
  <c r="T6" i="5"/>
  <c r="S6" i="5"/>
  <c r="AL8" i="4" s="1"/>
  <c r="R6" i="5"/>
  <c r="Q6" i="5"/>
  <c r="W10" i="4" s="1"/>
  <c r="P6" i="5"/>
  <c r="O6" i="5"/>
  <c r="I10" i="4" s="1"/>
  <c r="N6" i="5"/>
  <c r="M6" i="5"/>
  <c r="L6" i="5"/>
  <c r="K6" i="5"/>
  <c r="P8" i="4" s="1"/>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E86" i="4"/>
  <c r="BB10" i="4"/>
  <c r="AL10" i="4"/>
  <c r="AD10" i="4"/>
  <c r="P10" i="4"/>
  <c r="B10" i="4"/>
  <c r="AT8" i="4"/>
  <c r="AD8" i="4"/>
  <c r="W8" i="4"/>
  <c r="I8" i="4"/>
  <c r="B8" i="4"/>
  <c r="B6" i="4"/>
</calcChain>
</file>

<file path=xl/sharedStrings.xml><?xml version="1.0" encoding="utf-8"?>
<sst xmlns="http://schemas.openxmlformats.org/spreadsheetml/2006/main" count="241" uniqueCount="120">
  <si>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</si>
  <si>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</si>
  <si>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</si>
  <si>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</si>
  <si>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</si>
  <si>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</si>
  <si>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</si>
  <si>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</si>
  <si>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</si>
  <si>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</si>
  <si>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</si>
  <si>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</si>
  <si>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</si>
  <si>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</si>
  <si>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</si>
  <si>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</si>
  <si>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</si>
  <si>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</si>
  <si>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</si>
  <si>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</si>
  <si>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</si>
  <si>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</si>
  <si>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</si>
  <si>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</si>
  <si>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</si>
  <si>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</si>
  <si>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</si>
  <si>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</si>
  <si>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</si>
  <si>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</si>
  <si>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</si>
  <si>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</si>
  <si>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</si>
  <si>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</si>
  <si>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</si>
  <si>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</si>
  <si>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</si>
  <si>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</si>
  <si>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</si>
  <si>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</si>
  <si>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</si>
  <si>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</si>
  <si>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</si>
  <si>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</si>
  <si>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</si>
  <si>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</si>
  <si>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</si>
  <si>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</si>
  <si>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</si>
  <si>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</si>
  <si>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</si>
  <si>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</si>
  <si>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</si>
  <si>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</si>
  <si>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</si>
  <si>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</si>
  <si>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</si>
  <si>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</si>
  <si>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</si>
  <si>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</si>
  <si>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</si>
  <si>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</si>
  <si>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</si>
  <si>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</si>
  <si>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</si>
  <si>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</si>
  <si>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</si>
  <si>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</si>
  <si>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</si>
  <si>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</si>
  <si>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</si>
  <si>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</si>
  <si>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</si>
  <si>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</si>
  <si>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</si>
  <si>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</si>
  <si>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</si>
  <si>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</si>
  <si>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</si>
  <si>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</si>
  <si>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</si>
  <si>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</si>
  <si>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</si>
  <si>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</si>
  <si>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</si>
  <si>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</si>
  <si>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</si>
  <si>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</si>
  <si>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</si>
  <si>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</si>
  <si>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</si>
  <si>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</si>
  <si>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</si>
  <si>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</si>
  <si>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</si>
  <si>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</si>
  <si>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</si>
  <si>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中津市</t>
  </si>
  <si>
    <t>法非適用</t>
  </si>
  <si>
    <t>下水道事業</t>
  </si>
  <si>
    <t>小規模集合排水処理</t>
  </si>
  <si>
    <t>I2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</si>
  <si>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</si>
  <si>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</si>
  <si>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</si>
  <si>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</si>
  <si>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</si>
  <si>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</si>
  <si>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</si>
  <si>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</si>
  <si>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</si>
  <si>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</si>
  <si>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</si>
  <si>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</si>
  <si>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</si>
  <si>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</si>
  <si>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</si>
  <si>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r>
      <t>①</t>
    </r>
    <r>
      <rPr>
        <sz val="11"/>
        <color rgb="FFFF0000"/>
        <rFont val="ＭＳ ゴシック"/>
        <family val="3"/>
        <charset val="128"/>
      </rPr>
      <t>『経常収支比率』</t>
    </r>
    <r>
      <rPr>
        <sz val="11"/>
        <color theme="1"/>
        <rFont val="ＭＳ ゴシック"/>
        <family val="3"/>
        <charset val="128"/>
      </rPr>
      <t>・・・経常的な費用が使用料等の収益でどの程度賄われているかを示す指標。前年度と比較し、使用料収入等の増額によりポイントが上がっている。
④</t>
    </r>
    <r>
      <rPr>
        <sz val="11"/>
        <color rgb="FFFF0000"/>
        <rFont val="ＭＳ ゴシック"/>
        <family val="3"/>
        <charset val="128"/>
      </rPr>
      <t>『企業債残高対事業規模比率』</t>
    </r>
    <r>
      <rPr>
        <sz val="11"/>
        <color theme="1"/>
        <rFont val="ＭＳ ゴシック"/>
        <family val="3"/>
        <charset val="128"/>
      </rPr>
      <t>・・・使用料収入に対する企業債残高の割合であり、企業債残高の規模を表す指標。</t>
    </r>
    <r>
      <rPr>
        <sz val="11"/>
        <color rgb="FFFF0000"/>
        <rFont val="ＭＳ ゴシック"/>
        <family val="3"/>
        <charset val="128"/>
      </rPr>
      <t>令和9年度</t>
    </r>
    <r>
      <rPr>
        <sz val="11"/>
        <color theme="1"/>
        <rFont val="ＭＳ ゴシック"/>
        <family val="3"/>
        <charset val="128"/>
      </rPr>
      <t>に償還が終了し、管渠等の更新の予定もないため、今後も減少することが見込まれる。
⑤</t>
    </r>
    <r>
      <rPr>
        <sz val="11"/>
        <color rgb="FFFF0000"/>
        <rFont val="ＭＳ ゴシック"/>
        <family val="3"/>
        <charset val="128"/>
      </rPr>
      <t>『経費回収率』</t>
    </r>
    <r>
      <rPr>
        <sz val="11"/>
        <color theme="1"/>
        <rFont val="ＭＳ ゴシック"/>
        <family val="3"/>
        <charset val="128"/>
      </rPr>
      <t>・・・汚水処理費用をどの程度使用料で賄われているかを示す指標。類似団体と比較し、高い水準であり、今後も継続できるよう経営に取り組む。
⑥</t>
    </r>
    <r>
      <rPr>
        <sz val="11"/>
        <color rgb="FFFF0000"/>
        <rFont val="ＭＳ ゴシック"/>
        <family val="3"/>
        <charset val="128"/>
      </rPr>
      <t>『汚水処理原価』</t>
    </r>
    <r>
      <rPr>
        <sz val="11"/>
        <color theme="1"/>
        <rFont val="ＭＳ ゴシック"/>
        <family val="3"/>
        <charset val="128"/>
      </rPr>
      <t>・・・有収水量1㎥あたりの汚水処理に係るコストを表した指標。農業集落排水処理施設へ繋ぎこみし、汚水処理費用が小額であることから、類似団体よりも低い数値である。
⑧</t>
    </r>
    <r>
      <rPr>
        <sz val="11"/>
        <color rgb="FFFF0000"/>
        <rFont val="ＭＳ ゴシック"/>
        <family val="3"/>
        <charset val="128"/>
      </rPr>
      <t>『水洗化率』</t>
    </r>
    <r>
      <rPr>
        <sz val="11"/>
        <color theme="1"/>
        <rFont val="ＭＳ ゴシック"/>
        <family val="3"/>
        <charset val="128"/>
      </rPr>
      <t>・・・処理区域内で水洗便所を設置して汚水処理している人口の割合を表した指標。処理区域が分譲地であることから、水洗化率は100％となっている。</t>
    </r>
    <rPh sb="52" eb="55">
      <t>シヨウリョウ</t>
    </rPh>
    <rPh sb="55" eb="57">
      <t>シュウニュウ</t>
    </rPh>
    <rPh sb="59" eb="61">
      <t>ゾウガク</t>
    </rPh>
    <rPh sb="69" eb="70">
      <t>ア</t>
    </rPh>
    <rPh sb="130" eb="132">
      <t>レイワ</t>
    </rPh>
    <phoneticPr fontId="4"/>
  </si>
  <si>
    <r>
      <t>③</t>
    </r>
    <r>
      <rPr>
        <sz val="11"/>
        <color rgb="FFFF0000"/>
        <rFont val="ＭＳ ゴシック"/>
        <family val="3"/>
        <charset val="128"/>
      </rPr>
      <t>『管渠改善率』</t>
    </r>
    <r>
      <rPr>
        <sz val="11"/>
        <color theme="1"/>
        <rFont val="ＭＳ ゴシック"/>
        <family val="3"/>
        <charset val="128"/>
      </rPr>
      <t>・・・当該年度に更新した管渠延長の割合を表した指標。更新した管渠はないため、0％となっている。</t>
    </r>
  </si>
  <si>
    <t>　農業集落排水処理施設への繋ぎこみにより、汚水処理維持管理費の負担は少ない状況にある。
　企業債償還後は、維持管理を行いつつ、将来的な会計統合を検討する必要がある。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</si>
</sst>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D54-4FC7-83B6-63DA0AB11BB9}"/>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0.01</c:v>
                </c:pt>
                <c:pt idx="1">
                  <c:v>0</c:v>
                </c:pt>
                <c:pt idx="2">
                  <c:v>0</c:v>
                </c:pt>
                <c:pt idx="3">
                  <c:v>0</c:v>
                </c:pt>
                <c:pt idx="4">
                  <c:v>0</c:v>
                </c:pt>
              </c:numCache>
            </c:numRef>
          </c:val>
          <c:smooth val="0"/>
          <c:extLst>
            <c:ext xmlns:c16="http://schemas.microsoft.com/office/drawing/2014/chart" uri="{C3380CC4-5D6E-409C-BE32-E72D297353CC}">
              <c16:uniqueId val="{00000001-AD54-4FC7-83B6-63DA0AB11BB9}"/>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492-4088-8CF7-A28E30526C5D}"/>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36.44</c:v>
                </c:pt>
                <c:pt idx="1">
                  <c:v>34.29</c:v>
                </c:pt>
                <c:pt idx="2">
                  <c:v>35.340000000000003</c:v>
                </c:pt>
                <c:pt idx="3">
                  <c:v>34.68</c:v>
                </c:pt>
                <c:pt idx="4">
                  <c:v>34.700000000000003</c:v>
                </c:pt>
              </c:numCache>
            </c:numRef>
          </c:val>
          <c:smooth val="0"/>
          <c:extLst>
            <c:ext xmlns:c16="http://schemas.microsoft.com/office/drawing/2014/chart" uri="{C3380CC4-5D6E-409C-BE32-E72D297353CC}">
              <c16:uniqueId val="{00000001-3492-4088-8CF7-A28E30526C5D}"/>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0413-4195-9EA4-744253869B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89.93</c:v>
                </c:pt>
                <c:pt idx="1">
                  <c:v>89.88</c:v>
                </c:pt>
                <c:pt idx="2">
                  <c:v>91.52</c:v>
                </c:pt>
                <c:pt idx="3">
                  <c:v>90.33</c:v>
                </c:pt>
                <c:pt idx="4">
                  <c:v>90.04</c:v>
                </c:pt>
              </c:numCache>
            </c:numRef>
          </c:val>
          <c:smooth val="0"/>
          <c:extLst>
            <c:ext xmlns:c16="http://schemas.microsoft.com/office/drawing/2014/chart" uri="{C3380CC4-5D6E-409C-BE32-E72D297353CC}">
              <c16:uniqueId val="{00000001-0413-4195-9EA4-744253869B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88.08</c:v>
                </c:pt>
                <c:pt idx="1">
                  <c:v>93.48</c:v>
                </c:pt>
                <c:pt idx="2">
                  <c:v>98.24</c:v>
                </c:pt>
                <c:pt idx="3">
                  <c:v>103.96</c:v>
                </c:pt>
                <c:pt idx="4">
                  <c:v>108.06</c:v>
                </c:pt>
              </c:numCache>
            </c:numRef>
          </c:val>
          <c:extLst>
            <c:ext xmlns:c16="http://schemas.microsoft.com/office/drawing/2014/chart" uri="{C3380CC4-5D6E-409C-BE32-E72D297353CC}">
              <c16:uniqueId val="{00000000-DEF3-427E-A5F5-CC975D9B0AF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EF3-427E-A5F5-CC975D9B0AF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C3E-4F9E-AFAF-50B508DC3BF3}"/>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C3E-4F9E-AFAF-50B508DC3BF3}"/>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E28-4736-8566-9673CF54B07F}"/>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E28-4736-8566-9673CF54B07F}"/>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378-4E3D-B9E2-283DE7417362}"/>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378-4E3D-B9E2-283DE7417362}"/>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2A9-4612-B8E2-2384DF9BB68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2A9-4612-B8E2-2384DF9BB68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478.87</c:v>
                </c:pt>
                <c:pt idx="1">
                  <c:v>398.4</c:v>
                </c:pt>
                <c:pt idx="2">
                  <c:v>391.32</c:v>
                </c:pt>
                <c:pt idx="3">
                  <c:v>369.84</c:v>
                </c:pt>
                <c:pt idx="4">
                  <c:v>309.04000000000002</c:v>
                </c:pt>
              </c:numCache>
            </c:numRef>
          </c:val>
          <c:extLst>
            <c:ext xmlns:c16="http://schemas.microsoft.com/office/drawing/2014/chart" uri="{C3380CC4-5D6E-409C-BE32-E72D297353CC}">
              <c16:uniqueId val="{00000000-B3C0-4840-8560-D1410762241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1914.94</c:v>
                </c:pt>
                <c:pt idx="1">
                  <c:v>1759.36</c:v>
                </c:pt>
                <c:pt idx="2">
                  <c:v>1837.88</c:v>
                </c:pt>
                <c:pt idx="3">
                  <c:v>1748.51</c:v>
                </c:pt>
                <c:pt idx="4">
                  <c:v>1640.16</c:v>
                </c:pt>
              </c:numCache>
            </c:numRef>
          </c:val>
          <c:smooth val="0"/>
          <c:extLst>
            <c:ext xmlns:c16="http://schemas.microsoft.com/office/drawing/2014/chart" uri="{C3380CC4-5D6E-409C-BE32-E72D297353CC}">
              <c16:uniqueId val="{00000001-B3C0-4840-8560-D1410762241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88.02</c:v>
                </c:pt>
                <c:pt idx="1">
                  <c:v>93.42</c:v>
                </c:pt>
                <c:pt idx="2">
                  <c:v>98.11</c:v>
                </c:pt>
                <c:pt idx="3">
                  <c:v>104.25</c:v>
                </c:pt>
                <c:pt idx="4">
                  <c:v>112.27</c:v>
                </c:pt>
              </c:numCache>
            </c:numRef>
          </c:val>
          <c:extLst>
            <c:ext xmlns:c16="http://schemas.microsoft.com/office/drawing/2014/chart" uri="{C3380CC4-5D6E-409C-BE32-E72D297353CC}">
              <c16:uniqueId val="{00000000-087B-4846-BACB-9D12D589C88E}"/>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34.020000000000003</c:v>
                </c:pt>
                <c:pt idx="1">
                  <c:v>37.200000000000003</c:v>
                </c:pt>
                <c:pt idx="2">
                  <c:v>35.03</c:v>
                </c:pt>
                <c:pt idx="3">
                  <c:v>34.99</c:v>
                </c:pt>
                <c:pt idx="4">
                  <c:v>38.270000000000003</c:v>
                </c:pt>
              </c:numCache>
            </c:numRef>
          </c:val>
          <c:smooth val="0"/>
          <c:extLst>
            <c:ext xmlns:c16="http://schemas.microsoft.com/office/drawing/2014/chart" uri="{C3380CC4-5D6E-409C-BE32-E72D297353CC}">
              <c16:uniqueId val="{00000001-087B-4846-BACB-9D12D589C88E}"/>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167.84</c:v>
                </c:pt>
                <c:pt idx="1">
                  <c:v>157.32</c:v>
                </c:pt>
                <c:pt idx="2">
                  <c:v>155.55000000000001</c:v>
                </c:pt>
                <c:pt idx="3">
                  <c:v>137.72999999999999</c:v>
                </c:pt>
                <c:pt idx="4">
                  <c:v>134.21</c:v>
                </c:pt>
              </c:numCache>
            </c:numRef>
          </c:val>
          <c:extLst>
            <c:ext xmlns:c16="http://schemas.microsoft.com/office/drawing/2014/chart" uri="{C3380CC4-5D6E-409C-BE32-E72D297353CC}">
              <c16:uniqueId val="{00000000-8263-4661-9721-7CCE02C8214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553.77</c:v>
                </c:pt>
                <c:pt idx="1">
                  <c:v>508.64</c:v>
                </c:pt>
                <c:pt idx="2">
                  <c:v>525.22</c:v>
                </c:pt>
                <c:pt idx="3">
                  <c:v>520.91999999999996</c:v>
                </c:pt>
                <c:pt idx="4">
                  <c:v>486.77</c:v>
                </c:pt>
              </c:numCache>
            </c:numRef>
          </c:val>
          <c:smooth val="0"/>
          <c:extLst>
            <c:ext xmlns:c16="http://schemas.microsoft.com/office/drawing/2014/chart" uri="{C3380CC4-5D6E-409C-BE32-E72D297353CC}">
              <c16:uniqueId val="{00000001-8263-4661-9721-7CCE02C8214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【1,650.58】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【38.66】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N1" zoomScaleNormal="100" workbookViewId="0">
      <selection activeCell="BN5" sqref="BN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大分県　中津市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小規模集合排水処理</v>
      </c>
      <c r="Q8" s="49"/>
      <c r="R8" s="49"/>
      <c r="S8" s="49"/>
      <c r="T8" s="49"/>
      <c r="U8" s="49"/>
      <c r="V8" s="49"/>
      <c r="W8" s="49" t="str">
        <f>データ!L6</f>
        <v>I2</v>
      </c>
      <c r="X8" s="49"/>
      <c r="Y8" s="49"/>
      <c r="Z8" s="49"/>
      <c r="AA8" s="49"/>
      <c r="AB8" s="49"/>
      <c r="AC8" s="49"/>
      <c r="AD8" s="50" t="str">
        <f>データ!$M$6</f>
        <v>非設置</v>
      </c>
      <c r="AE8" s="50"/>
      <c r="AF8" s="50"/>
      <c r="AG8" s="50"/>
      <c r="AH8" s="50"/>
      <c r="AI8" s="50"/>
      <c r="AJ8" s="50"/>
      <c r="AK8" s="3"/>
      <c r="AL8" s="51">
        <f>データ!S6</f>
        <v>83808</v>
      </c>
      <c r="AM8" s="51"/>
      <c r="AN8" s="51"/>
      <c r="AO8" s="51"/>
      <c r="AP8" s="51"/>
      <c r="AQ8" s="51"/>
      <c r="AR8" s="51"/>
      <c r="AS8" s="51"/>
      <c r="AT8" s="46">
        <f>データ!T6</f>
        <v>491.44</v>
      </c>
      <c r="AU8" s="46"/>
      <c r="AV8" s="46"/>
      <c r="AW8" s="46"/>
      <c r="AX8" s="46"/>
      <c r="AY8" s="46"/>
      <c r="AZ8" s="46"/>
      <c r="BA8" s="46"/>
      <c r="BB8" s="46">
        <f>データ!U6</f>
        <v>170.54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0.13</v>
      </c>
      <c r="Q10" s="46"/>
      <c r="R10" s="46"/>
      <c r="S10" s="46"/>
      <c r="T10" s="46"/>
      <c r="U10" s="46"/>
      <c r="V10" s="46"/>
      <c r="W10" s="46">
        <f>データ!Q6</f>
        <v>100</v>
      </c>
      <c r="X10" s="46"/>
      <c r="Y10" s="46"/>
      <c r="Z10" s="46"/>
      <c r="AA10" s="46"/>
      <c r="AB10" s="46"/>
      <c r="AC10" s="46"/>
      <c r="AD10" s="51">
        <f>データ!R6</f>
        <v>2919</v>
      </c>
      <c r="AE10" s="51"/>
      <c r="AF10" s="51"/>
      <c r="AG10" s="51"/>
      <c r="AH10" s="51"/>
      <c r="AI10" s="51"/>
      <c r="AJ10" s="51"/>
      <c r="AK10" s="2"/>
      <c r="AL10" s="51">
        <f>データ!V6</f>
        <v>109</v>
      </c>
      <c r="AM10" s="51"/>
      <c r="AN10" s="51"/>
      <c r="AO10" s="51"/>
      <c r="AP10" s="51"/>
      <c r="AQ10" s="51"/>
      <c r="AR10" s="51"/>
      <c r="AS10" s="51"/>
      <c r="AT10" s="46">
        <f>データ!W6</f>
        <v>0.02</v>
      </c>
      <c r="AU10" s="46"/>
      <c r="AV10" s="46"/>
      <c r="AW10" s="46"/>
      <c r="AX10" s="46"/>
      <c r="AY10" s="46"/>
      <c r="AZ10" s="46"/>
      <c r="BA10" s="46"/>
      <c r="BB10" s="46">
        <f>データ!X6</f>
        <v>5450</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117</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【1,650.58】</v>
      </c>
      <c r="I86" s="26" t="str">
        <f>データ!CA6</f>
        <v>【38.66】</v>
      </c>
      <c r="J86" s="26" t="str">
        <f>データ!CL6</f>
        <v>【481.20】</v>
      </c>
      <c r="K86" s="26" t="str">
        <f>データ!CW6</f>
        <v>【34.97】</v>
      </c>
      <c r="L86" s="26" t="str">
        <f>データ!DH6</f>
        <v>【89.89】</v>
      </c>
      <c r="M86" s="26" t="s">
        <v>43</v>
      </c>
      <c r="N86" s="26" t="s">
        <v>43</v>
      </c>
      <c r="O86" s="26" t="str">
        <f>データ!EO6</f>
        <v>【0.00】</v>
      </c>
    </row>
  </sheetData>
  <sheetProtection algorithmName="SHA-512" hashValue="R+zsU575gd4234n0ZHift68bFJKIZxmaOs9M8FiO+cCLLHsu1TlwLIV1H1WppPmjMZMDKermNcEAJGnGKAlDcg==" saltValue="b5RXFlseq8ppPahSQs0D9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2020</v>
      </c>
      <c r="C6" s="33">
        <f t="shared" ref="C6:X6" si="3">C7</f>
        <v>442038</v>
      </c>
      <c r="D6" s="33">
        <f t="shared" si="3"/>
        <v>47</v>
      </c>
      <c r="E6" s="33">
        <f t="shared" si="3"/>
        <v>17</v>
      </c>
      <c r="F6" s="33">
        <f t="shared" si="3"/>
        <v>9</v>
      </c>
      <c r="G6" s="33">
        <f t="shared" si="3"/>
        <v>0</v>
      </c>
      <c r="H6" s="33" t="str">
        <f t="shared" si="3"/>
        <v>大分県　中津市</v>
      </c>
      <c r="I6" s="33" t="str">
        <f t="shared" si="3"/>
        <v>法非適用</v>
      </c>
      <c r="J6" s="33" t="str">
        <f t="shared" si="3"/>
        <v>下水道事業</v>
      </c>
      <c r="K6" s="33" t="str">
        <f t="shared" si="3"/>
        <v>小規模集合排水処理</v>
      </c>
      <c r="L6" s="33" t="str">
        <f t="shared" si="3"/>
        <v>I2</v>
      </c>
      <c r="M6" s="33" t="str">
        <f t="shared" si="3"/>
        <v>非設置</v>
      </c>
      <c r="N6" s="34" t="str">
        <f t="shared" si="3"/>
        <v>-</v>
      </c>
      <c r="O6" s="34" t="str">
        <f t="shared" si="3"/>
        <v>該当数値なし</v>
      </c>
      <c r="P6" s="34">
        <f t="shared" si="3"/>
        <v>0.13</v>
      </c>
      <c r="Q6" s="34">
        <f t="shared" si="3"/>
        <v>100</v>
      </c>
      <c r="R6" s="34">
        <f t="shared" si="3"/>
        <v>2919</v>
      </c>
      <c r="S6" s="34">
        <f t="shared" si="3"/>
        <v>83808</v>
      </c>
      <c r="T6" s="34">
        <f t="shared" si="3"/>
        <v>491.44</v>
      </c>
      <c r="U6" s="34">
        <f t="shared" si="3"/>
        <v>170.54</v>
      </c>
      <c r="V6" s="34">
        <f t="shared" si="3"/>
        <v>109</v>
      </c>
      <c r="W6" s="34">
        <f t="shared" si="3"/>
        <v>0.02</v>
      </c>
      <c r="X6" s="34">
        <f t="shared" si="3"/>
        <v>5450</v>
      </c>
      <c r="Y6" s="35">
        <f>IF(Y7="",NA(),Y7)</f>
        <v>88.08</v>
      </c>
      <c r="Z6" s="35">
        <f t="shared" ref="Z6:AH6" si="4">IF(Z7="",NA(),Z7)</f>
        <v>93.48</v>
      </c>
      <c r="AA6" s="35">
        <f t="shared" si="4"/>
        <v>98.24</v>
      </c>
      <c r="AB6" s="35">
        <f t="shared" si="4"/>
        <v>103.96</v>
      </c>
      <c r="AC6" s="35">
        <f t="shared" si="4"/>
        <v>108.06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478.87</v>
      </c>
      <c r="BG6" s="35">
        <f t="shared" ref="BG6:BO6" si="7">IF(BG7="",NA(),BG7)</f>
        <v>398.4</v>
      </c>
      <c r="BH6" s="35">
        <f t="shared" si="7"/>
        <v>391.32</v>
      </c>
      <c r="BI6" s="35">
        <f t="shared" si="7"/>
        <v>369.84</v>
      </c>
      <c r="BJ6" s="35">
        <f t="shared" si="7"/>
        <v>309.04000000000002</v>
      </c>
      <c r="BK6" s="35">
        <f t="shared" si="7"/>
        <v>1914.94</v>
      </c>
      <c r="BL6" s="35">
        <f t="shared" si="7"/>
        <v>1759.36</v>
      </c>
      <c r="BM6" s="35">
        <f t="shared" si="7"/>
        <v>1837.88</v>
      </c>
      <c r="BN6" s="35">
        <f t="shared" si="7"/>
        <v>1748.51</v>
      </c>
      <c r="BO6" s="35">
        <f t="shared" si="7"/>
        <v>1640.16</v>
      </c>
      <c r="BP6" s="34" t="str">
        <f>IF(BP7="","",IF(BP7="-","【-】","【"&amp;SUBSTITUTE(TEXT(BP7,"#,##0.00"),"-","△")&amp;"】"))</f>
        <v>【1,650.58】</v>
      </c>
      <c r="BQ6" s="35">
        <f>IF(BQ7="",NA(),BQ7)</f>
        <v>88.02</v>
      </c>
      <c r="BR6" s="35">
        <f t="shared" ref="BR6:BZ6" si="8">IF(BR7="",NA(),BR7)</f>
        <v>93.42</v>
      </c>
      <c r="BS6" s="35">
        <f t="shared" si="8"/>
        <v>98.11</v>
      </c>
      <c r="BT6" s="35">
        <f t="shared" si="8"/>
        <v>104.25</v>
      </c>
      <c r="BU6" s="35">
        <f t="shared" si="8"/>
        <v>112.27</v>
      </c>
      <c r="BV6" s="35">
        <f t="shared" si="8"/>
        <v>34.020000000000003</v>
      </c>
      <c r="BW6" s="35">
        <f t="shared" si="8"/>
        <v>37.200000000000003</v>
      </c>
      <c r="BX6" s="35">
        <f t="shared" si="8"/>
        <v>35.03</v>
      </c>
      <c r="BY6" s="35">
        <f t="shared" si="8"/>
        <v>34.99</v>
      </c>
      <c r="BZ6" s="35">
        <f t="shared" si="8"/>
        <v>38.270000000000003</v>
      </c>
      <c r="CA6" s="34" t="str">
        <f>IF(CA7="","",IF(CA7="-","【-】","【"&amp;SUBSTITUTE(TEXT(CA7,"#,##0.00"),"-","△")&amp;"】"))</f>
        <v>【38.66】</v>
      </c>
      <c r="CB6" s="35">
        <f>IF(CB7="",NA(),CB7)</f>
        <v>167.84</v>
      </c>
      <c r="CC6" s="35">
        <f t="shared" ref="CC6:CK6" si="9">IF(CC7="",NA(),CC7)</f>
        <v>157.32</v>
      </c>
      <c r="CD6" s="35">
        <f t="shared" si="9"/>
        <v>155.55000000000001</v>
      </c>
      <c r="CE6" s="35">
        <f t="shared" si="9"/>
        <v>137.72999999999999</v>
      </c>
      <c r="CF6" s="35">
        <f t="shared" si="9"/>
        <v>134.21</v>
      </c>
      <c r="CG6" s="35">
        <f t="shared" si="9"/>
        <v>553.77</v>
      </c>
      <c r="CH6" s="35">
        <f t="shared" si="9"/>
        <v>508.64</v>
      </c>
      <c r="CI6" s="35">
        <f t="shared" si="9"/>
        <v>525.22</v>
      </c>
      <c r="CJ6" s="35">
        <f t="shared" si="9"/>
        <v>520.91999999999996</v>
      </c>
      <c r="CK6" s="35">
        <f t="shared" si="9"/>
        <v>486.77</v>
      </c>
      <c r="CL6" s="34" t="str">
        <f>IF(CL7="","",IF(CL7="-","【-】","【"&amp;SUBSTITUTE(TEXT(CL7,"#,##0.00"),"-","△")&amp;"】"))</f>
        <v>【481.20】</v>
      </c>
      <c r="CM6" s="35" t="str">
        <f>IF(CM7="",NA(),CM7)</f>
        <v>-</v>
      </c>
      <c r="CN6" s="35" t="str">
        <f t="shared" ref="CN6:CV6" si="10">IF(CN7="",NA(),CN7)</f>
        <v>-</v>
      </c>
      <c r="CO6" s="35" t="str">
        <f t="shared" si="10"/>
        <v>-</v>
      </c>
      <c r="CP6" s="35" t="str">
        <f t="shared" si="10"/>
        <v>-</v>
      </c>
      <c r="CQ6" s="35" t="str">
        <f t="shared" si="10"/>
        <v>-</v>
      </c>
      <c r="CR6" s="35">
        <f t="shared" si="10"/>
        <v>36.44</v>
      </c>
      <c r="CS6" s="35">
        <f t="shared" si="10"/>
        <v>34.29</v>
      </c>
      <c r="CT6" s="35">
        <f t="shared" si="10"/>
        <v>35.340000000000003</v>
      </c>
      <c r="CU6" s="35">
        <f t="shared" si="10"/>
        <v>34.68</v>
      </c>
      <c r="CV6" s="35">
        <f t="shared" si="10"/>
        <v>34.700000000000003</v>
      </c>
      <c r="CW6" s="34" t="str">
        <f>IF(CW7="","",IF(CW7="-","【-】","【"&amp;SUBSTITUTE(TEXT(CW7,"#,##0.00"),"-","△")&amp;"】"))</f>
        <v>【34.97】</v>
      </c>
      <c r="CX6" s="35">
        <f>IF(CX7="",NA(),CX7)</f>
        <v>100</v>
      </c>
      <c r="CY6" s="35">
        <f t="shared" ref="CY6:DG6" si="11">IF(CY7="",NA(),CY7)</f>
        <v>100</v>
      </c>
      <c r="CZ6" s="35">
        <f t="shared" si="11"/>
        <v>100</v>
      </c>
      <c r="DA6" s="35">
        <f t="shared" si="11"/>
        <v>100</v>
      </c>
      <c r="DB6" s="35">
        <f t="shared" si="11"/>
        <v>100</v>
      </c>
      <c r="DC6" s="35">
        <f t="shared" si="11"/>
        <v>89.93</v>
      </c>
      <c r="DD6" s="35">
        <f t="shared" si="11"/>
        <v>89.88</v>
      </c>
      <c r="DE6" s="35">
        <f t="shared" si="11"/>
        <v>91.52</v>
      </c>
      <c r="DF6" s="35">
        <f t="shared" si="11"/>
        <v>90.33</v>
      </c>
      <c r="DG6" s="35">
        <f t="shared" si="11"/>
        <v>90.04</v>
      </c>
      <c r="DH6" s="34" t="str">
        <f>IF(DH7="","",IF(DH7="-","【-】","【"&amp;SUBSTITUTE(TEXT(DH7,"#,##0.00"),"-","△")&amp;"】"))</f>
        <v>【89.89】</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4">
        <f t="shared" si="14"/>
        <v>0</v>
      </c>
      <c r="EL6" s="34">
        <f t="shared" si="14"/>
        <v>0</v>
      </c>
      <c r="EM6" s="34">
        <f t="shared" si="14"/>
        <v>0</v>
      </c>
      <c r="EN6" s="34">
        <f t="shared" si="14"/>
        <v>0</v>
      </c>
      <c r="EO6" s="34" t="str">
        <f>IF(EO7="","",IF(EO7="-","【-】","【"&amp;SUBSTITUTE(TEXT(EO7,"#,##0.00"),"-","△")&amp;"】"))</f>
        <v>【0.00】</v>
      </c>
    </row>
    <row r="7" spans="1:145" s="36" customFormat="1" x14ac:dyDescent="0.15">
      <c r="A7" s="28"/>
      <c r="B7" s="37">
        <v>2020</v>
      </c>
      <c r="C7" s="37">
        <v>442038</v>
      </c>
      <c r="D7" s="37">
        <v>47</v>
      </c>
      <c r="E7" s="37">
        <v>17</v>
      </c>
      <c r="F7" s="37">
        <v>9</v>
      </c>
      <c r="G7" s="37">
        <v>0</v>
      </c>
      <c r="H7" s="37" t="s">
        <v>97</v>
      </c>
      <c r="I7" s="37" t="s">
        <v>98</v>
      </c>
      <c r="J7" s="37" t="s">
        <v>99</v>
      </c>
      <c r="K7" s="37" t="s">
        <v>100</v>
      </c>
      <c r="L7" s="37" t="s">
        <v>101</v>
      </c>
      <c r="M7" s="37" t="s">
        <v>102</v>
      </c>
      <c r="N7" s="38" t="s">
        <v>103</v>
      </c>
      <c r="O7" s="38" t="s">
        <v>104</v>
      </c>
      <c r="P7" s="38">
        <v>0.13</v>
      </c>
      <c r="Q7" s="38">
        <v>100</v>
      </c>
      <c r="R7" s="38">
        <v>2919</v>
      </c>
      <c r="S7" s="38">
        <v>83808</v>
      </c>
      <c r="T7" s="38">
        <v>491.44</v>
      </c>
      <c r="U7" s="38">
        <v>170.54</v>
      </c>
      <c r="V7" s="38">
        <v>109</v>
      </c>
      <c r="W7" s="38">
        <v>0.02</v>
      </c>
      <c r="X7" s="38">
        <v>5450</v>
      </c>
      <c r="Y7" s="38">
        <v>88.08</v>
      </c>
      <c r="Z7" s="38">
        <v>93.48</v>
      </c>
      <c r="AA7" s="38">
        <v>98.24</v>
      </c>
      <c r="AB7" s="38">
        <v>103.96</v>
      </c>
      <c r="AC7" s="38">
        <v>108.06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478.87</v>
      </c>
      <c r="BG7" s="38">
        <v>398.4</v>
      </c>
      <c r="BH7" s="38">
        <v>391.32</v>
      </c>
      <c r="BI7" s="38">
        <v>369.84</v>
      </c>
      <c r="BJ7" s="38">
        <v>309.04000000000002</v>
      </c>
      <c r="BK7" s="38">
        <v>1914.94</v>
      </c>
      <c r="BL7" s="38">
        <v>1759.36</v>
      </c>
      <c r="BM7" s="38">
        <v>1837.88</v>
      </c>
      <c r="BN7" s="38">
        <v>1748.51</v>
      </c>
      <c r="BO7" s="38">
        <v>1640.16</v>
      </c>
      <c r="BP7" s="38">
        <v>1650.58</v>
      </c>
      <c r="BQ7" s="38">
        <v>88.02</v>
      </c>
      <c r="BR7" s="38">
        <v>93.42</v>
      </c>
      <c r="BS7" s="38">
        <v>98.11</v>
      </c>
      <c r="BT7" s="38">
        <v>104.25</v>
      </c>
      <c r="BU7" s="38">
        <v>112.27</v>
      </c>
      <c r="BV7" s="38">
        <v>34.020000000000003</v>
      </c>
      <c r="BW7" s="38">
        <v>37.200000000000003</v>
      </c>
      <c r="BX7" s="38">
        <v>35.03</v>
      </c>
      <c r="BY7" s="38">
        <v>34.99</v>
      </c>
      <c r="BZ7" s="38">
        <v>38.270000000000003</v>
      </c>
      <c r="CA7" s="38">
        <v>38.659999999999997</v>
      </c>
      <c r="CB7" s="38">
        <v>167.84</v>
      </c>
      <c r="CC7" s="38">
        <v>157.32</v>
      </c>
      <c r="CD7" s="38">
        <v>155.55000000000001</v>
      </c>
      <c r="CE7" s="38">
        <v>137.72999999999999</v>
      </c>
      <c r="CF7" s="38">
        <v>134.21</v>
      </c>
      <c r="CG7" s="38">
        <v>553.77</v>
      </c>
      <c r="CH7" s="38">
        <v>508.64</v>
      </c>
      <c r="CI7" s="38">
        <v>525.22</v>
      </c>
      <c r="CJ7" s="38">
        <v>520.91999999999996</v>
      </c>
      <c r="CK7" s="38">
        <v>486.77</v>
      </c>
      <c r="CL7" s="38">
        <v>481.2</v>
      </c>
      <c r="CM7" s="38" t="s">
        <v>103</v>
      </c>
      <c r="CN7" s="38" t="s">
        <v>103</v>
      </c>
      <c r="CO7" s="38" t="s">
        <v>103</v>
      </c>
      <c r="CP7" s="38" t="s">
        <v>103</v>
      </c>
      <c r="CQ7" s="38" t="s">
        <v>103</v>
      </c>
      <c r="CR7" s="38">
        <v>36.44</v>
      </c>
      <c r="CS7" s="38">
        <v>34.29</v>
      </c>
      <c r="CT7" s="38">
        <v>35.340000000000003</v>
      </c>
      <c r="CU7" s="38">
        <v>34.68</v>
      </c>
      <c r="CV7" s="38">
        <v>34.700000000000003</v>
      </c>
      <c r="CW7" s="38">
        <v>34.97</v>
      </c>
      <c r="CX7" s="38">
        <v>100</v>
      </c>
      <c r="CY7" s="38">
        <v>100</v>
      </c>
      <c r="CZ7" s="38">
        <v>100</v>
      </c>
      <c r="DA7" s="38">
        <v>100</v>
      </c>
      <c r="DB7" s="38">
        <v>100</v>
      </c>
      <c r="DC7" s="38">
        <v>89.93</v>
      </c>
      <c r="DD7" s="38">
        <v>89.88</v>
      </c>
      <c r="DE7" s="38">
        <v>91.52</v>
      </c>
      <c r="DF7" s="38">
        <v>90.33</v>
      </c>
      <c r="DG7" s="38">
        <v>90.04</v>
      </c>
      <c r="DH7" s="38">
        <v>89.89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v>
      </c>
      <c r="EL7" s="38">
        <v>0</v>
      </c>
      <c r="EM7" s="38">
        <v>0</v>
      </c>
      <c r="EN7" s="38">
        <v>0</v>
      </c>
      <c r="EO7" s="38">
        <v>0</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110</v>
      </c>
    </row>
    <row r="12" spans="1:145" x14ac:dyDescent="0.15">
      <c r="B12">
        <v>1</v>
      </c>
      <c r="C12">
        <v>1</v>
      </c>
      <c r="D12">
        <v>1</v>
      </c>
      <c r="E12">
        <v>1</v>
      </c>
      <c r="F12">
        <v>2</v>
      </c>
      <c r="G12" t="s">
        <v>111</v>
      </c>
    </row>
    <row r="13" spans="1:145" x14ac:dyDescent="0.15">
      <c r="B13" t="s">
        <v>112</v>
      </c>
      <c r="C13" t="s">
        <v>113</v>
      </c>
      <c r="D13" t="s">
        <v>114</v>
      </c>
      <c r="E13" t="s">
        <v>115</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oitapref</cp:lastModifiedBy>
  <cp:lastPrinted>2022-01-21T01:29:26Z</cp:lastPrinted>
  <dcterms:created xsi:type="dcterms:W3CDTF">2021-12-03T08:08:20Z</dcterms:created>
  <dcterms:modified xsi:type="dcterms:W3CDTF">2022-01-21T01:29:34Z</dcterms:modified>
  <cp:category/>
</cp:coreProperties>
</file>