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66.0.6\上下水道課\水道課\53050_管理営業係\14_企業\1401_上水道\1401000_諸務\1301_水道事業照会回答関係書\01_庁内部局\02月_公営企業に係る経営比較分析表の分析等について（財政課）\R02\"/>
    </mc:Choice>
  </mc:AlternateContent>
  <workbookProtection workbookAlgorithmName="SHA-512" workbookHashValue="EvbuGhU06CZDRe11l4+c3KkWR7qTW+VN29iigucwj3Gr4zGJZb2C5Vn/oVjE6/+DYOMWE1xkN+22PV8DgGBruA==" workbookSaltValue="1WZGlFOlIdeebWfcRPAc8A==" workbookSpinCount="100000" lockStructure="1"/>
  <bookViews>
    <workbookView xWindow="0" yWindow="0" windowWidth="28800" windowHeight="124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E86" i="4"/>
  <c r="AT10" i="4"/>
  <c r="AL10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<sst xmlns="http://schemas.openxmlformats.org/spreadsheetml/2006/main" count="236" uniqueCount="120">
  <si>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</si>
  <si>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</si>
  <si>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</si>
  <si>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</si>
  <si>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</si>
  <si>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</si>
  <si>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</si>
  <si>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</si>
  <si>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</si>
  <si>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</si>
  <si>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</si>
  <si>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</si>
  <si>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</si>
  <si>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</si>
  <si>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</si>
  <si>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</si>
  <si>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</si>
  <si>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</si>
  <si>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</si>
  <si>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</si>
  <si>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</si>
  <si>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</si>
  <si>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</si>
  <si>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</si>
  <si>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</si>
  <si>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</si>
  <si>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</si>
  <si>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</si>
  <si>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</si>
  <si>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</si>
  <si>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</si>
  <si>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</si>
  <si>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</si>
  <si>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</si>
  <si>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</si>
  <si>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</si>
  <si>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</si>
  <si>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</si>
  <si>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</si>
  <si>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</si>
  <si>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</si>
  <si>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</si>
  <si>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</si>
  <si>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</si>
  <si>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</si>
  <si>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</si>
  <si>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</si>
  <si>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</si>
  <si>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</si>
  <si>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</si>
  <si>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</si>
  <si>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</si>
  <si>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</si>
  <si>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</si>
  <si>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</si>
  <si>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</si>
  <si>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</si>
  <si>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</si>
  <si>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</si>
  <si>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</si>
  <si>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</si>
  <si>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</si>
  <si>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</si>
  <si>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</si>
  <si>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</si>
  <si>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</si>
  <si>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</si>
  <si>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</si>
  <si>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</si>
  <si>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</si>
  <si>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</si>
  <si>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</si>
  <si>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</si>
  <si>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</si>
  <si>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</si>
  <si>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</si>
  <si>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</si>
  <si>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</si>
  <si>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</si>
  <si>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</si>
  <si>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</si>
  <si>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</si>
  <si>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</si>
  <si>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</si>
  <si>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</si>
  <si>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</si>
  <si>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</si>
  <si>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</si>
  <si>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</si>
  <si>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</si>
  <si>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</si>
  <si>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</si>
  <si>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</si>
  <si>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</si>
  <si>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</si>
  <si>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</si>
  <si>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</si>
  <si>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</si>
  <si>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大分県　豊後高田市</t>
  </si>
  <si>
    <t>法非適用</t>
  </si>
  <si>
    <t>下水道事業</t>
  </si>
  <si>
    <t>特定環境保全公共下水道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</si>
  <si>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</si>
  <si>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</si>
  <si>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</si>
  <si>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</si>
  <si>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</si>
  <si>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</si>
  <si>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</si>
  <si>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</si>
  <si>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</si>
  <si>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</si>
  <si>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</si>
  <si>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</si>
  <si>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</si>
  <si>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</si>
  <si>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</si>
  <si>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下水道施設の整備は平成26年度にほぼ完了しましたが、水洗化率は上昇傾向となっているものの、依然として60％前半で低迷しています。これは事業計画に基づいて建設した汚水処理場等が処理能力の60％程度しか活用されていない状態です。
　下水道は、市民生活に欠くことのできない施設であり、下水道事業の健全で安定的な経営を図るうえで、水洗化率の向上が最優先課題となっています。
　また、今後は人口減少による汚水処理人口の低迷が懸念されます。限りある財源を効率的に投資するため、下水道が整備されていない山間部等（非人口密集地域）については、合併処理浄化槽の整備を推進していきます。</t>
    <rPh sb="32" eb="34">
      <t>ジョウショウ</t>
    </rPh>
    <rPh sb="46" eb="48">
      <t>イゼン</t>
    </rPh>
    <rPh sb="54" eb="56">
      <t>ゼンハン</t>
    </rPh>
    <rPh sb="96" eb="98">
      <t>テイド</t>
    </rPh>
    <phoneticPr fontId="4"/>
  </si>
  <si>
    <t>①有形固定資産減価償却率：－
②管路老朽化率：－
③管渠改善率：
　事業の開始時期が平成13年で、現在のところ更新が必要となる管渠はありませんが、耐用年数（40年）を考慮し、今後の更新計画を策定する必要があります。</t>
    <phoneticPr fontId="4"/>
  </si>
  <si>
    <t>①収益的収支比率：
　水洗化率は、60％前半であるため使用料収入は低迷していますが、下水道施設整備計画がほぼ完了したことから、企業債償還金が減少し、収益率は改善する傾向にありました。しかしながら、平成28年度から一般会計の繰入金の減少に伴い、右肩下がりとなっています。
②累積欠損金比率：－
③流動比率：－
④企業債残高対事業規模比率：
　（H28訂正：0.00% → 1,191.19%）
　（H29訂正：5,219.54% → 824.69%）
　下水道施設整備の完了に伴い、近年は企業債残高が減少しており、平成30年に分譲宅地の開発や新規の下水道引き込みにより、企業債を発行しました。これにより、企業債残高は、若干増加したものの、順調に償還が進んでおり、類似団体と比較すると低位で推移しています。
⑤経費回収率：
　水洗化率の伸びが鈍く、使用料改定（消費税による改定を除く。）も平成17年から行っていないため、ほぼ横ばいとなっており、類似団体と比較すると低くなっています。
⑥汚水処理原価：
　汚水処理区域の拡大とともに有収水量（使用料徴収の対象となる汚水量）は増加していますが、水洗化率が60％前半にあるため、類似団体と比較すると高くなっています。
⑦施設利用率：
　（H30訂正：39.30％ → 60.46％）
　供用開始から10年以上が経過し、類似団体の水準を超えていますが、水洗化率が60％前半と低いため、利用率も60%台で推移しています。
⑧水洗化率：
　近年、上昇傾向にあり60％前半となっていますが、水洗化（下水道接続）は家屋の改造等が伴う場合が多く、高齢化の進行などから水洗化が伸び悩んでおり、類似団体と比較すると低くなっています。</t>
    <rPh sb="20" eb="22">
      <t>ゼンハン</t>
    </rPh>
    <rPh sb="27" eb="30">
      <t>シヨウリョウ</t>
    </rPh>
    <rPh sb="30" eb="32">
      <t>シュウニュウ</t>
    </rPh>
    <rPh sb="98" eb="100">
      <t>ヘイセイ</t>
    </rPh>
    <rPh sb="102" eb="104">
      <t>ネンド</t>
    </rPh>
    <rPh sb="106" eb="108">
      <t>イッパン</t>
    </rPh>
    <rPh sb="108" eb="110">
      <t>カイケイ</t>
    </rPh>
    <rPh sb="111" eb="113">
      <t>クリイレ</t>
    </rPh>
    <rPh sb="113" eb="114">
      <t>キン</t>
    </rPh>
    <rPh sb="115" eb="117">
      <t>ゲンショウ</t>
    </rPh>
    <rPh sb="118" eb="119">
      <t>トモナ</t>
    </rPh>
    <rPh sb="234" eb="236">
      <t>カンリョウ</t>
    </rPh>
    <rPh sb="237" eb="238">
      <t>トモナ</t>
    </rPh>
    <rPh sb="240" eb="242">
      <t>キンネン</t>
    </rPh>
    <rPh sb="243" eb="245">
      <t>キギョウ</t>
    </rPh>
    <rPh sb="245" eb="246">
      <t>サイ</t>
    </rPh>
    <rPh sb="246" eb="248">
      <t>ザンダカ</t>
    </rPh>
    <rPh sb="249" eb="251">
      <t>ゲンショウ</t>
    </rPh>
    <rPh sb="256" eb="258">
      <t>ヘイセイ</t>
    </rPh>
    <rPh sb="260" eb="261">
      <t>ネン</t>
    </rPh>
    <rPh sb="262" eb="264">
      <t>ブンジョウ</t>
    </rPh>
    <rPh sb="264" eb="266">
      <t>タクチ</t>
    </rPh>
    <rPh sb="267" eb="269">
      <t>カイハツ</t>
    </rPh>
    <rPh sb="270" eb="272">
      <t>シンキ</t>
    </rPh>
    <rPh sb="273" eb="276">
      <t>ゲスイドウ</t>
    </rPh>
    <rPh sb="276" eb="277">
      <t>ヒ</t>
    </rPh>
    <rPh sb="278" eb="279">
      <t>コ</t>
    </rPh>
    <rPh sb="284" eb="286">
      <t>キギョウ</t>
    </rPh>
    <rPh sb="301" eb="303">
      <t>キギョウ</t>
    </rPh>
    <rPh sb="303" eb="304">
      <t>サイ</t>
    </rPh>
    <rPh sb="304" eb="306">
      <t>ザンダカ</t>
    </rPh>
    <rPh sb="308" eb="310">
      <t>ジャッカン</t>
    </rPh>
    <rPh sb="310" eb="312">
      <t>ゾウカ</t>
    </rPh>
    <rPh sb="318" eb="320">
      <t>ジュンチョウ</t>
    </rPh>
    <rPh sb="321" eb="323">
      <t>ショウカン</t>
    </rPh>
    <rPh sb="324" eb="325">
      <t>スス</t>
    </rPh>
    <rPh sb="330" eb="332">
      <t>ルイジ</t>
    </rPh>
    <rPh sb="332" eb="334">
      <t>ダンタイ</t>
    </rPh>
    <rPh sb="335" eb="337">
      <t>ヒカク</t>
    </rPh>
    <rPh sb="340" eb="342">
      <t>テイイ</t>
    </rPh>
    <rPh sb="343" eb="345">
      <t>スイイ</t>
    </rPh>
    <rPh sb="420" eb="422">
      <t>ルイジ</t>
    </rPh>
    <rPh sb="422" eb="424">
      <t>ダンタイ</t>
    </rPh>
    <rPh sb="425" eb="427">
      <t>ヒカク</t>
    </rPh>
    <rPh sb="430" eb="431">
      <t>ヒク</t>
    </rPh>
    <rPh sb="484" eb="486">
      <t>ゾウカ</t>
    </rPh>
    <rPh sb="509" eb="511">
      <t>ルイジ</t>
    </rPh>
    <rPh sb="511" eb="513">
      <t>ダンタイ</t>
    </rPh>
    <rPh sb="514" eb="516">
      <t>ヒカク</t>
    </rPh>
    <rPh sb="542" eb="544">
      <t>テイセイ</t>
    </rPh>
    <rPh sb="603" eb="605">
      <t>ゼンハン</t>
    </rPh>
    <rPh sb="611" eb="614">
      <t>リヨウリツ</t>
    </rPh>
    <rPh sb="618" eb="619">
      <t>ダイ</t>
    </rPh>
    <rPh sb="620" eb="622">
      <t>スイイ</t>
    </rPh>
    <rPh sb="640" eb="642">
      <t>ジョウショウ</t>
    </rPh>
    <rPh sb="650" eb="652">
      <t>ゼンハン</t>
    </rPh>
    <rPh sb="719" eb="720">
      <t>ヒク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</si>
</sst>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E6-4567-A00B-4AD6E2A0C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151960"/>
        <c:axId val="124152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0.26</c:v>
                </c:pt>
                <c:pt idx="1">
                  <c:v>0.13</c:v>
                </c:pt>
                <c:pt idx="2">
                  <c:v>0.13</c:v>
                </c:pt>
                <c:pt idx="3">
                  <c:v>0.09</c:v>
                </c:pt>
                <c:pt idx="4">
                  <c:v>0.06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3E6-4567-A00B-4AD6E2A0C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151960"/>
        <c:axId val="124152352"/>
      </c:lineChart>
      <c:dateAx>
        <c:axId val="124151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24152352"/>
        <c:crosses val="autoZero"/>
        <c:auto val="1"/>
        <c:lblOffset val="100"/>
        <c:baseTimeUnit val="years"/>
      </c:dateAx>
      <c:valAx>
        <c:axId val="124152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4151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60.54</c:v>
                </c:pt>
                <c:pt idx="1">
                  <c:v>62.54</c:v>
                </c:pt>
                <c:pt idx="2">
                  <c:v>61</c:v>
                </c:pt>
                <c:pt idx="3">
                  <c:v>39.299999999999997</c:v>
                </c:pt>
                <c:pt idx="4">
                  <c:v>61.77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25-41F0-A0E3-A661A7CEC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180808"/>
        <c:axId val="327185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36.65</c:v>
                </c:pt>
                <c:pt idx="1">
                  <c:v>37.72</c:v>
                </c:pt>
                <c:pt idx="2">
                  <c:v>37.08</c:v>
                </c:pt>
                <c:pt idx="3">
                  <c:v>37.46</c:v>
                </c:pt>
                <c:pt idx="4">
                  <c:v>37.65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125-41F0-A0E3-A661A7CEC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180808"/>
        <c:axId val="327185904"/>
      </c:lineChart>
      <c:dateAx>
        <c:axId val="3271808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27185904"/>
        <c:crosses val="autoZero"/>
        <c:auto val="1"/>
        <c:lblOffset val="100"/>
        <c:baseTimeUnit val="years"/>
      </c:dateAx>
      <c:valAx>
        <c:axId val="327185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7180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55.84</c:v>
                </c:pt>
                <c:pt idx="1">
                  <c:v>58.09</c:v>
                </c:pt>
                <c:pt idx="2">
                  <c:v>59.54</c:v>
                </c:pt>
                <c:pt idx="3">
                  <c:v>61.19</c:v>
                </c:pt>
                <c:pt idx="4">
                  <c:v>62.17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C5-473B-9B85-6E6D9DE4B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180024"/>
        <c:axId val="327180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68.83</c:v>
                </c:pt>
                <c:pt idx="1">
                  <c:v>68.459999999999994</c:v>
                </c:pt>
                <c:pt idx="2">
                  <c:v>67.22</c:v>
                </c:pt>
                <c:pt idx="3">
                  <c:v>67.459999999999994</c:v>
                </c:pt>
                <c:pt idx="4">
                  <c:v>67.37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AC5-473B-9B85-6E6D9DE4B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180024"/>
        <c:axId val="327180416"/>
      </c:lineChart>
      <c:dateAx>
        <c:axId val="3271800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27180416"/>
        <c:crosses val="autoZero"/>
        <c:auto val="1"/>
        <c:lblOffset val="100"/>
        <c:baseTimeUnit val="years"/>
      </c:dateAx>
      <c:valAx>
        <c:axId val="327180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7180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87.23</c:v>
                </c:pt>
                <c:pt idx="1">
                  <c:v>85.04</c:v>
                </c:pt>
                <c:pt idx="2">
                  <c:v>82.94</c:v>
                </c:pt>
                <c:pt idx="3">
                  <c:v>79.64</c:v>
                </c:pt>
                <c:pt idx="4">
                  <c:v>59.43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F3-46F7-9F82-133501C53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534568"/>
        <c:axId val="123536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F3-46F7-9F82-133501C53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534568"/>
        <c:axId val="123536528"/>
      </c:lineChart>
      <c:dateAx>
        <c:axId val="1235345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23536528"/>
        <c:crosses val="autoZero"/>
        <c:auto val="1"/>
        <c:lblOffset val="100"/>
        <c:baseTimeUnit val="years"/>
      </c:dateAx>
      <c:valAx>
        <c:axId val="123536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3534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93-4ABB-A1DB-643F61D67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100648"/>
        <c:axId val="327098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93-4ABB-A1DB-643F61D67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100648"/>
        <c:axId val="327098688"/>
      </c:lineChart>
      <c:dateAx>
        <c:axId val="3271006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27098688"/>
        <c:crosses val="autoZero"/>
        <c:auto val="1"/>
        <c:lblOffset val="100"/>
        <c:baseTimeUnit val="years"/>
      </c:dateAx>
      <c:valAx>
        <c:axId val="327098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7100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34-44B1-8179-BB2A5C9EE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095944"/>
        <c:axId val="327101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734-44B1-8179-BB2A5C9EE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095944"/>
        <c:axId val="327101824"/>
      </c:lineChart>
      <c:dateAx>
        <c:axId val="3270959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27101824"/>
        <c:crosses val="autoZero"/>
        <c:auto val="1"/>
        <c:lblOffset val="100"/>
        <c:baseTimeUnit val="years"/>
      </c:dateAx>
      <c:valAx>
        <c:axId val="327101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7095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A5-48C2-AC63-B1417F716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096728"/>
        <c:axId val="327103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4A5-48C2-AC63-B1417F716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096728"/>
        <c:axId val="327103392"/>
      </c:lineChart>
      <c:dateAx>
        <c:axId val="327096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27103392"/>
        <c:crosses val="autoZero"/>
        <c:auto val="1"/>
        <c:lblOffset val="100"/>
        <c:baseTimeUnit val="years"/>
      </c:dateAx>
      <c:valAx>
        <c:axId val="327103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7096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AA-48B9-9A72-365F3D65E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101040"/>
        <c:axId val="327097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0AA-48B9-9A72-365F3D65E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101040"/>
        <c:axId val="327097512"/>
      </c:lineChart>
      <c:dateAx>
        <c:axId val="3271010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27097512"/>
        <c:crosses val="autoZero"/>
        <c:auto val="1"/>
        <c:lblOffset val="100"/>
        <c:baseTimeUnit val="years"/>
      </c:dateAx>
      <c:valAx>
        <c:axId val="327097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7101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699.26</c:v>
                </c:pt>
                <c:pt idx="1">
                  <c:v>0</c:v>
                </c:pt>
                <c:pt idx="2" formatCode="#,##0.00;&quot;△&quot;#,##0.00;&quot;-&quot;">
                  <c:v>5219.54</c:v>
                </c:pt>
                <c:pt idx="3" formatCode="#,##0.00;&quot;△&quot;#,##0.00;&quot;-&quot;">
                  <c:v>916.98</c:v>
                </c:pt>
                <c:pt idx="4" formatCode="#,##0.00;&quot;△&quot;#,##0.00;&quot;-&quot;">
                  <c:v>343.62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24-4506-9238-CEDDF52F3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184728"/>
        <c:axId val="327179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1673.47</c:v>
                </c:pt>
                <c:pt idx="1">
                  <c:v>1592.72</c:v>
                </c:pt>
                <c:pt idx="2">
                  <c:v>1223.96</c:v>
                </c:pt>
                <c:pt idx="3">
                  <c:v>1269.1500000000001</c:v>
                </c:pt>
                <c:pt idx="4">
                  <c:v>1087.96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624-4506-9238-CEDDF52F3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184728"/>
        <c:axId val="327179240"/>
      </c:lineChart>
      <c:dateAx>
        <c:axId val="327184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27179240"/>
        <c:crosses val="autoZero"/>
        <c:auto val="1"/>
        <c:lblOffset val="100"/>
        <c:baseTimeUnit val="years"/>
      </c:dateAx>
      <c:valAx>
        <c:axId val="327179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7184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41.24</c:v>
                </c:pt>
                <c:pt idx="1">
                  <c:v>42.13</c:v>
                </c:pt>
                <c:pt idx="2">
                  <c:v>33.869999999999997</c:v>
                </c:pt>
                <c:pt idx="3">
                  <c:v>42.2</c:v>
                </c:pt>
                <c:pt idx="4">
                  <c:v>33.32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C4-4815-A9D8-492B98624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182376"/>
        <c:axId val="327185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49.22</c:v>
                </c:pt>
                <c:pt idx="1">
                  <c:v>53.7</c:v>
                </c:pt>
                <c:pt idx="2">
                  <c:v>61.54</c:v>
                </c:pt>
                <c:pt idx="3">
                  <c:v>63.97</c:v>
                </c:pt>
                <c:pt idx="4">
                  <c:v>59.67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BC4-4815-A9D8-492B98624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182376"/>
        <c:axId val="327185120"/>
      </c:lineChart>
      <c:dateAx>
        <c:axId val="3271823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27185120"/>
        <c:crosses val="autoZero"/>
        <c:auto val="1"/>
        <c:lblOffset val="100"/>
        <c:baseTimeUnit val="years"/>
      </c:dateAx>
      <c:valAx>
        <c:axId val="327185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7182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316.11</c:v>
                </c:pt>
                <c:pt idx="1">
                  <c:v>311.12</c:v>
                </c:pt>
                <c:pt idx="2">
                  <c:v>387.5</c:v>
                </c:pt>
                <c:pt idx="3">
                  <c:v>315.23</c:v>
                </c:pt>
                <c:pt idx="4">
                  <c:v>369.02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08-4B2B-B6AD-9CC4521FE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181592"/>
        <c:axId val="327183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332.02</c:v>
                </c:pt>
                <c:pt idx="1">
                  <c:v>300.35000000000002</c:v>
                </c:pt>
                <c:pt idx="2">
                  <c:v>267.86</c:v>
                </c:pt>
                <c:pt idx="3">
                  <c:v>256.82</c:v>
                </c:pt>
                <c:pt idx="4">
                  <c:v>270.60000000000002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908-4B2B-B6AD-9CC4521FE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181592"/>
        <c:axId val="327183944"/>
      </c:lineChart>
      <c:dateAx>
        <c:axId val="327181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27183944"/>
        <c:crosses val="autoZero"/>
        <c:auto val="1"/>
        <c:lblOffset val="100"/>
        <c:baseTimeUnit val="years"/>
      </c:dateAx>
      <c:valAx>
        <c:axId val="327183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7181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【1,218.70】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【218.56】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W13" zoomScale="115" zoomScaleNormal="115" workbookViewId="0">
      <selection activeCell="AT36" sqref="AT3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</row>
    <row r="3" spans="1:78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</row>
    <row r="4" spans="1:78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1" t="str">
        <f>データ!H6</f>
        <v>大分県　豊後高田市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1" t="s">
        <v>1</v>
      </c>
      <c r="C7" s="71"/>
      <c r="D7" s="71"/>
      <c r="E7" s="71"/>
      <c r="F7" s="71"/>
      <c r="G7" s="71"/>
      <c r="H7" s="71"/>
      <c r="I7" s="71" t="s">
        <v>2</v>
      </c>
      <c r="J7" s="71"/>
      <c r="K7" s="71"/>
      <c r="L7" s="71"/>
      <c r="M7" s="71"/>
      <c r="N7" s="71"/>
      <c r="O7" s="71"/>
      <c r="P7" s="71" t="s">
        <v>3</v>
      </c>
      <c r="Q7" s="71"/>
      <c r="R7" s="71"/>
      <c r="S7" s="71"/>
      <c r="T7" s="71"/>
      <c r="U7" s="71"/>
      <c r="V7" s="71"/>
      <c r="W7" s="71" t="s">
        <v>4</v>
      </c>
      <c r="X7" s="71"/>
      <c r="Y7" s="71"/>
      <c r="Z7" s="71"/>
      <c r="AA7" s="71"/>
      <c r="AB7" s="71"/>
      <c r="AC7" s="71"/>
      <c r="AD7" s="71" t="s">
        <v>5</v>
      </c>
      <c r="AE7" s="71"/>
      <c r="AF7" s="71"/>
      <c r="AG7" s="71"/>
      <c r="AH7" s="71"/>
      <c r="AI7" s="71"/>
      <c r="AJ7" s="71"/>
      <c r="AK7" s="3"/>
      <c r="AL7" s="71" t="s">
        <v>6</v>
      </c>
      <c r="AM7" s="71"/>
      <c r="AN7" s="71"/>
      <c r="AO7" s="71"/>
      <c r="AP7" s="71"/>
      <c r="AQ7" s="71"/>
      <c r="AR7" s="71"/>
      <c r="AS7" s="71"/>
      <c r="AT7" s="71" t="s">
        <v>7</v>
      </c>
      <c r="AU7" s="71"/>
      <c r="AV7" s="71"/>
      <c r="AW7" s="71"/>
      <c r="AX7" s="71"/>
      <c r="AY7" s="71"/>
      <c r="AZ7" s="71"/>
      <c r="BA7" s="71"/>
      <c r="BB7" s="71" t="s">
        <v>8</v>
      </c>
      <c r="BC7" s="71"/>
      <c r="BD7" s="71"/>
      <c r="BE7" s="71"/>
      <c r="BF7" s="71"/>
      <c r="BG7" s="71"/>
      <c r="BH7" s="71"/>
      <c r="BI7" s="71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8" t="str">
        <f>データ!I6</f>
        <v>法非適用</v>
      </c>
      <c r="C8" s="78"/>
      <c r="D8" s="78"/>
      <c r="E8" s="78"/>
      <c r="F8" s="78"/>
      <c r="G8" s="78"/>
      <c r="H8" s="78"/>
      <c r="I8" s="78" t="str">
        <f>データ!J6</f>
        <v>下水道事業</v>
      </c>
      <c r="J8" s="78"/>
      <c r="K8" s="78"/>
      <c r="L8" s="78"/>
      <c r="M8" s="78"/>
      <c r="N8" s="78"/>
      <c r="O8" s="78"/>
      <c r="P8" s="78" t="str">
        <f>データ!K6</f>
        <v>特定環境保全公共下水道</v>
      </c>
      <c r="Q8" s="78"/>
      <c r="R8" s="78"/>
      <c r="S8" s="78"/>
      <c r="T8" s="78"/>
      <c r="U8" s="78"/>
      <c r="V8" s="78"/>
      <c r="W8" s="78" t="str">
        <f>データ!L6</f>
        <v>D3</v>
      </c>
      <c r="X8" s="78"/>
      <c r="Y8" s="78"/>
      <c r="Z8" s="78"/>
      <c r="AA8" s="78"/>
      <c r="AB8" s="78"/>
      <c r="AC8" s="78"/>
      <c r="AD8" s="79" t="str">
        <f>データ!$M$6</f>
        <v>非設置</v>
      </c>
      <c r="AE8" s="79"/>
      <c r="AF8" s="79"/>
      <c r="AG8" s="79"/>
      <c r="AH8" s="79"/>
      <c r="AI8" s="79"/>
      <c r="AJ8" s="79"/>
      <c r="AK8" s="3"/>
      <c r="AL8" s="75">
        <f>データ!S6</f>
        <v>22623</v>
      </c>
      <c r="AM8" s="75"/>
      <c r="AN8" s="75"/>
      <c r="AO8" s="75"/>
      <c r="AP8" s="75"/>
      <c r="AQ8" s="75"/>
      <c r="AR8" s="75"/>
      <c r="AS8" s="75"/>
      <c r="AT8" s="74">
        <f>データ!T6</f>
        <v>206.24</v>
      </c>
      <c r="AU8" s="74"/>
      <c r="AV8" s="74"/>
      <c r="AW8" s="74"/>
      <c r="AX8" s="74"/>
      <c r="AY8" s="74"/>
      <c r="AZ8" s="74"/>
      <c r="BA8" s="74"/>
      <c r="BB8" s="74">
        <f>データ!U6</f>
        <v>109.69</v>
      </c>
      <c r="BC8" s="74"/>
      <c r="BD8" s="74"/>
      <c r="BE8" s="74"/>
      <c r="BF8" s="74"/>
      <c r="BG8" s="74"/>
      <c r="BH8" s="74"/>
      <c r="BI8" s="74"/>
      <c r="BJ8" s="3"/>
      <c r="BK8" s="3"/>
      <c r="BL8" s="76" t="s">
        <v>10</v>
      </c>
      <c r="BM8" s="7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71" t="s">
        <v>12</v>
      </c>
      <c r="C9" s="71"/>
      <c r="D9" s="71"/>
      <c r="E9" s="71"/>
      <c r="F9" s="71"/>
      <c r="G9" s="71"/>
      <c r="H9" s="71"/>
      <c r="I9" s="71" t="s">
        <v>13</v>
      </c>
      <c r="J9" s="71"/>
      <c r="K9" s="71"/>
      <c r="L9" s="71"/>
      <c r="M9" s="71"/>
      <c r="N9" s="71"/>
      <c r="O9" s="71"/>
      <c r="P9" s="71" t="s">
        <v>14</v>
      </c>
      <c r="Q9" s="71"/>
      <c r="R9" s="71"/>
      <c r="S9" s="71"/>
      <c r="T9" s="71"/>
      <c r="U9" s="71"/>
      <c r="V9" s="71"/>
      <c r="W9" s="71" t="s">
        <v>15</v>
      </c>
      <c r="X9" s="71"/>
      <c r="Y9" s="71"/>
      <c r="Z9" s="71"/>
      <c r="AA9" s="71"/>
      <c r="AB9" s="71"/>
      <c r="AC9" s="71"/>
      <c r="AD9" s="71" t="s">
        <v>16</v>
      </c>
      <c r="AE9" s="71"/>
      <c r="AF9" s="71"/>
      <c r="AG9" s="71"/>
      <c r="AH9" s="71"/>
      <c r="AI9" s="71"/>
      <c r="AJ9" s="71"/>
      <c r="AK9" s="3"/>
      <c r="AL9" s="71" t="s">
        <v>17</v>
      </c>
      <c r="AM9" s="71"/>
      <c r="AN9" s="71"/>
      <c r="AO9" s="71"/>
      <c r="AP9" s="71"/>
      <c r="AQ9" s="71"/>
      <c r="AR9" s="71"/>
      <c r="AS9" s="71"/>
      <c r="AT9" s="71" t="s">
        <v>18</v>
      </c>
      <c r="AU9" s="71"/>
      <c r="AV9" s="71"/>
      <c r="AW9" s="71"/>
      <c r="AX9" s="71"/>
      <c r="AY9" s="71"/>
      <c r="AZ9" s="71"/>
      <c r="BA9" s="71"/>
      <c r="BB9" s="71" t="s">
        <v>19</v>
      </c>
      <c r="BC9" s="71"/>
      <c r="BD9" s="71"/>
      <c r="BE9" s="71"/>
      <c r="BF9" s="71"/>
      <c r="BG9" s="71"/>
      <c r="BH9" s="71"/>
      <c r="BI9" s="71"/>
      <c r="BJ9" s="3"/>
      <c r="BK9" s="3"/>
      <c r="BL9" s="72" t="s">
        <v>20</v>
      </c>
      <c r="BM9" s="7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74" t="str">
        <f>データ!N6</f>
        <v>-</v>
      </c>
      <c r="C10" s="74"/>
      <c r="D10" s="74"/>
      <c r="E10" s="74"/>
      <c r="F10" s="74"/>
      <c r="G10" s="74"/>
      <c r="H10" s="74"/>
      <c r="I10" s="74" t="str">
        <f>データ!O6</f>
        <v>該当数値なし</v>
      </c>
      <c r="J10" s="74"/>
      <c r="K10" s="74"/>
      <c r="L10" s="74"/>
      <c r="M10" s="74"/>
      <c r="N10" s="74"/>
      <c r="O10" s="74"/>
      <c r="P10" s="74">
        <f>データ!P6</f>
        <v>9.6999999999999993</v>
      </c>
      <c r="Q10" s="74"/>
      <c r="R10" s="74"/>
      <c r="S10" s="74"/>
      <c r="T10" s="74"/>
      <c r="U10" s="74"/>
      <c r="V10" s="74"/>
      <c r="W10" s="74">
        <f>データ!Q6</f>
        <v>66</v>
      </c>
      <c r="X10" s="74"/>
      <c r="Y10" s="74"/>
      <c r="Z10" s="74"/>
      <c r="AA10" s="74"/>
      <c r="AB10" s="74"/>
      <c r="AC10" s="74"/>
      <c r="AD10" s="75">
        <f>データ!R6</f>
        <v>2940</v>
      </c>
      <c r="AE10" s="75"/>
      <c r="AF10" s="75"/>
      <c r="AG10" s="75"/>
      <c r="AH10" s="75"/>
      <c r="AI10" s="75"/>
      <c r="AJ10" s="75"/>
      <c r="AK10" s="2"/>
      <c r="AL10" s="75">
        <f>データ!V6</f>
        <v>2189</v>
      </c>
      <c r="AM10" s="75"/>
      <c r="AN10" s="75"/>
      <c r="AO10" s="75"/>
      <c r="AP10" s="75"/>
      <c r="AQ10" s="75"/>
      <c r="AR10" s="75"/>
      <c r="AS10" s="75"/>
      <c r="AT10" s="74">
        <f>データ!W6</f>
        <v>1.31</v>
      </c>
      <c r="AU10" s="74"/>
      <c r="AV10" s="74"/>
      <c r="AW10" s="74"/>
      <c r="AX10" s="74"/>
      <c r="AY10" s="74"/>
      <c r="AZ10" s="74"/>
      <c r="BA10" s="74"/>
      <c r="BB10" s="74">
        <f>データ!X6</f>
        <v>1670.99</v>
      </c>
      <c r="BC10" s="74"/>
      <c r="BD10" s="74"/>
      <c r="BE10" s="74"/>
      <c r="BF10" s="74"/>
      <c r="BG10" s="74"/>
      <c r="BH10" s="74"/>
      <c r="BI10" s="74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5" t="s">
        <v>119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118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117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【1,218.70】</v>
      </c>
      <c r="I86" s="26" t="str">
        <f>データ!CA6</f>
        <v>【74.17】</v>
      </c>
      <c r="J86" s="26" t="str">
        <f>データ!CL6</f>
        <v>【218.56】</v>
      </c>
      <c r="K86" s="26" t="str">
        <f>データ!CW6</f>
        <v>【42.86】</v>
      </c>
      <c r="L86" s="26" t="str">
        <f>データ!DH6</f>
        <v>【84.20】</v>
      </c>
      <c r="M86" s="26" t="s">
        <v>44</v>
      </c>
      <c r="N86" s="26" t="s">
        <v>43</v>
      </c>
      <c r="O86" s="26" t="str">
        <f>データ!EO6</f>
        <v>【0.28】</v>
      </c>
    </row>
  </sheetData>
  <sheetProtection algorithmName="SHA-512" hashValue="9pT3+8nDbyhs86uYVXMaCF7nOu2Nr5BEr0egj556AdqMO6mqtSo672xxiRgb7B55YlfUPjZ8hOZxy+Occws/UA==" saltValue="nQPHInzbjUfIbKRLINj+HQ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83" t="s">
        <v>54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/>
      <c r="Y3" s="89" t="s">
        <v>55</v>
      </c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 t="s">
        <v>56</v>
      </c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8"/>
      <c r="Y4" s="82" t="s">
        <v>58</v>
      </c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 t="s">
        <v>59</v>
      </c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 t="s">
        <v>60</v>
      </c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 t="s">
        <v>61</v>
      </c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 t="s">
        <v>62</v>
      </c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 t="s">
        <v>63</v>
      </c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 t="s">
        <v>64</v>
      </c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 t="s">
        <v>65</v>
      </c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 t="s">
        <v>66</v>
      </c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 t="s">
        <v>67</v>
      </c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 t="s">
        <v>68</v>
      </c>
      <c r="EF4" s="82"/>
      <c r="EG4" s="82"/>
      <c r="EH4" s="82"/>
      <c r="EI4" s="82"/>
      <c r="EJ4" s="82"/>
      <c r="EK4" s="82"/>
      <c r="EL4" s="82"/>
      <c r="EM4" s="82"/>
      <c r="EN4" s="82"/>
      <c r="EO4" s="82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2019</v>
      </c>
      <c r="C6" s="33">
        <f t="shared" ref="C6:X6" si="3">C7</f>
        <v>442097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大分県　豊後高田市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9.6999999999999993</v>
      </c>
      <c r="Q6" s="34">
        <f t="shared" si="3"/>
        <v>66</v>
      </c>
      <c r="R6" s="34">
        <f t="shared" si="3"/>
        <v>2940</v>
      </c>
      <c r="S6" s="34">
        <f t="shared" si="3"/>
        <v>22623</v>
      </c>
      <c r="T6" s="34">
        <f t="shared" si="3"/>
        <v>206.24</v>
      </c>
      <c r="U6" s="34">
        <f t="shared" si="3"/>
        <v>109.69</v>
      </c>
      <c r="V6" s="34">
        <f t="shared" si="3"/>
        <v>2189</v>
      </c>
      <c r="W6" s="34">
        <f t="shared" si="3"/>
        <v>1.31</v>
      </c>
      <c r="X6" s="34">
        <f t="shared" si="3"/>
        <v>1670.99</v>
      </c>
      <c r="Y6" s="35">
        <f>IF(Y7="",NA(),Y7)</f>
        <v>87.23</v>
      </c>
      <c r="Z6" s="35">
        <f t="shared" ref="Z6:AH6" si="4">IF(Z7="",NA(),Z7)</f>
        <v>85.04</v>
      </c>
      <c r="AA6" s="35">
        <f t="shared" si="4"/>
        <v>82.94</v>
      </c>
      <c r="AB6" s="35">
        <f t="shared" si="4"/>
        <v>79.64</v>
      </c>
      <c r="AC6" s="35">
        <f t="shared" si="4"/>
        <v>59.43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699.26</v>
      </c>
      <c r="BG6" s="34">
        <f t="shared" ref="BG6:BO6" si="7">IF(BG7="",NA(),BG7)</f>
        <v>0</v>
      </c>
      <c r="BH6" s="35">
        <f t="shared" si="7"/>
        <v>5219.54</v>
      </c>
      <c r="BI6" s="35">
        <f t="shared" si="7"/>
        <v>916.98</v>
      </c>
      <c r="BJ6" s="35">
        <f t="shared" si="7"/>
        <v>343.62</v>
      </c>
      <c r="BK6" s="35">
        <f t="shared" si="7"/>
        <v>1673.47</v>
      </c>
      <c r="BL6" s="35">
        <f t="shared" si="7"/>
        <v>1592.72</v>
      </c>
      <c r="BM6" s="35">
        <f t="shared" si="7"/>
        <v>1223.96</v>
      </c>
      <c r="BN6" s="35">
        <f t="shared" si="7"/>
        <v>1269.1500000000001</v>
      </c>
      <c r="BO6" s="35">
        <f t="shared" si="7"/>
        <v>1087.96</v>
      </c>
      <c r="BP6" s="34" t="str">
        <f>IF(BP7="","",IF(BP7="-","【-】","【"&amp;SUBSTITUTE(TEXT(BP7,"#,##0.00"),"-","△")&amp;"】"))</f>
        <v>【1,218.70】</v>
      </c>
      <c r="BQ6" s="35">
        <f>IF(BQ7="",NA(),BQ7)</f>
        <v>41.24</v>
      </c>
      <c r="BR6" s="35">
        <f t="shared" ref="BR6:BZ6" si="8">IF(BR7="",NA(),BR7)</f>
        <v>42.13</v>
      </c>
      <c r="BS6" s="35">
        <f t="shared" si="8"/>
        <v>33.869999999999997</v>
      </c>
      <c r="BT6" s="35">
        <f t="shared" si="8"/>
        <v>42.2</v>
      </c>
      <c r="BU6" s="35">
        <f t="shared" si="8"/>
        <v>33.32</v>
      </c>
      <c r="BV6" s="35">
        <f t="shared" si="8"/>
        <v>49.22</v>
      </c>
      <c r="BW6" s="35">
        <f t="shared" si="8"/>
        <v>53.7</v>
      </c>
      <c r="BX6" s="35">
        <f t="shared" si="8"/>
        <v>61.54</v>
      </c>
      <c r="BY6" s="35">
        <f t="shared" si="8"/>
        <v>63.97</v>
      </c>
      <c r="BZ6" s="35">
        <f t="shared" si="8"/>
        <v>59.67</v>
      </c>
      <c r="CA6" s="34" t="str">
        <f>IF(CA7="","",IF(CA7="-","【-】","【"&amp;SUBSTITUTE(TEXT(CA7,"#,##0.00"),"-","△")&amp;"】"))</f>
        <v>【74.17】</v>
      </c>
      <c r="CB6" s="35">
        <f>IF(CB7="",NA(),CB7)</f>
        <v>316.11</v>
      </c>
      <c r="CC6" s="35">
        <f t="shared" ref="CC6:CK6" si="9">IF(CC7="",NA(),CC7)</f>
        <v>311.12</v>
      </c>
      <c r="CD6" s="35">
        <f t="shared" si="9"/>
        <v>387.5</v>
      </c>
      <c r="CE6" s="35">
        <f t="shared" si="9"/>
        <v>315.23</v>
      </c>
      <c r="CF6" s="35">
        <f t="shared" si="9"/>
        <v>369.02</v>
      </c>
      <c r="CG6" s="35">
        <f t="shared" si="9"/>
        <v>332.02</v>
      </c>
      <c r="CH6" s="35">
        <f t="shared" si="9"/>
        <v>300.35000000000002</v>
      </c>
      <c r="CI6" s="35">
        <f t="shared" si="9"/>
        <v>267.86</v>
      </c>
      <c r="CJ6" s="35">
        <f t="shared" si="9"/>
        <v>256.82</v>
      </c>
      <c r="CK6" s="35">
        <f t="shared" si="9"/>
        <v>270.60000000000002</v>
      </c>
      <c r="CL6" s="34" t="str">
        <f>IF(CL7="","",IF(CL7="-","【-】","【"&amp;SUBSTITUTE(TEXT(CL7,"#,##0.00"),"-","△")&amp;"】"))</f>
        <v>【218.56】</v>
      </c>
      <c r="CM6" s="35">
        <f>IF(CM7="",NA(),CM7)</f>
        <v>60.54</v>
      </c>
      <c r="CN6" s="35">
        <f t="shared" ref="CN6:CV6" si="10">IF(CN7="",NA(),CN7)</f>
        <v>62.54</v>
      </c>
      <c r="CO6" s="35">
        <f t="shared" si="10"/>
        <v>61</v>
      </c>
      <c r="CP6" s="35">
        <f t="shared" si="10"/>
        <v>39.299999999999997</v>
      </c>
      <c r="CQ6" s="35">
        <f t="shared" si="10"/>
        <v>61.77</v>
      </c>
      <c r="CR6" s="35">
        <f t="shared" si="10"/>
        <v>36.65</v>
      </c>
      <c r="CS6" s="35">
        <f t="shared" si="10"/>
        <v>37.72</v>
      </c>
      <c r="CT6" s="35">
        <f t="shared" si="10"/>
        <v>37.08</v>
      </c>
      <c r="CU6" s="35">
        <f t="shared" si="10"/>
        <v>37.46</v>
      </c>
      <c r="CV6" s="35">
        <f t="shared" si="10"/>
        <v>37.65</v>
      </c>
      <c r="CW6" s="34" t="str">
        <f>IF(CW7="","",IF(CW7="-","【-】","【"&amp;SUBSTITUTE(TEXT(CW7,"#,##0.00"),"-","△")&amp;"】"))</f>
        <v>【42.86】</v>
      </c>
      <c r="CX6" s="35">
        <f>IF(CX7="",NA(),CX7)</f>
        <v>55.84</v>
      </c>
      <c r="CY6" s="35">
        <f t="shared" ref="CY6:DG6" si="11">IF(CY7="",NA(),CY7)</f>
        <v>58.09</v>
      </c>
      <c r="CZ6" s="35">
        <f t="shared" si="11"/>
        <v>59.54</v>
      </c>
      <c r="DA6" s="35">
        <f t="shared" si="11"/>
        <v>61.19</v>
      </c>
      <c r="DB6" s="35">
        <f t="shared" si="11"/>
        <v>62.17</v>
      </c>
      <c r="DC6" s="35">
        <f t="shared" si="11"/>
        <v>68.83</v>
      </c>
      <c r="DD6" s="35">
        <f t="shared" si="11"/>
        <v>68.459999999999994</v>
      </c>
      <c r="DE6" s="35">
        <f t="shared" si="11"/>
        <v>67.22</v>
      </c>
      <c r="DF6" s="35">
        <f t="shared" si="11"/>
        <v>67.459999999999994</v>
      </c>
      <c r="DG6" s="35">
        <f t="shared" si="11"/>
        <v>67.37</v>
      </c>
      <c r="DH6" s="34" t="str">
        <f>IF(DH7="","",IF(DH7="-","【-】","【"&amp;SUBSTITUTE(TEXT(DH7,"#,##0.00"),"-","△")&amp;"】"))</f>
        <v>【84.20】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0.26</v>
      </c>
      <c r="EK6" s="35">
        <f t="shared" si="14"/>
        <v>0.13</v>
      </c>
      <c r="EL6" s="35">
        <f t="shared" si="14"/>
        <v>0.13</v>
      </c>
      <c r="EM6" s="35">
        <f t="shared" si="14"/>
        <v>0.09</v>
      </c>
      <c r="EN6" s="35">
        <f t="shared" si="14"/>
        <v>0.06</v>
      </c>
      <c r="EO6" s="34" t="str">
        <f>IF(EO7="","",IF(EO7="-","【-】","【"&amp;SUBSTITUTE(TEXT(EO7,"#,##0.00"),"-","△")&amp;"】"))</f>
        <v>【0.28】</v>
      </c>
    </row>
    <row r="7" spans="1:145" s="36" customFormat="1" x14ac:dyDescent="0.15">
      <c r="A7" s="28"/>
      <c r="B7" s="37">
        <v>2019</v>
      </c>
      <c r="C7" s="37">
        <v>442097</v>
      </c>
      <c r="D7" s="37">
        <v>47</v>
      </c>
      <c r="E7" s="37">
        <v>17</v>
      </c>
      <c r="F7" s="37">
        <v>4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9.6999999999999993</v>
      </c>
      <c r="Q7" s="38">
        <v>66</v>
      </c>
      <c r="R7" s="38">
        <v>2940</v>
      </c>
      <c r="S7" s="38">
        <v>22623</v>
      </c>
      <c r="T7" s="38">
        <v>206.24</v>
      </c>
      <c r="U7" s="38">
        <v>109.69</v>
      </c>
      <c r="V7" s="38">
        <v>2189</v>
      </c>
      <c r="W7" s="38">
        <v>1.31</v>
      </c>
      <c r="X7" s="38">
        <v>1670.99</v>
      </c>
      <c r="Y7" s="38">
        <v>87.23</v>
      </c>
      <c r="Z7" s="38">
        <v>85.04</v>
      </c>
      <c r="AA7" s="38">
        <v>82.94</v>
      </c>
      <c r="AB7" s="38">
        <v>79.64</v>
      </c>
      <c r="AC7" s="38">
        <v>59.43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699.26</v>
      </c>
      <c r="BG7" s="38">
        <v>0</v>
      </c>
      <c r="BH7" s="38">
        <v>5219.54</v>
      </c>
      <c r="BI7" s="38">
        <v>916.98</v>
      </c>
      <c r="BJ7" s="38">
        <v>343.62</v>
      </c>
      <c r="BK7" s="38">
        <v>1673.47</v>
      </c>
      <c r="BL7" s="38">
        <v>1592.72</v>
      </c>
      <c r="BM7" s="38">
        <v>1223.96</v>
      </c>
      <c r="BN7" s="38">
        <v>1269.1500000000001</v>
      </c>
      <c r="BO7" s="38">
        <v>1087.96</v>
      </c>
      <c r="BP7" s="38">
        <v>1218.7</v>
      </c>
      <c r="BQ7" s="38">
        <v>41.24</v>
      </c>
      <c r="BR7" s="38">
        <v>42.13</v>
      </c>
      <c r="BS7" s="38">
        <v>33.869999999999997</v>
      </c>
      <c r="BT7" s="38">
        <v>42.2</v>
      </c>
      <c r="BU7" s="38">
        <v>33.32</v>
      </c>
      <c r="BV7" s="38">
        <v>49.22</v>
      </c>
      <c r="BW7" s="38">
        <v>53.7</v>
      </c>
      <c r="BX7" s="38">
        <v>61.54</v>
      </c>
      <c r="BY7" s="38">
        <v>63.97</v>
      </c>
      <c r="BZ7" s="38">
        <v>59.67</v>
      </c>
      <c r="CA7" s="38">
        <v>74.17</v>
      </c>
      <c r="CB7" s="38">
        <v>316.11</v>
      </c>
      <c r="CC7" s="38">
        <v>311.12</v>
      </c>
      <c r="CD7" s="38">
        <v>387.5</v>
      </c>
      <c r="CE7" s="38">
        <v>315.23</v>
      </c>
      <c r="CF7" s="38">
        <v>369.02</v>
      </c>
      <c r="CG7" s="38">
        <v>332.02</v>
      </c>
      <c r="CH7" s="38">
        <v>300.35000000000002</v>
      </c>
      <c r="CI7" s="38">
        <v>267.86</v>
      </c>
      <c r="CJ7" s="38">
        <v>256.82</v>
      </c>
      <c r="CK7" s="38">
        <v>270.60000000000002</v>
      </c>
      <c r="CL7" s="38">
        <v>218.56</v>
      </c>
      <c r="CM7" s="38">
        <v>60.54</v>
      </c>
      <c r="CN7" s="38">
        <v>62.54</v>
      </c>
      <c r="CO7" s="38">
        <v>61</v>
      </c>
      <c r="CP7" s="38">
        <v>39.299999999999997</v>
      </c>
      <c r="CQ7" s="38">
        <v>61.77</v>
      </c>
      <c r="CR7" s="38">
        <v>36.65</v>
      </c>
      <c r="CS7" s="38">
        <v>37.72</v>
      </c>
      <c r="CT7" s="38">
        <v>37.08</v>
      </c>
      <c r="CU7" s="38">
        <v>37.46</v>
      </c>
      <c r="CV7" s="38">
        <v>37.65</v>
      </c>
      <c r="CW7" s="38">
        <v>42.86</v>
      </c>
      <c r="CX7" s="38">
        <v>55.84</v>
      </c>
      <c r="CY7" s="38">
        <v>58.09</v>
      </c>
      <c r="CZ7" s="38">
        <v>59.54</v>
      </c>
      <c r="DA7" s="38">
        <v>61.19</v>
      </c>
      <c r="DB7" s="38">
        <v>62.17</v>
      </c>
      <c r="DC7" s="38">
        <v>68.83</v>
      </c>
      <c r="DD7" s="38">
        <v>68.459999999999994</v>
      </c>
      <c r="DE7" s="38">
        <v>67.22</v>
      </c>
      <c r="DF7" s="38">
        <v>67.459999999999994</v>
      </c>
      <c r="DG7" s="38">
        <v>67.37</v>
      </c>
      <c r="DH7" s="38">
        <v>84.2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0.26</v>
      </c>
      <c r="EK7" s="38">
        <v>0.13</v>
      </c>
      <c r="EL7" s="38">
        <v>0.13</v>
      </c>
      <c r="EM7" s="38">
        <v>0.09</v>
      </c>
      <c r="EN7" s="38">
        <v>0.06</v>
      </c>
      <c r="EO7" s="38">
        <v>0.28000000000000003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114</v>
      </c>
      <c r="E13" t="s">
        <v>113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2021-01-20T05:39:20Z</cp:lastPrinted>
  <dcterms:created xsi:type="dcterms:W3CDTF">2020-12-04T02:58:09Z</dcterms:created>
  <dcterms:modified xsi:type="dcterms:W3CDTF">2021-01-20T05:44:26Z</dcterms:modified>
  <cp:category/>
</cp:coreProperties>
</file>