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１．水道会計\L：調査・照会\経営比較分析、指標等\H31経営比較\【】20210122_公営企業に係る経営比較分析表（令和元年度決算）の分析等について（依頼）\メール添付資料\"/>
    </mc:Choice>
  </mc:AlternateContent>
  <workbookProtection workbookAlgorithmName="SHA-512" workbookHashValue="bMisGbpSgnzSE2mQoPxlHv2KhtYDjazAVNRIO3+DSTngCqlEKZU06iWPBjFC1ZPX0Oq+XFOlBlGfdVArzbv6cQ==" workbookSaltValue="Gs3ssbBNfnXZtarHD/K6NQ==" workbookSpinCount="100000" lockStructure="1"/>
  <bookViews>
    <workbookView xWindow="0" yWindow="0" windowWidth="28800" windowHeight="118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<sst xmlns="http://schemas.openxmlformats.org/spreadsheetml/2006/main" count="241" uniqueCount="121">
  <si>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</si>
  <si>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</si>
  <si>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</si>
  <si>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</si>
  <si>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</si>
  <si>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</si>
  <si>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</si>
  <si>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</si>
  <si>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</si>
  <si>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</si>
  <si>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</si>
  <si>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</si>
  <si>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</si>
  <si>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</si>
  <si>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</si>
  <si>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</si>
  <si>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</si>
  <si>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</si>
  <si>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</si>
  <si>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</si>
  <si>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</si>
  <si>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</si>
  <si>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</si>
  <si>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</si>
  <si>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</si>
  <si>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</si>
  <si>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</si>
  <si>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</si>
  <si>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</si>
  <si>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</si>
  <si>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</si>
  <si>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</si>
  <si>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</si>
  <si>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</si>
  <si>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</si>
  <si>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</si>
  <si>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</si>
  <si>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</si>
  <si>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</si>
  <si>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</si>
  <si>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</si>
  <si>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</si>
  <si>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</si>
  <si>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</si>
  <si>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</si>
  <si>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</si>
  <si>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</si>
  <si>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</si>
  <si>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</si>
  <si>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</si>
  <si>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</si>
  <si>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</si>
  <si>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</si>
  <si>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</si>
  <si>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</si>
  <si>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</si>
  <si>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</si>
  <si>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</si>
  <si>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</si>
  <si>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</si>
  <si>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</si>
  <si>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</si>
  <si>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</si>
  <si>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</si>
  <si>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</si>
  <si>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</si>
  <si>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</si>
  <si>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</si>
  <si>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</si>
  <si>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</si>
  <si>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</si>
  <si>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</si>
  <si>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</si>
  <si>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</si>
  <si>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</si>
  <si>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</si>
  <si>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</si>
  <si>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</si>
  <si>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</si>
  <si>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</si>
  <si>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</si>
  <si>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</si>
  <si>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</si>
  <si>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</si>
  <si>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</si>
  <si>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</si>
  <si>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</si>
  <si>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</si>
  <si>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</si>
  <si>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</si>
  <si>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</si>
  <si>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</si>
  <si>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</si>
  <si>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</si>
  <si>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</si>
  <si>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</si>
  <si>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</si>
  <si>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</si>
  <si>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</si>
  <si>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</si>
  <si>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</si>
  <si>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</si>
  <si>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</si>
  <si>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</si>
  <si>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</si>
  <si>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</si>
  <si>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</si>
  <si>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</si>
  <si>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</si>
  <si>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</si>
  <si>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</si>
  <si>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</si>
  <si>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</si>
  <si>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</si>
  <si>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</si>
  <si>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</si>
  <si>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</si>
  <si>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</si>
  <si>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③</t>
    </r>
    <r>
      <rPr>
        <sz val="11"/>
        <color rgb="FFFF0000"/>
        <rFont val="ＭＳ ゴシック"/>
        <family val="3"/>
        <charset val="128"/>
      </rPr>
      <t>『管渠改善率』</t>
    </r>
    <r>
      <rPr>
        <sz val="11"/>
        <color theme="1"/>
        <rFont val="ＭＳ ゴシック"/>
        <family val="3"/>
        <charset val="128"/>
      </rPr>
      <t>・・・当該年度に更新した管渠延長の割合を表した指標。更新した管渠はないため、0％となっている。</t>
    </r>
  </si>
  <si>
    <t>　農業集落排水処理施設への繋ぎこみにより、汚水処理維持管理費の負担は少ない状況にある。
　企業債償還後は、維持管理を行いつつ、将来的な会計統合を検討する必要がある。</t>
  </si>
  <si>
    <r>
      <t>①</t>
    </r>
    <r>
      <rPr>
        <sz val="11"/>
        <color rgb="FFFF0000"/>
        <rFont val="ＭＳ ゴシック"/>
        <family val="3"/>
        <charset val="128"/>
      </rPr>
      <t>『経常収支比率』</t>
    </r>
    <r>
      <rPr>
        <sz val="11"/>
        <color theme="1"/>
        <rFont val="ＭＳ ゴシック"/>
        <family val="3"/>
        <charset val="128"/>
      </rPr>
      <t>・・・経常的な費用が使用料等の収益でどの程度賄われているかを示す指標。前年度と比較し、使用料収入等の増額によりポイントが上がっている。
④</t>
    </r>
    <r>
      <rPr>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t>
    </r>
    <r>
      <rPr>
        <sz val="11"/>
        <color rgb="FFFF0000"/>
        <rFont val="ＭＳ ゴシック"/>
        <family val="3"/>
        <charset val="128"/>
      </rPr>
      <t>令和9年度</t>
    </r>
    <r>
      <rPr>
        <sz val="11"/>
        <color theme="1"/>
        <rFont val="ＭＳ ゴシック"/>
        <family val="3"/>
        <charset val="128"/>
      </rPr>
      <t>に償還が終了し、管渠等の更新の予定もないため、今後も減少することが見込まれる。
⑤</t>
    </r>
    <r>
      <rPr>
        <sz val="11"/>
        <color rgb="FFFF0000"/>
        <rFont val="ＭＳ ゴシック"/>
        <family val="3"/>
        <charset val="128"/>
      </rPr>
      <t>『経費回収率』</t>
    </r>
    <r>
      <rPr>
        <sz val="11"/>
        <color theme="1"/>
        <rFont val="ＭＳ ゴシック"/>
        <family val="3"/>
        <charset val="128"/>
      </rPr>
      <t>・・・汚水処理費用をどの程度使用料で賄われているかを示す指標。類似団体と比較し、高い水準であり、今後も継続できるよう経営に取り組む。
⑥</t>
    </r>
    <r>
      <rPr>
        <sz val="11"/>
        <color rgb="FFFF0000"/>
        <rFont val="ＭＳ ゴシック"/>
        <family val="3"/>
        <charset val="128"/>
      </rPr>
      <t>『汚水処理原価』</t>
    </r>
    <r>
      <rPr>
        <sz val="11"/>
        <color theme="1"/>
        <rFont val="ＭＳ ゴシック"/>
        <family val="3"/>
        <charset val="128"/>
      </rPr>
      <t>・・・有収水量1㎥あたりの汚水処理に係るコストを表した指標。農業集落排水処理施設へ繋ぎこみし、汚水処理費用が小額であることから、類似団体よりも低い数値である。
⑧</t>
    </r>
    <r>
      <rPr>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・・・処理区域内で水洗便所を設置して汚水処理している人口の割合を表した指標。処理区域が分譲地であることから、水洗化率は100％となっている。</t>
    </r>
    <rPh sb="52" eb="55">
      <t>シヨウリョウ</t>
    </rPh>
    <rPh sb="55" eb="57">
      <t>シュウニュウ</t>
    </rPh>
    <rPh sb="59" eb="61">
      <t>ゾウガク</t>
    </rPh>
    <rPh sb="69" eb="70">
      <t>ア</t>
    </rPh>
    <rPh sb="130" eb="13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</si>
</sst>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F-4887-8EFB-58DC5BF1BC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FFF-4887-8EFB-58DC5BF1BC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93.83</c:v>
                </c:pt>
                <c:pt idx="1">
                  <c:v>88.08</c:v>
                </c:pt>
                <c:pt idx="2">
                  <c:v>93.48</c:v>
                </c:pt>
                <c:pt idx="3">
                  <c:v>98.24</c:v>
                </c:pt>
                <c:pt idx="4">
                  <c:v>103.96</c:v>
                </c:pt>
              </c:numCache>
            </c:numRef>
          </c:val>
          <c:extLst>
            <c:ext xmlns:c16="http://schemas.microsoft.com/office/drawing/2014/chart" uri="{C3380CC4-5D6E-409C-BE32-E72D297353CC}">
              <c16:uniqueId val="{00000000-32C3-41BC-8205-0023DE2B7A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3-41BC-8205-0023DE2B7A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C-4333-BA1D-FD6C816253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C-4333-BA1D-FD6C816253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8-4AAE-B7E4-9605F2729D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8-4AAE-B7E4-9605F2729D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7-4E05-BA24-0C53FD2308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7-4E05-BA24-0C53FD2308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3-48CA-B205-F99B637BC3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3-48CA-B205-F99B637BC3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513.09</c:v>
                </c:pt>
                <c:pt idx="1">
                  <c:v>478.87</c:v>
                </c:pt>
                <c:pt idx="2">
                  <c:v>398.4</c:v>
                </c:pt>
                <c:pt idx="3">
                  <c:v>391.32</c:v>
                </c:pt>
                <c:pt idx="4">
                  <c:v>369.84</c:v>
                </c:pt>
              </c:numCache>
            </c:numRef>
          </c:val>
          <c:extLst>
            <c:ext xmlns:c16="http://schemas.microsoft.com/office/drawing/2014/chart" uri="{C3380CC4-5D6E-409C-BE32-E72D297353CC}">
              <c16:uniqueId val="{00000000-0A67-4959-A5F0-8177E0C172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0A67-4959-A5F0-8177E0C172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93.76</c:v>
                </c:pt>
                <c:pt idx="1">
                  <c:v>88.02</c:v>
                </c:pt>
                <c:pt idx="2">
                  <c:v>93.42</c:v>
                </c:pt>
                <c:pt idx="3">
                  <c:v>98.11</c:v>
                </c:pt>
                <c:pt idx="4">
                  <c:v>104.25</c:v>
                </c:pt>
              </c:numCache>
            </c:numRef>
          </c:val>
          <c:extLst>
            <c:ext xmlns:c16="http://schemas.microsoft.com/office/drawing/2014/chart" uri="{C3380CC4-5D6E-409C-BE32-E72D297353CC}">
              <c16:uniqueId val="{00000000-0D08-4EE8-81A9-A09CE1D986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0D08-4EE8-81A9-A09CE1D986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157.47</c:v>
                </c:pt>
                <c:pt idx="1">
                  <c:v>167.84</c:v>
                </c:pt>
                <c:pt idx="2">
                  <c:v>157.32</c:v>
                </c:pt>
                <c:pt idx="3">
                  <c:v>155.55000000000001</c:v>
                </c:pt>
                <c:pt idx="4">
                  <c:v>137.72999999999999</c:v>
                </c:pt>
              </c:numCache>
            </c:numRef>
          </c:val>
          <c:extLst>
            <c:ext xmlns:c16="http://schemas.microsoft.com/office/drawing/2014/chart" uri="{C3380CC4-5D6E-409C-BE32-E72D297353CC}">
              <c16:uniqueId val="{00000000-3BA0-4D73-B113-82C6CA7D43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3BA0-4D73-B113-82C6CA7D43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E-47BF-9DBB-11337C478F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825E-47BF-9DBB-11337C478F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3A-468D-9488-58510F7DD4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553A-468D-9488-58510F7DD4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中津市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83993</v>
      </c>
      <c r="AM8" s="69"/>
      <c r="AN8" s="69"/>
      <c r="AO8" s="69"/>
      <c r="AP8" s="69"/>
      <c r="AQ8" s="69"/>
      <c r="AR8" s="69"/>
      <c r="AS8" s="69"/>
      <c r="AT8" s="68">
        <f>データ!T6</f>
        <v>491.44</v>
      </c>
      <c r="AU8" s="68"/>
      <c r="AV8" s="68"/>
      <c r="AW8" s="68"/>
      <c r="AX8" s="68"/>
      <c r="AY8" s="68"/>
      <c r="AZ8" s="68"/>
      <c r="BA8" s="68"/>
      <c r="BB8" s="68">
        <f>データ!U6</f>
        <v>170.91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0.14000000000000001</v>
      </c>
      <c r="Q10" s="68"/>
      <c r="R10" s="68"/>
      <c r="S10" s="68"/>
      <c r="T10" s="68"/>
      <c r="U10" s="68"/>
      <c r="V10" s="68"/>
      <c r="W10" s="68">
        <f>データ!Q6</f>
        <v>100</v>
      </c>
      <c r="X10" s="68"/>
      <c r="Y10" s="68"/>
      <c r="Z10" s="68"/>
      <c r="AA10" s="68"/>
      <c r="AB10" s="68"/>
      <c r="AC10" s="68"/>
      <c r="AD10" s="69">
        <f>データ!R6</f>
        <v>2919</v>
      </c>
      <c r="AE10" s="69"/>
      <c r="AF10" s="69"/>
      <c r="AG10" s="69"/>
      <c r="AH10" s="69"/>
      <c r="AI10" s="69"/>
      <c r="AJ10" s="69"/>
      <c r="AK10" s="2"/>
      <c r="AL10" s="69">
        <f>データ!V6</f>
        <v>118</v>
      </c>
      <c r="AM10" s="69"/>
      <c r="AN10" s="69"/>
      <c r="AO10" s="69"/>
      <c r="AP10" s="69"/>
      <c r="AQ10" s="69"/>
      <c r="AR10" s="69"/>
      <c r="AS10" s="69"/>
      <c r="AT10" s="68">
        <f>データ!W6</f>
        <v>0.02</v>
      </c>
      <c r="AU10" s="68"/>
      <c r="AV10" s="68"/>
      <c r="AW10" s="68"/>
      <c r="AX10" s="68"/>
      <c r="AY10" s="68"/>
      <c r="AZ10" s="68"/>
      <c r="BA10" s="68"/>
      <c r="BB10" s="68">
        <f>データ!X6</f>
        <v>5900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45</v>
      </c>
      <c r="O86" s="26" t="str">
        <f>データ!EO6</f>
        <v>【0.00】</v>
      </c>
    </row>
  </sheetData>
  <sheetProtection algorithmName="SHA-512" hashValue="ye4XBy1rRTo4gYIsbzw8B8qwb0BUuxG8kO2LVOuZI6CazSKhW9QxhqR9oh8e5cj37iD8ig6SdgYDTah6aObKbA==" saltValue="bIiLBWkmE4ErHLx3jFWY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442038</v>
      </c>
      <c r="D6" s="33">
        <f t="shared" si="3"/>
        <v>47</v>
      </c>
      <c r="E6" s="33">
        <f t="shared" si="3"/>
        <v>17</v>
      </c>
      <c r="F6" s="33">
        <f t="shared" si="3"/>
        <v>9</v>
      </c>
      <c r="G6" s="33">
        <f t="shared" si="3"/>
        <v>0</v>
      </c>
      <c r="H6" s="33" t="str">
        <f t="shared" si="3"/>
        <v>大分県　中津市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0.14000000000000001</v>
      </c>
      <c r="Q6" s="34">
        <f t="shared" si="3"/>
        <v>100</v>
      </c>
      <c r="R6" s="34">
        <f t="shared" si="3"/>
        <v>2919</v>
      </c>
      <c r="S6" s="34">
        <f t="shared" si="3"/>
        <v>83993</v>
      </c>
      <c r="T6" s="34">
        <f t="shared" si="3"/>
        <v>491.44</v>
      </c>
      <c r="U6" s="34">
        <f t="shared" si="3"/>
        <v>170.91</v>
      </c>
      <c r="V6" s="34">
        <f t="shared" si="3"/>
        <v>118</v>
      </c>
      <c r="W6" s="34">
        <f t="shared" si="3"/>
        <v>0.02</v>
      </c>
      <c r="X6" s="34">
        <f t="shared" si="3"/>
        <v>5900</v>
      </c>
      <c r="Y6" s="35">
        <f>IF(Y7="",NA(),Y7)</f>
        <v>93.83</v>
      </c>
      <c r="Z6" s="35">
        <f t="shared" ref="Z6:AH6" si="4">IF(Z7="",NA(),Z7)</f>
        <v>88.08</v>
      </c>
      <c r="AA6" s="35">
        <f t="shared" si="4"/>
        <v>93.48</v>
      </c>
      <c r="AB6" s="35">
        <f t="shared" si="4"/>
        <v>98.24</v>
      </c>
      <c r="AC6" s="35">
        <f t="shared" si="4"/>
        <v>103.96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513.09</v>
      </c>
      <c r="BG6" s="35">
        <f t="shared" ref="BG6:BO6" si="7">IF(BG7="",NA(),BG7)</f>
        <v>478.87</v>
      </c>
      <c r="BH6" s="35">
        <f t="shared" si="7"/>
        <v>398.4</v>
      </c>
      <c r="BI6" s="35">
        <f t="shared" si="7"/>
        <v>391.32</v>
      </c>
      <c r="BJ6" s="35">
        <f t="shared" si="7"/>
        <v>369.84</v>
      </c>
      <c r="BK6" s="35">
        <f t="shared" si="7"/>
        <v>2464.06</v>
      </c>
      <c r="BL6" s="35">
        <f t="shared" si="7"/>
        <v>1914.94</v>
      </c>
      <c r="BM6" s="35">
        <f t="shared" si="7"/>
        <v>1759.36</v>
      </c>
      <c r="BN6" s="35">
        <f t="shared" si="7"/>
        <v>1837.88</v>
      </c>
      <c r="BO6" s="35">
        <f t="shared" si="7"/>
        <v>1748.51</v>
      </c>
      <c r="BP6" s="34" t="str">
        <f>IF(BP7="","",IF(BP7="-","【-】","【"&amp;SUBSTITUTE(TEXT(BP7,"#,##0.00"),"-","△")&amp;"】"))</f>
        <v>【1,682.85】</v>
      </c>
      <c r="BQ6" s="35">
        <f>IF(BQ7="",NA(),BQ7)</f>
        <v>93.76</v>
      </c>
      <c r="BR6" s="35">
        <f t="shared" ref="BR6:BZ6" si="8">IF(BR7="",NA(),BR7)</f>
        <v>88.02</v>
      </c>
      <c r="BS6" s="35">
        <f t="shared" si="8"/>
        <v>93.42</v>
      </c>
      <c r="BT6" s="35">
        <f t="shared" si="8"/>
        <v>98.11</v>
      </c>
      <c r="BU6" s="35">
        <f t="shared" si="8"/>
        <v>104.25</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157.47</v>
      </c>
      <c r="CC6" s="35">
        <f t="shared" ref="CC6:CK6" si="9">IF(CC7="",NA(),CC7)</f>
        <v>167.84</v>
      </c>
      <c r="CD6" s="35">
        <f t="shared" si="9"/>
        <v>157.32</v>
      </c>
      <c r="CE6" s="35">
        <f t="shared" si="9"/>
        <v>155.55000000000001</v>
      </c>
      <c r="CF6" s="35">
        <f t="shared" si="9"/>
        <v>137.72999999999999</v>
      </c>
      <c r="CG6" s="35">
        <f t="shared" si="9"/>
        <v>561.54</v>
      </c>
      <c r="CH6" s="35">
        <f t="shared" si="9"/>
        <v>553.77</v>
      </c>
      <c r="CI6" s="35">
        <f t="shared" si="9"/>
        <v>508.64</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t="str">
        <f t="shared" si="10"/>
        <v>-</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442038</v>
      </c>
      <c r="D7" s="37">
        <v>47</v>
      </c>
      <c r="E7" s="37">
        <v>17</v>
      </c>
      <c r="F7" s="37">
        <v>9</v>
      </c>
      <c r="G7" s="37">
        <v>0</v>
      </c>
      <c r="H7" s="37" t="s">
        <v>99</v>
      </c>
      <c r="I7" s="37" t="s">
        <v>100</v>
      </c>
      <c r="J7" s="37" t="s">
        <v>101</v>
      </c>
      <c r="K7" s="37" t="s">
        <v>102</v>
      </c>
      <c r="L7" s="37" t="s">
        <v>103</v>
      </c>
      <c r="M7" s="37" t="s">
        <v>104</v>
      </c>
      <c r="N7" s="38" t="s">
        <v>105</v>
      </c>
      <c r="O7" s="38" t="s">
        <v>106</v>
      </c>
      <c r="P7" s="38">
        <v>0.14000000000000001</v>
      </c>
      <c r="Q7" s="38">
        <v>100</v>
      </c>
      <c r="R7" s="38">
        <v>2919</v>
      </c>
      <c r="S7" s="38">
        <v>83993</v>
      </c>
      <c r="T7" s="38">
        <v>491.44</v>
      </c>
      <c r="U7" s="38">
        <v>170.91</v>
      </c>
      <c r="V7" s="38">
        <v>118</v>
      </c>
      <c r="W7" s="38">
        <v>0.02</v>
      </c>
      <c r="X7" s="38">
        <v>5900</v>
      </c>
      <c r="Y7" s="38">
        <v>93.83</v>
      </c>
      <c r="Z7" s="38">
        <v>88.08</v>
      </c>
      <c r="AA7" s="38">
        <v>93.48</v>
      </c>
      <c r="AB7" s="38">
        <v>98.24</v>
      </c>
      <c r="AC7" s="38">
        <v>103.96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513.09</v>
      </c>
      <c r="BG7" s="38">
        <v>478.87</v>
      </c>
      <c r="BH7" s="38">
        <v>398.4</v>
      </c>
      <c r="BI7" s="38">
        <v>391.32</v>
      </c>
      <c r="BJ7" s="38">
        <v>369.84</v>
      </c>
      <c r="BK7" s="38">
        <v>2464.06</v>
      </c>
      <c r="BL7" s="38">
        <v>1914.94</v>
      </c>
      <c r="BM7" s="38">
        <v>1759.36</v>
      </c>
      <c r="BN7" s="38">
        <v>1837.88</v>
      </c>
      <c r="BO7" s="38">
        <v>1748.51</v>
      </c>
      <c r="BP7" s="38">
        <v>1682.85</v>
      </c>
      <c r="BQ7" s="38">
        <v>93.76</v>
      </c>
      <c r="BR7" s="38">
        <v>88.02</v>
      </c>
      <c r="BS7" s="38">
        <v>93.42</v>
      </c>
      <c r="BT7" s="38">
        <v>98.11</v>
      </c>
      <c r="BU7" s="38">
        <v>104.25</v>
      </c>
      <c r="BV7" s="38">
        <v>32.909999999999997</v>
      </c>
      <c r="BW7" s="38">
        <v>34.020000000000003</v>
      </c>
      <c r="BX7" s="38">
        <v>37.200000000000003</v>
      </c>
      <c r="BY7" s="38">
        <v>35.03</v>
      </c>
      <c r="BZ7" s="38">
        <v>34.99</v>
      </c>
      <c r="CA7" s="38">
        <v>36.18</v>
      </c>
      <c r="CB7" s="38">
        <v>157.47</v>
      </c>
      <c r="CC7" s="38">
        <v>167.84</v>
      </c>
      <c r="CD7" s="38">
        <v>157.32</v>
      </c>
      <c r="CE7" s="38">
        <v>155.55000000000001</v>
      </c>
      <c r="CF7" s="38">
        <v>137.72999999999999</v>
      </c>
      <c r="CG7" s="38">
        <v>561.54</v>
      </c>
      <c r="CH7" s="38">
        <v>553.77</v>
      </c>
      <c r="CI7" s="38">
        <v>508.64</v>
      </c>
      <c r="CJ7" s="38">
        <v>525.22</v>
      </c>
      <c r="CK7" s="38">
        <v>520.91999999999996</v>
      </c>
      <c r="CL7" s="38">
        <v>510.14</v>
      </c>
      <c r="CM7" s="38" t="s">
        <v>105</v>
      </c>
      <c r="CN7" s="38" t="s">
        <v>105</v>
      </c>
      <c r="CO7" s="38" t="s">
        <v>105</v>
      </c>
      <c r="CP7" s="38" t="s">
        <v>105</v>
      </c>
      <c r="CQ7" s="38" t="s">
        <v>105</v>
      </c>
      <c r="CR7" s="38">
        <v>34.92</v>
      </c>
      <c r="CS7" s="38">
        <v>36.44</v>
      </c>
      <c r="CT7" s="38">
        <v>34.29</v>
      </c>
      <c r="CU7" s="38">
        <v>35.340000000000003</v>
      </c>
      <c r="CV7" s="38">
        <v>34.68</v>
      </c>
      <c r="CW7" s="38">
        <v>35.17</v>
      </c>
      <c r="CX7" s="38">
        <v>100</v>
      </c>
      <c r="CY7" s="38">
        <v>100</v>
      </c>
      <c r="CZ7" s="38">
        <v>100</v>
      </c>
      <c r="DA7" s="38">
        <v>100</v>
      </c>
      <c r="DB7" s="38">
        <v>100</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2021-01-19T02:08:28Z</cp:lastPrinted>
  <dcterms:created xsi:type="dcterms:W3CDTF">2020-12-04T03:14:49Z</dcterms:created>
  <dcterms:modified xsi:type="dcterms:W3CDTF">2021-01-19T02:08:29Z</dcterms:modified>
  <cp:category/>
</cp:coreProperties>
</file>