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5建設水道部\0508上下水道課\050801経営企画係\⑥調査・報告・統計\H31\0129経営比較分析表の報告\"/>
    </mc:Choice>
  </mc:AlternateContent>
  <workbookProtection workbookAlgorithmName="SHA-512" workbookHashValue="NvPfac2lugyPO7lImjmHxG9BwUDly7rG7iBQn6KueaBp3fjk4gYArLIvEpayoS2jx/DWqzt/2MsaNOdrLXmHBQ==" workbookSaltValue="MynMrgvIf3sKd8krVgDhIg=="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<sst xmlns="http://schemas.openxmlformats.org/spreadsheetml/2006/main" count="220" uniqueCount="108">
  <si>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</si>
  <si>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</si>
  <si>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</si>
  <si>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</si>
  <si>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</si>
  <si>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</si>
  <si>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</si>
  <si>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</si>
  <si>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</si>
  <si>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</si>
  <si>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</si>
  <si>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</si>
  <si>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</si>
  <si>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</si>
  <si>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</si>
  <si>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</si>
  <si>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</si>
  <si>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</si>
  <si>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</si>
  <si>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</si>
  <si>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</si>
  <si>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</si>
  <si>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</si>
  <si>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</si>
  <si>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</si>
  <si>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</si>
  <si>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</si>
  <si>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</si>
  <si>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</si>
  <si>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</si>
  <si>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</si>
  <si>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</si>
  <si>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</si>
  <si>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</si>
  <si>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</si>
  <si>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</si>
  <si>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</si>
  <si>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</si>
  <si>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</si>
  <si>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</si>
  <si>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</si>
  <si>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</si>
  <si>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</si>
  <si>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</si>
  <si>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</si>
  <si>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</si>
  <si>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</si>
  <si>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</si>
  <si>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</si>
  <si>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</si>
  <si>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</si>
  <si>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</si>
  <si>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</si>
  <si>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</si>
  <si>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</si>
  <si>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</si>
  <si>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</si>
  <si>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</si>
  <si>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</si>
  <si>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</si>
  <si>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</si>
  <si>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</si>
  <si>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</si>
  <si>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</si>
  <si>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</si>
  <si>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</si>
  <si>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</si>
  <si>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</si>
  <si>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</si>
  <si>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</si>
  <si>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</si>
  <si>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</si>
  <si>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</si>
  <si>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</si>
  <si>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</si>
  <si>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</si>
  <si>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</si>
  <si>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</si>
  <si>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</si>
  <si>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</si>
  <si>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</si>
  <si>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</si>
  <si>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</si>
  <si>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</si>
  <si>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</si>
  <si>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</si>
  <si>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</si>
  <si>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</si>
  <si>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</si>
  <si>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</si>
  <si>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</si>
  <si>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</si>
  <si>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</si>
  <si>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宇佐市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</si>
  <si>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</si>
  <si>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</si>
  <si>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</si>
  <si>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</si>
  <si>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</si>
  <si>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</si>
  <si>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</si>
  <si>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</si>
  <si>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</si>
  <si>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</si>
  <si>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</si>
  <si>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例年の平均値が100％を超えており、健全な経営が出来ていると認識している。
③『流動比率』
　保有現金が多いため、類似団体と比して流動比率が高い。今後も同傾向を確保できるよう、取り組んでいく。
④『企業債残高対給水収益比率』
　H29年度に簡易水道事業と統合し、大きく悪化した。企業債償還を順調に進め、正常化を目指す。  
⑤『料金回収率』
　簡易水道事業と統合し、大きく悪化した。適正な料金設定の在り方も含めて、今後、様々な観点から検討を行いたい。
⑥『給水原価』
　簡易水道事業と統合し、大きく悪化した。費用圧縮を目指し、効率化を目指して早期の検討を行いたい。
⑦『施設利用率』
　類似団体と比して高い水準で推移しており、効率的に運用されていると言える。
⑧『有収率』
　特に周辺部の旧簡易水道における漏水等の発生が原因であると思われ、継続的な修繕、改善を目指す。老朽管路の修繕が進行しており、有収率は改善傾向にある。今後も更なる改善を目指す。</t>
    <phoneticPr fontId="4"/>
  </si>
  <si>
    <t>①『有形固定資産減価償却率』
　簡易水道との統合により、数値の傾向に変化が生じた。今後の傾向を注視し、他指標との整合性をチェックしていきたい。
②『管路経年化率』
　簡易水道との統合により、老朽管路の割合が急増した。類似団体を大きく超えたが、老朽管の布設替えを進めているので、今後の動向をよく見て対処を検討していきたい。
③『管路更新率』
　老朽管の布設替えについて、特に旧簡易水道地域について進行している。それに伴い。数値が改善した。</t>
    <phoneticPr fontId="4"/>
  </si>
  <si>
    <t xml:space="preserve">
　平成29年度に、簡易水道事業の統合があった。それに伴って各種数値が悪化しており、過去の傾向とは違った結果になっているため、今後の傾向を注視していく必要がある。
　今後経営戦略の策定等を通じて包括的な分析と対策を策定していく予定である。経営戦略策定は、現在策定作業中であり、早期の策定を目指す。また、アセットマネジメントの実施や各種計画の策定にも同時進行で取り組んでいく。
　施設の老朽化や人口減少等、水道事業として対処すべき問題は多々あることから、様々な観点から調査研究を行い、将来へ向けて取り組んでいきたい。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</si>
</sst>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0.42</c:v>
                </c:pt>
                <c:pt idx="1">
                  <c:v>0.3</c:v>
                </c:pt>
                <c:pt idx="2">
                  <c:v>0.28000000000000003</c:v>
                </c:pt>
                <c:pt idx="3">
                  <c:v>0.49</c:v>
                </c:pt>
                <c:pt idx="4">
                  <c:v>0.75</c:v>
                </c:pt>
              </c:numCache>
            </c:numRef>
          </c:val>
          <c:extLst>
            <c:ext xmlns:c16="http://schemas.microsoft.com/office/drawing/2014/chart" uri="{C3380CC4-5D6E-409C-BE32-E72D297353CC}">
              <c16:uniqueId val="{00000000-F9D4-49CE-B164-76E257B60D8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0.51</c:v>
                </c:pt>
                <c:pt idx="4">
                  <c:v>0.57999999999999996</c:v>
                </c:pt>
              </c:numCache>
            </c:numRef>
          </c:val>
          <c:smooth val="0"/>
          <c:extLst>
            <c:ext xmlns:c16="http://schemas.microsoft.com/office/drawing/2014/chart" uri="{C3380CC4-5D6E-409C-BE32-E72D297353CC}">
              <c16:uniqueId val="{00000001-F9D4-49CE-B164-76E257B60D8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70.680000000000007</c:v>
                </c:pt>
                <c:pt idx="1">
                  <c:v>72.53</c:v>
                </c:pt>
                <c:pt idx="2">
                  <c:v>70.3</c:v>
                </c:pt>
                <c:pt idx="3">
                  <c:v>67.849999999999994</c:v>
                </c:pt>
                <c:pt idx="4">
                  <c:v>68.069999999999993</c:v>
                </c:pt>
              </c:numCache>
            </c:numRef>
          </c:val>
          <c:extLst>
            <c:ext xmlns:c16="http://schemas.microsoft.com/office/drawing/2014/chart" uri="{C3380CC4-5D6E-409C-BE32-E72D297353CC}">
              <c16:uniqueId val="{00000000-01F9-4FE8-859E-B2D351B932C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60.03</c:v>
                </c:pt>
                <c:pt idx="4">
                  <c:v>59.74</c:v>
                </c:pt>
              </c:numCache>
            </c:numRef>
          </c:val>
          <c:smooth val="0"/>
          <c:extLst>
            <c:ext xmlns:c16="http://schemas.microsoft.com/office/drawing/2014/chart" uri="{C3380CC4-5D6E-409C-BE32-E72D297353CC}">
              <c16:uniqueId val="{00000001-01F9-4FE8-859E-B2D351B932C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82.6</c:v>
                </c:pt>
                <c:pt idx="1">
                  <c:v>81.709999999999994</c:v>
                </c:pt>
                <c:pt idx="2">
                  <c:v>86.61</c:v>
                </c:pt>
                <c:pt idx="3">
                  <c:v>81.77</c:v>
                </c:pt>
                <c:pt idx="4">
                  <c:v>80.66</c:v>
                </c:pt>
              </c:numCache>
            </c:numRef>
          </c:val>
          <c:extLst>
            <c:ext xmlns:c16="http://schemas.microsoft.com/office/drawing/2014/chart" uri="{C3380CC4-5D6E-409C-BE32-E72D297353CC}">
              <c16:uniqueId val="{00000000-87D1-4CE8-B7BA-59F3DA6BCC8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84.81</c:v>
                </c:pt>
                <c:pt idx="4">
                  <c:v>84.8</c:v>
                </c:pt>
              </c:numCache>
            </c:numRef>
          </c:val>
          <c:smooth val="0"/>
          <c:extLst>
            <c:ext xmlns:c16="http://schemas.microsoft.com/office/drawing/2014/chart" uri="{C3380CC4-5D6E-409C-BE32-E72D297353CC}">
              <c16:uniqueId val="{00000001-87D1-4CE8-B7BA-59F3DA6BCC8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105.24</c:v>
                </c:pt>
                <c:pt idx="1">
                  <c:v>143.02000000000001</c:v>
                </c:pt>
                <c:pt idx="2">
                  <c:v>103.89</c:v>
                </c:pt>
                <c:pt idx="3">
                  <c:v>102.1</c:v>
                </c:pt>
                <c:pt idx="4">
                  <c:v>101.91</c:v>
                </c:pt>
              </c:numCache>
            </c:numRef>
          </c:val>
          <c:extLst>
            <c:ext xmlns:c16="http://schemas.microsoft.com/office/drawing/2014/chart" uri="{C3380CC4-5D6E-409C-BE32-E72D297353CC}">
              <c16:uniqueId val="{00000000-51AD-4376-8FFD-704D4E82F58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110.68</c:v>
                </c:pt>
                <c:pt idx="4">
                  <c:v>110.66</c:v>
                </c:pt>
              </c:numCache>
            </c:numRef>
          </c:val>
          <c:smooth val="0"/>
          <c:extLst>
            <c:ext xmlns:c16="http://schemas.microsoft.com/office/drawing/2014/chart" uri="{C3380CC4-5D6E-409C-BE32-E72D297353CC}">
              <c16:uniqueId val="{00000001-51AD-4376-8FFD-704D4E82F58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47.14</c:v>
                </c:pt>
                <c:pt idx="1">
                  <c:v>49.37</c:v>
                </c:pt>
                <c:pt idx="2">
                  <c:v>51.1</c:v>
                </c:pt>
                <c:pt idx="3">
                  <c:v>36.15</c:v>
                </c:pt>
                <c:pt idx="4">
                  <c:v>37.950000000000003</c:v>
                </c:pt>
              </c:numCache>
            </c:numRef>
          </c:val>
          <c:extLst>
            <c:ext xmlns:c16="http://schemas.microsoft.com/office/drawing/2014/chart" uri="{C3380CC4-5D6E-409C-BE32-E72D297353CC}">
              <c16:uniqueId val="{00000000-F382-438A-835C-B3E28EDEEA0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47.28</c:v>
                </c:pt>
                <c:pt idx="4">
                  <c:v>47.66</c:v>
                </c:pt>
              </c:numCache>
            </c:numRef>
          </c:val>
          <c:smooth val="0"/>
          <c:extLst>
            <c:ext xmlns:c16="http://schemas.microsoft.com/office/drawing/2014/chart" uri="{C3380CC4-5D6E-409C-BE32-E72D297353CC}">
              <c16:uniqueId val="{00000001-F382-438A-835C-B3E28EDEEA0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2.72</c:v>
                </c:pt>
                <c:pt idx="1">
                  <c:v>8.94</c:v>
                </c:pt>
                <c:pt idx="2">
                  <c:v>14.9</c:v>
                </c:pt>
                <c:pt idx="3">
                  <c:v>25.39</c:v>
                </c:pt>
                <c:pt idx="4">
                  <c:v>30.66</c:v>
                </c:pt>
              </c:numCache>
            </c:numRef>
          </c:val>
          <c:extLst>
            <c:ext xmlns:c16="http://schemas.microsoft.com/office/drawing/2014/chart" uri="{C3380CC4-5D6E-409C-BE32-E72D297353CC}">
              <c16:uniqueId val="{00000000-F4CC-41D7-8E7A-A8C760ABA79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12.19</c:v>
                </c:pt>
                <c:pt idx="4">
                  <c:v>15.1</c:v>
                </c:pt>
              </c:numCache>
            </c:numRef>
          </c:val>
          <c:smooth val="0"/>
          <c:extLst>
            <c:ext xmlns:c16="http://schemas.microsoft.com/office/drawing/2014/chart" uri="{C3380CC4-5D6E-409C-BE32-E72D297353CC}">
              <c16:uniqueId val="{00000001-F4CC-41D7-8E7A-A8C760ABA79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9E-4EA9-97F2-DD6B30448AC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3.56</c:v>
                </c:pt>
                <c:pt idx="4">
                  <c:v>2.74</c:v>
                </c:pt>
              </c:numCache>
            </c:numRef>
          </c:val>
          <c:smooth val="0"/>
          <c:extLst>
            <c:ext xmlns:c16="http://schemas.microsoft.com/office/drawing/2014/chart" uri="{C3380CC4-5D6E-409C-BE32-E72D297353CC}">
              <c16:uniqueId val="{00000001-7D9E-4EA9-97F2-DD6B30448AC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511.47</c:v>
                </c:pt>
                <c:pt idx="1">
                  <c:v>1437.73</c:v>
                </c:pt>
                <c:pt idx="2">
                  <c:v>1327.23</c:v>
                </c:pt>
                <c:pt idx="3">
                  <c:v>506.64</c:v>
                </c:pt>
                <c:pt idx="4">
                  <c:v>508.17</c:v>
                </c:pt>
              </c:numCache>
            </c:numRef>
          </c:val>
          <c:extLst>
            <c:ext xmlns:c16="http://schemas.microsoft.com/office/drawing/2014/chart" uri="{C3380CC4-5D6E-409C-BE32-E72D297353CC}">
              <c16:uniqueId val="{00000000-E859-474B-B69E-1D766DBE970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357.34</c:v>
                </c:pt>
                <c:pt idx="4">
                  <c:v>366.03</c:v>
                </c:pt>
              </c:numCache>
            </c:numRef>
          </c:val>
          <c:smooth val="0"/>
          <c:extLst>
            <c:ext xmlns:c16="http://schemas.microsoft.com/office/drawing/2014/chart" uri="{C3380CC4-5D6E-409C-BE32-E72D297353CC}">
              <c16:uniqueId val="{00000001-E859-474B-B69E-1D766DBE970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620.63</c:v>
                </c:pt>
                <c:pt idx="1">
                  <c:v>600.28</c:v>
                </c:pt>
                <c:pt idx="2">
                  <c:v>567.95000000000005</c:v>
                </c:pt>
                <c:pt idx="3">
                  <c:v>699.05</c:v>
                </c:pt>
                <c:pt idx="4">
                  <c:v>678.75</c:v>
                </c:pt>
              </c:numCache>
            </c:numRef>
          </c:val>
          <c:extLst>
            <c:ext xmlns:c16="http://schemas.microsoft.com/office/drawing/2014/chart" uri="{C3380CC4-5D6E-409C-BE32-E72D297353CC}">
              <c16:uniqueId val="{00000000-77DC-4061-9833-D1079978F98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373.69</c:v>
                </c:pt>
                <c:pt idx="4">
                  <c:v>370.12</c:v>
                </c:pt>
              </c:numCache>
            </c:numRef>
          </c:val>
          <c:smooth val="0"/>
          <c:extLst>
            <c:ext xmlns:c16="http://schemas.microsoft.com/office/drawing/2014/chart" uri="{C3380CC4-5D6E-409C-BE32-E72D297353CC}">
              <c16:uniqueId val="{00000001-77DC-4061-9833-D1079978F98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101.71</c:v>
                </c:pt>
                <c:pt idx="1">
                  <c:v>101</c:v>
                </c:pt>
                <c:pt idx="2">
                  <c:v>100.5</c:v>
                </c:pt>
                <c:pt idx="3">
                  <c:v>79.94</c:v>
                </c:pt>
                <c:pt idx="4">
                  <c:v>79.150000000000006</c:v>
                </c:pt>
              </c:numCache>
            </c:numRef>
          </c:val>
          <c:extLst>
            <c:ext xmlns:c16="http://schemas.microsoft.com/office/drawing/2014/chart" uri="{C3380CC4-5D6E-409C-BE32-E72D297353CC}">
              <c16:uniqueId val="{00000000-7670-4748-BCF9-D2DD7F7F71B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99.87</c:v>
                </c:pt>
                <c:pt idx="4">
                  <c:v>100.42</c:v>
                </c:pt>
              </c:numCache>
            </c:numRef>
          </c:val>
          <c:smooth val="0"/>
          <c:extLst>
            <c:ext xmlns:c16="http://schemas.microsoft.com/office/drawing/2014/chart" uri="{C3380CC4-5D6E-409C-BE32-E72D297353CC}">
              <c16:uniqueId val="{00000001-7670-4748-BCF9-D2DD7F7F71B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153.07</c:v>
                </c:pt>
                <c:pt idx="1">
                  <c:v>153.74</c:v>
                </c:pt>
                <c:pt idx="2">
                  <c:v>153.99</c:v>
                </c:pt>
                <c:pt idx="3">
                  <c:v>193.02</c:v>
                </c:pt>
                <c:pt idx="4">
                  <c:v>196.63</c:v>
                </c:pt>
              </c:numCache>
            </c:numRef>
          </c:val>
          <c:extLst>
            <c:ext xmlns:c16="http://schemas.microsoft.com/office/drawing/2014/chart" uri="{C3380CC4-5D6E-409C-BE32-E72D297353CC}">
              <c16:uniqueId val="{00000000-0AFA-4D82-AC94-95CFEE64424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171.81</c:v>
                </c:pt>
                <c:pt idx="4">
                  <c:v>171.67</c:v>
                </c:pt>
              </c:numCache>
            </c:numRef>
          </c:val>
          <c:smooth val="0"/>
          <c:extLst>
            <c:ext xmlns:c16="http://schemas.microsoft.com/office/drawing/2014/chart" uri="{C3380CC4-5D6E-409C-BE32-E72D297353CC}">
              <c16:uniqueId val="{00000001-0AFA-4D82-AC94-95CFEE64424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T81" sqref="T81"/>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2">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2">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4" t="str">
        <f>データ!H6</f>
        <v>大分県　宇佐市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2">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56480</v>
      </c>
      <c r="AM8" s="70"/>
      <c r="AN8" s="70"/>
      <c r="AO8" s="70"/>
      <c r="AP8" s="70"/>
      <c r="AQ8" s="70"/>
      <c r="AR8" s="70"/>
      <c r="AS8" s="70"/>
      <c r="AT8" s="66">
        <f>データ!$S$6</f>
        <v>439.05</v>
      </c>
      <c r="AU8" s="67"/>
      <c r="AV8" s="67"/>
      <c r="AW8" s="67"/>
      <c r="AX8" s="67"/>
      <c r="AY8" s="67"/>
      <c r="AZ8" s="67"/>
      <c r="BA8" s="67"/>
      <c r="BB8" s="69">
        <f>データ!$T$6</f>
        <v>128.63999999999999</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2">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2">
      <c r="A10" s="2"/>
      <c r="B10" s="66" t="str">
        <f>データ!$N$6</f>
        <v>-</v>
      </c>
      <c r="C10" s="67"/>
      <c r="D10" s="67"/>
      <c r="E10" s="67"/>
      <c r="F10" s="67"/>
      <c r="G10" s="67"/>
      <c r="H10" s="67"/>
      <c r="I10" s="66">
        <f>データ!$O$6</f>
        <v>61.43</v>
      </c>
      <c r="J10" s="67"/>
      <c r="K10" s="67"/>
      <c r="L10" s="67"/>
      <c r="M10" s="67"/>
      <c r="N10" s="67"/>
      <c r="O10" s="68"/>
      <c r="P10" s="69">
        <f>データ!$P$6</f>
        <v>70.91</v>
      </c>
      <c r="Q10" s="69"/>
      <c r="R10" s="69"/>
      <c r="S10" s="69"/>
      <c r="T10" s="69"/>
      <c r="U10" s="69"/>
      <c r="V10" s="69"/>
      <c r="W10" s="70">
        <f>データ!$Q$6</f>
        <v>3120</v>
      </c>
      <c r="X10" s="70"/>
      <c r="Y10" s="70"/>
      <c r="Z10" s="70"/>
      <c r="AA10" s="70"/>
      <c r="AB10" s="70"/>
      <c r="AC10" s="70"/>
      <c r="AD10" s="2"/>
      <c r="AE10" s="2"/>
      <c r="AF10" s="2"/>
      <c r="AG10" s="2"/>
      <c r="AH10" s="4"/>
      <c r="AI10" s="4"/>
      <c r="AJ10" s="4"/>
      <c r="AK10" s="4"/>
      <c r="AL10" s="70">
        <f>データ!$U$6</f>
        <v>39805</v>
      </c>
      <c r="AM10" s="70"/>
      <c r="AN10" s="70"/>
      <c r="AO10" s="70"/>
      <c r="AP10" s="70"/>
      <c r="AQ10" s="70"/>
      <c r="AR10" s="70"/>
      <c r="AS10" s="70"/>
      <c r="AT10" s="66">
        <f>データ!$V$6</f>
        <v>145</v>
      </c>
      <c r="AU10" s="67"/>
      <c r="AV10" s="67"/>
      <c r="AW10" s="67"/>
      <c r="AX10" s="67"/>
      <c r="AY10" s="67"/>
      <c r="AZ10" s="67"/>
      <c r="BA10" s="67"/>
      <c r="BB10" s="69">
        <f>データ!$W$6</f>
        <v>274.52</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TBS7gn0OOe+m2uae+V/kbLXaSYtC3y5YBg0K6mxg93oYPezgouXsxQBprCCMpZCDY41BaD94wIYm0WIs0ktCbg==" saltValue="ZT5vUCgzAMhu6YUZsphTz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2018</v>
      </c>
      <c r="C6" s="34">
        <f t="shared" ref="C6:W6" si="3">C7</f>
        <v>442119</v>
      </c>
      <c r="D6" s="34">
        <f t="shared" si="3"/>
        <v>46</v>
      </c>
      <c r="E6" s="34">
        <f t="shared" si="3"/>
        <v>1</v>
      </c>
      <c r="F6" s="34">
        <f t="shared" si="3"/>
        <v>0</v>
      </c>
      <c r="G6" s="34">
        <f t="shared" si="3"/>
        <v>1</v>
      </c>
      <c r="H6" s="34" t="str">
        <f t="shared" si="3"/>
        <v>大分県　宇佐市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61.43</v>
      </c>
      <c r="P6" s="35">
        <f t="shared" si="3"/>
        <v>70.91</v>
      </c>
      <c r="Q6" s="35">
        <f t="shared" si="3"/>
        <v>3120</v>
      </c>
      <c r="R6" s="35">
        <f t="shared" si="3"/>
        <v>56480</v>
      </c>
      <c r="S6" s="35">
        <f t="shared" si="3"/>
        <v>439.05</v>
      </c>
      <c r="T6" s="35">
        <f t="shared" si="3"/>
        <v>128.63999999999999</v>
      </c>
      <c r="U6" s="35">
        <f t="shared" si="3"/>
        <v>39805</v>
      </c>
      <c r="V6" s="35">
        <f t="shared" si="3"/>
        <v>145</v>
      </c>
      <c r="W6" s="35">
        <f t="shared" si="3"/>
        <v>274.52</v>
      </c>
      <c r="X6" s="36">
        <f>IF(X7="",NA(),X7)</f>
        <v>105.24</v>
      </c>
      <c r="Y6" s="36">
        <f t="shared" ref="Y6:AG6" si="4">IF(Y7="",NA(),Y7)</f>
        <v>143.02000000000001</v>
      </c>
      <c r="Z6" s="36">
        <f t="shared" si="4"/>
        <v>103.89</v>
      </c>
      <c r="AA6" s="36">
        <f t="shared" si="4"/>
        <v>102.1</v>
      </c>
      <c r="AB6" s="36">
        <f t="shared" si="4"/>
        <v>101.91</v>
      </c>
      <c r="AC6" s="36">
        <f t="shared" si="4"/>
        <v>110.01</v>
      </c>
      <c r="AD6" s="36">
        <f t="shared" si="4"/>
        <v>111.21</v>
      </c>
      <c r="AE6" s="36">
        <f t="shared" si="4"/>
        <v>111.71</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3.56</v>
      </c>
      <c r="AR6" s="36">
        <f t="shared" si="5"/>
        <v>2.74</v>
      </c>
      <c r="AS6" s="35" t="str">
        <f>IF(AS7="","",IF(AS7="-","【-】","【"&amp;SUBSTITUTE(TEXT(AS7,"#,##0.00"),"-","△")&amp;"】"))</f>
        <v>【1.05】</v>
      </c>
      <c r="AT6" s="36">
        <f>IF(AT7="",NA(),AT7)</f>
        <v>511.47</v>
      </c>
      <c r="AU6" s="36">
        <f t="shared" ref="AU6:BC6" si="6">IF(AU7="",NA(),AU7)</f>
        <v>1437.73</v>
      </c>
      <c r="AV6" s="36">
        <f t="shared" si="6"/>
        <v>1327.23</v>
      </c>
      <c r="AW6" s="36">
        <f t="shared" si="6"/>
        <v>506.64</v>
      </c>
      <c r="AX6" s="36">
        <f t="shared" si="6"/>
        <v>508.17</v>
      </c>
      <c r="AY6" s="36">
        <f t="shared" si="6"/>
        <v>381.53</v>
      </c>
      <c r="AZ6" s="36">
        <f t="shared" si="6"/>
        <v>391.54</v>
      </c>
      <c r="BA6" s="36">
        <f t="shared" si="6"/>
        <v>384.34</v>
      </c>
      <c r="BB6" s="36">
        <f t="shared" si="6"/>
        <v>357.34</v>
      </c>
      <c r="BC6" s="36">
        <f t="shared" si="6"/>
        <v>366.03</v>
      </c>
      <c r="BD6" s="35" t="str">
        <f>IF(BD7="","",IF(BD7="-","【-】","【"&amp;SUBSTITUTE(TEXT(BD7,"#,##0.00"),"-","△")&amp;"】"))</f>
        <v>【261.93】</v>
      </c>
      <c r="BE6" s="36">
        <f>IF(BE7="",NA(),BE7)</f>
        <v>620.63</v>
      </c>
      <c r="BF6" s="36">
        <f t="shared" ref="BF6:BN6" si="7">IF(BF7="",NA(),BF7)</f>
        <v>600.28</v>
      </c>
      <c r="BG6" s="36">
        <f t="shared" si="7"/>
        <v>567.95000000000005</v>
      </c>
      <c r="BH6" s="36">
        <f t="shared" si="7"/>
        <v>699.05</v>
      </c>
      <c r="BI6" s="36">
        <f t="shared" si="7"/>
        <v>678.75</v>
      </c>
      <c r="BJ6" s="36">
        <f t="shared" si="7"/>
        <v>393.27</v>
      </c>
      <c r="BK6" s="36">
        <f t="shared" si="7"/>
        <v>386.97</v>
      </c>
      <c r="BL6" s="36">
        <f t="shared" si="7"/>
        <v>380.58</v>
      </c>
      <c r="BM6" s="36">
        <f t="shared" si="7"/>
        <v>373.69</v>
      </c>
      <c r="BN6" s="36">
        <f t="shared" si="7"/>
        <v>370.12</v>
      </c>
      <c r="BO6" s="35" t="str">
        <f>IF(BO7="","",IF(BO7="-","【-】","【"&amp;SUBSTITUTE(TEXT(BO7,"#,##0.00"),"-","△")&amp;"】"))</f>
        <v>【270.46】</v>
      </c>
      <c r="BP6" s="36">
        <f>IF(BP7="",NA(),BP7)</f>
        <v>101.71</v>
      </c>
      <c r="BQ6" s="36">
        <f t="shared" ref="BQ6:BY6" si="8">IF(BQ7="",NA(),BQ7)</f>
        <v>101</v>
      </c>
      <c r="BR6" s="36">
        <f t="shared" si="8"/>
        <v>100.5</v>
      </c>
      <c r="BS6" s="36">
        <f t="shared" si="8"/>
        <v>79.94</v>
      </c>
      <c r="BT6" s="36">
        <f t="shared" si="8"/>
        <v>79.150000000000006</v>
      </c>
      <c r="BU6" s="36">
        <f t="shared" si="8"/>
        <v>100.47</v>
      </c>
      <c r="BV6" s="36">
        <f t="shared" si="8"/>
        <v>101.72</v>
      </c>
      <c r="BW6" s="36">
        <f t="shared" si="8"/>
        <v>102.38</v>
      </c>
      <c r="BX6" s="36">
        <f t="shared" si="8"/>
        <v>99.87</v>
      </c>
      <c r="BY6" s="36">
        <f t="shared" si="8"/>
        <v>100.42</v>
      </c>
      <c r="BZ6" s="35" t="str">
        <f>IF(BZ7="","",IF(BZ7="-","【-】","【"&amp;SUBSTITUTE(TEXT(BZ7,"#,##0.00"),"-","△")&amp;"】"))</f>
        <v>【103.91】</v>
      </c>
      <c r="CA6" s="36">
        <f>IF(CA7="",NA(),CA7)</f>
        <v>153.07</v>
      </c>
      <c r="CB6" s="36">
        <f t="shared" ref="CB6:CJ6" si="9">IF(CB7="",NA(),CB7)</f>
        <v>153.74</v>
      </c>
      <c r="CC6" s="36">
        <f t="shared" si="9"/>
        <v>153.99</v>
      </c>
      <c r="CD6" s="36">
        <f t="shared" si="9"/>
        <v>193.02</v>
      </c>
      <c r="CE6" s="36">
        <f t="shared" si="9"/>
        <v>196.63</v>
      </c>
      <c r="CF6" s="36">
        <f t="shared" si="9"/>
        <v>169.82</v>
      </c>
      <c r="CG6" s="36">
        <f t="shared" si="9"/>
        <v>168.2</v>
      </c>
      <c r="CH6" s="36">
        <f t="shared" si="9"/>
        <v>168.67</v>
      </c>
      <c r="CI6" s="36">
        <f t="shared" si="9"/>
        <v>171.81</v>
      </c>
      <c r="CJ6" s="36">
        <f t="shared" si="9"/>
        <v>171.67</v>
      </c>
      <c r="CK6" s="35" t="str">
        <f>IF(CK7="","",IF(CK7="-","【-】","【"&amp;SUBSTITUTE(TEXT(CK7,"#,##0.00"),"-","△")&amp;"】"))</f>
        <v>【167.11】</v>
      </c>
      <c r="CL6" s="36">
        <f>IF(CL7="",NA(),CL7)</f>
        <v>70.680000000000007</v>
      </c>
      <c r="CM6" s="36">
        <f t="shared" ref="CM6:CU6" si="10">IF(CM7="",NA(),CM7)</f>
        <v>72.53</v>
      </c>
      <c r="CN6" s="36">
        <f t="shared" si="10"/>
        <v>70.3</v>
      </c>
      <c r="CO6" s="36">
        <f t="shared" si="10"/>
        <v>67.849999999999994</v>
      </c>
      <c r="CP6" s="36">
        <f t="shared" si="10"/>
        <v>68.069999999999993</v>
      </c>
      <c r="CQ6" s="36">
        <f t="shared" si="10"/>
        <v>55.13</v>
      </c>
      <c r="CR6" s="36">
        <f t="shared" si="10"/>
        <v>54.77</v>
      </c>
      <c r="CS6" s="36">
        <f t="shared" si="10"/>
        <v>54.92</v>
      </c>
      <c r="CT6" s="36">
        <f t="shared" si="10"/>
        <v>60.03</v>
      </c>
      <c r="CU6" s="36">
        <f t="shared" si="10"/>
        <v>59.74</v>
      </c>
      <c r="CV6" s="35" t="str">
        <f>IF(CV7="","",IF(CV7="-","【-】","【"&amp;SUBSTITUTE(TEXT(CV7,"#,##0.00"),"-","△")&amp;"】"))</f>
        <v>【60.27】</v>
      </c>
      <c r="CW6" s="36">
        <f>IF(CW7="",NA(),CW7)</f>
        <v>82.6</v>
      </c>
      <c r="CX6" s="36">
        <f t="shared" ref="CX6:DF6" si="11">IF(CX7="",NA(),CX7)</f>
        <v>81.709999999999994</v>
      </c>
      <c r="CY6" s="36">
        <f t="shared" si="11"/>
        <v>86.61</v>
      </c>
      <c r="CZ6" s="36">
        <f t="shared" si="11"/>
        <v>81.77</v>
      </c>
      <c r="DA6" s="36">
        <f t="shared" si="11"/>
        <v>80.66</v>
      </c>
      <c r="DB6" s="36">
        <f t="shared" si="11"/>
        <v>83</v>
      </c>
      <c r="DC6" s="36">
        <f t="shared" si="11"/>
        <v>82.89</v>
      </c>
      <c r="DD6" s="36">
        <f t="shared" si="11"/>
        <v>82.66</v>
      </c>
      <c r="DE6" s="36">
        <f t="shared" si="11"/>
        <v>84.81</v>
      </c>
      <c r="DF6" s="36">
        <f t="shared" si="11"/>
        <v>84.8</v>
      </c>
      <c r="DG6" s="35" t="str">
        <f>IF(DG7="","",IF(DG7="-","【-】","【"&amp;SUBSTITUTE(TEXT(DG7,"#,##0.00"),"-","△")&amp;"】"))</f>
        <v>【89.92】</v>
      </c>
      <c r="DH6" s="36">
        <f>IF(DH7="",NA(),DH7)</f>
        <v>47.14</v>
      </c>
      <c r="DI6" s="36">
        <f t="shared" ref="DI6:DQ6" si="12">IF(DI7="",NA(),DI7)</f>
        <v>49.37</v>
      </c>
      <c r="DJ6" s="36">
        <f t="shared" si="12"/>
        <v>51.1</v>
      </c>
      <c r="DK6" s="36">
        <f t="shared" si="12"/>
        <v>36.15</v>
      </c>
      <c r="DL6" s="36">
        <f t="shared" si="12"/>
        <v>37.950000000000003</v>
      </c>
      <c r="DM6" s="36">
        <f t="shared" si="12"/>
        <v>46.66</v>
      </c>
      <c r="DN6" s="36">
        <f t="shared" si="12"/>
        <v>47.46</v>
      </c>
      <c r="DO6" s="36">
        <f t="shared" si="12"/>
        <v>48.49</v>
      </c>
      <c r="DP6" s="36">
        <f t="shared" si="12"/>
        <v>47.28</v>
      </c>
      <c r="DQ6" s="36">
        <f t="shared" si="12"/>
        <v>47.66</v>
      </c>
      <c r="DR6" s="35" t="str">
        <f>IF(DR7="","",IF(DR7="-","【-】","【"&amp;SUBSTITUTE(TEXT(DR7,"#,##0.00"),"-","△")&amp;"】"))</f>
        <v>【48.85】</v>
      </c>
      <c r="DS6" s="36">
        <f>IF(DS7="",NA(),DS7)</f>
        <v>2.72</v>
      </c>
      <c r="DT6" s="36">
        <f t="shared" ref="DT6:EB6" si="13">IF(DT7="",NA(),DT7)</f>
        <v>8.94</v>
      </c>
      <c r="DU6" s="36">
        <f t="shared" si="13"/>
        <v>14.9</v>
      </c>
      <c r="DV6" s="36">
        <f t="shared" si="13"/>
        <v>25.39</v>
      </c>
      <c r="DW6" s="36">
        <f t="shared" si="13"/>
        <v>30.66</v>
      </c>
      <c r="DX6" s="36">
        <f t="shared" si="13"/>
        <v>9.85</v>
      </c>
      <c r="DY6" s="36">
        <f t="shared" si="13"/>
        <v>9.7100000000000009</v>
      </c>
      <c r="DZ6" s="36">
        <f t="shared" si="13"/>
        <v>12.79</v>
      </c>
      <c r="EA6" s="36">
        <f t="shared" si="13"/>
        <v>12.19</v>
      </c>
      <c r="EB6" s="36">
        <f t="shared" si="13"/>
        <v>15.1</v>
      </c>
      <c r="EC6" s="35" t="str">
        <f>IF(EC7="","",IF(EC7="-","【-】","【"&amp;SUBSTITUTE(TEXT(EC7,"#,##0.00"),"-","△")&amp;"】"))</f>
        <v>【17.80】</v>
      </c>
      <c r="ED6" s="36">
        <f>IF(ED7="",NA(),ED7)</f>
        <v>0.42</v>
      </c>
      <c r="EE6" s="36">
        <f t="shared" ref="EE6:EM6" si="14">IF(EE7="",NA(),EE7)</f>
        <v>0.3</v>
      </c>
      <c r="EF6" s="36">
        <f t="shared" si="14"/>
        <v>0.28000000000000003</v>
      </c>
      <c r="EG6" s="36">
        <f t="shared" si="14"/>
        <v>0.49</v>
      </c>
      <c r="EH6" s="36">
        <f t="shared" si="14"/>
        <v>0.75</v>
      </c>
      <c r="EI6" s="36">
        <f t="shared" si="14"/>
        <v>0.66</v>
      </c>
      <c r="EJ6" s="36">
        <f t="shared" si="14"/>
        <v>0.99</v>
      </c>
      <c r="EK6" s="36">
        <f t="shared" si="14"/>
        <v>0.71</v>
      </c>
      <c r="EL6" s="36">
        <f t="shared" si="14"/>
        <v>0.51</v>
      </c>
      <c r="EM6" s="36">
        <f t="shared" si="14"/>
        <v>0.57999999999999996</v>
      </c>
      <c r="EN6" s="35" t="str">
        <f>IF(EN7="","",IF(EN7="-","【-】","【"&amp;SUBSTITUTE(TEXT(EN7,"#,##0.00"),"-","△")&amp;"】"))</f>
        <v>【0.70】</v>
      </c>
    </row>
    <row r="7" spans="1:144" s="37" customFormat="1" x14ac:dyDescent="0.2">
      <c r="A7" s="29"/>
      <c r="B7" s="38">
        <v>2018</v>
      </c>
      <c r="C7" s="38">
        <v>442119</v>
      </c>
      <c r="D7" s="38">
        <v>46</v>
      </c>
      <c r="E7" s="38">
        <v>1</v>
      </c>
      <c r="F7" s="38">
        <v>0</v>
      </c>
      <c r="G7" s="38">
        <v>1</v>
      </c>
      <c r="H7" s="38" t="s">
        <v>93</v>
      </c>
      <c r="I7" s="38" t="s">
        <v>94</v>
      </c>
      <c r="J7" s="38" t="s">
        <v>95</v>
      </c>
      <c r="K7" s="38" t="s">
        <v>96</v>
      </c>
      <c r="L7" s="38" t="s">
        <v>97</v>
      </c>
      <c r="M7" s="38" t="s">
        <v>98</v>
      </c>
      <c r="N7" s="39" t="s">
        <v>99</v>
      </c>
      <c r="O7" s="39">
        <v>61.43</v>
      </c>
      <c r="P7" s="39">
        <v>70.91</v>
      </c>
      <c r="Q7" s="39">
        <v>3120</v>
      </c>
      <c r="R7" s="39">
        <v>56480</v>
      </c>
      <c r="S7" s="39">
        <v>439.05</v>
      </c>
      <c r="T7" s="39">
        <v>128.63999999999999</v>
      </c>
      <c r="U7" s="39">
        <v>39805</v>
      </c>
      <c r="V7" s="39">
        <v>145</v>
      </c>
      <c r="W7" s="39">
        <v>274.52</v>
      </c>
      <c r="X7" s="39">
        <v>105.24</v>
      </c>
      <c r="Y7" s="39">
        <v>143.02000000000001</v>
      </c>
      <c r="Z7" s="39">
        <v>103.89</v>
      </c>
      <c r="AA7" s="39">
        <v>102.1</v>
      </c>
      <c r="AB7" s="39">
        <v>101.91</v>
      </c>
      <c r="AC7" s="39">
        <v>110.01</v>
      </c>
      <c r="AD7" s="39">
        <v>111.21</v>
      </c>
      <c r="AE7" s="39">
        <v>111.71</v>
      </c>
      <c r="AF7" s="39">
        <v>110.68</v>
      </c>
      <c r="AG7" s="39">
        <v>110.66</v>
      </c>
      <c r="AH7" s="39">
        <v>112.83</v>
      </c>
      <c r="AI7" s="39">
        <v>0</v>
      </c>
      <c r="AJ7" s="39">
        <v>0</v>
      </c>
      <c r="AK7" s="39">
        <v>0</v>
      </c>
      <c r="AL7" s="39">
        <v>0</v>
      </c>
      <c r="AM7" s="39">
        <v>0</v>
      </c>
      <c r="AN7" s="39">
        <v>2.8</v>
      </c>
      <c r="AO7" s="39">
        <v>1.93</v>
      </c>
      <c r="AP7" s="39">
        <v>1.72</v>
      </c>
      <c r="AQ7" s="39">
        <v>3.56</v>
      </c>
      <c r="AR7" s="39">
        <v>2.74</v>
      </c>
      <c r="AS7" s="39">
        <v>1.05</v>
      </c>
      <c r="AT7" s="39">
        <v>511.47</v>
      </c>
      <c r="AU7" s="39">
        <v>1437.73</v>
      </c>
      <c r="AV7" s="39">
        <v>1327.23</v>
      </c>
      <c r="AW7" s="39">
        <v>506.64</v>
      </c>
      <c r="AX7" s="39">
        <v>508.17</v>
      </c>
      <c r="AY7" s="39">
        <v>381.53</v>
      </c>
      <c r="AZ7" s="39">
        <v>391.54</v>
      </c>
      <c r="BA7" s="39">
        <v>384.34</v>
      </c>
      <c r="BB7" s="39">
        <v>357.34</v>
      </c>
      <c r="BC7" s="39">
        <v>366.03</v>
      </c>
      <c r="BD7" s="39">
        <v>261.93</v>
      </c>
      <c r="BE7" s="39">
        <v>620.63</v>
      </c>
      <c r="BF7" s="39">
        <v>600.28</v>
      </c>
      <c r="BG7" s="39">
        <v>567.95000000000005</v>
      </c>
      <c r="BH7" s="39">
        <v>699.05</v>
      </c>
      <c r="BI7" s="39">
        <v>678.75</v>
      </c>
      <c r="BJ7" s="39">
        <v>393.27</v>
      </c>
      <c r="BK7" s="39">
        <v>386.97</v>
      </c>
      <c r="BL7" s="39">
        <v>380.58</v>
      </c>
      <c r="BM7" s="39">
        <v>373.69</v>
      </c>
      <c r="BN7" s="39">
        <v>370.12</v>
      </c>
      <c r="BO7" s="39">
        <v>270.45999999999998</v>
      </c>
      <c r="BP7" s="39">
        <v>101.71</v>
      </c>
      <c r="BQ7" s="39">
        <v>101</v>
      </c>
      <c r="BR7" s="39">
        <v>100.5</v>
      </c>
      <c r="BS7" s="39">
        <v>79.94</v>
      </c>
      <c r="BT7" s="39">
        <v>79.150000000000006</v>
      </c>
      <c r="BU7" s="39">
        <v>100.47</v>
      </c>
      <c r="BV7" s="39">
        <v>101.72</v>
      </c>
      <c r="BW7" s="39">
        <v>102.38</v>
      </c>
      <c r="BX7" s="39">
        <v>99.87</v>
      </c>
      <c r="BY7" s="39">
        <v>100.42</v>
      </c>
      <c r="BZ7" s="39">
        <v>103.91</v>
      </c>
      <c r="CA7" s="39">
        <v>153.07</v>
      </c>
      <c r="CB7" s="39">
        <v>153.74</v>
      </c>
      <c r="CC7" s="39">
        <v>153.99</v>
      </c>
      <c r="CD7" s="39">
        <v>193.02</v>
      </c>
      <c r="CE7" s="39">
        <v>196.63</v>
      </c>
      <c r="CF7" s="39">
        <v>169.82</v>
      </c>
      <c r="CG7" s="39">
        <v>168.2</v>
      </c>
      <c r="CH7" s="39">
        <v>168.67</v>
      </c>
      <c r="CI7" s="39">
        <v>171.81</v>
      </c>
      <c r="CJ7" s="39">
        <v>171.67</v>
      </c>
      <c r="CK7" s="39">
        <v>167.11</v>
      </c>
      <c r="CL7" s="39">
        <v>70.680000000000007</v>
      </c>
      <c r="CM7" s="39">
        <v>72.53</v>
      </c>
      <c r="CN7" s="39">
        <v>70.3</v>
      </c>
      <c r="CO7" s="39">
        <v>67.849999999999994</v>
      </c>
      <c r="CP7" s="39">
        <v>68.069999999999993</v>
      </c>
      <c r="CQ7" s="39">
        <v>55.13</v>
      </c>
      <c r="CR7" s="39">
        <v>54.77</v>
      </c>
      <c r="CS7" s="39">
        <v>54.92</v>
      </c>
      <c r="CT7" s="39">
        <v>60.03</v>
      </c>
      <c r="CU7" s="39">
        <v>59.74</v>
      </c>
      <c r="CV7" s="39">
        <v>60.27</v>
      </c>
      <c r="CW7" s="39">
        <v>82.6</v>
      </c>
      <c r="CX7" s="39">
        <v>81.709999999999994</v>
      </c>
      <c r="CY7" s="39">
        <v>86.61</v>
      </c>
      <c r="CZ7" s="39">
        <v>81.77</v>
      </c>
      <c r="DA7" s="39">
        <v>80.66</v>
      </c>
      <c r="DB7" s="39">
        <v>83</v>
      </c>
      <c r="DC7" s="39">
        <v>82.89</v>
      </c>
      <c r="DD7" s="39">
        <v>82.66</v>
      </c>
      <c r="DE7" s="39">
        <v>84.81</v>
      </c>
      <c r="DF7" s="39">
        <v>84.8</v>
      </c>
      <c r="DG7" s="39">
        <v>89.92</v>
      </c>
      <c r="DH7" s="39">
        <v>47.14</v>
      </c>
      <c r="DI7" s="39">
        <v>49.37</v>
      </c>
      <c r="DJ7" s="39">
        <v>51.1</v>
      </c>
      <c r="DK7" s="39">
        <v>36.15</v>
      </c>
      <c r="DL7" s="39">
        <v>37.950000000000003</v>
      </c>
      <c r="DM7" s="39">
        <v>46.66</v>
      </c>
      <c r="DN7" s="39">
        <v>47.46</v>
      </c>
      <c r="DO7" s="39">
        <v>48.49</v>
      </c>
      <c r="DP7" s="39">
        <v>47.28</v>
      </c>
      <c r="DQ7" s="39">
        <v>47.66</v>
      </c>
      <c r="DR7" s="39">
        <v>48.85</v>
      </c>
      <c r="DS7" s="39">
        <v>2.72</v>
      </c>
      <c r="DT7" s="39">
        <v>8.94</v>
      </c>
      <c r="DU7" s="39">
        <v>14.9</v>
      </c>
      <c r="DV7" s="39">
        <v>25.39</v>
      </c>
      <c r="DW7" s="39">
        <v>30.66</v>
      </c>
      <c r="DX7" s="39">
        <v>9.85</v>
      </c>
      <c r="DY7" s="39">
        <v>9.7100000000000009</v>
      </c>
      <c r="DZ7" s="39">
        <v>12.79</v>
      </c>
      <c r="EA7" s="39">
        <v>12.19</v>
      </c>
      <c r="EB7" s="39">
        <v>15.1</v>
      </c>
      <c r="EC7" s="39">
        <v>17.8</v>
      </c>
      <c r="ED7" s="39">
        <v>0.42</v>
      </c>
      <c r="EE7" s="39">
        <v>0.3</v>
      </c>
      <c r="EF7" s="39">
        <v>0.28000000000000003</v>
      </c>
      <c r="EG7" s="39">
        <v>0.49</v>
      </c>
      <c r="EH7" s="39">
        <v>0.75</v>
      </c>
      <c r="EI7" s="39">
        <v>0.66</v>
      </c>
      <c r="EJ7" s="39">
        <v>0.99</v>
      </c>
      <c r="EK7" s="39">
        <v>0.71</v>
      </c>
      <c r="EL7" s="39">
        <v>0.51</v>
      </c>
      <c r="EM7" s="39">
        <v>0.57999999999999996</v>
      </c>
      <c r="EN7" s="39">
        <v>0.7</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dcterms:created xsi:type="dcterms:W3CDTF">2019-12-05T04:30:53Z</dcterms:created>
  <dcterms:modified xsi:type="dcterms:W3CDTF">2020-01-29T04:15:50Z</dcterms:modified>
  <cp:category/>
</cp:coreProperties>
</file>