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keieikikaku\￥財政担当班￥\Q 照会回答 A\H31\(市財政課への回答・送付)\200121公営企業の経営比較分析について\01大分市\回答\"/>
    </mc:Choice>
  </mc:AlternateContent>
  <workbookProtection workbookAlgorithmName="SHA-512" workbookHashValue="oXKMmHLpGc30bZD1XM3SYXFeyLaRDV0MXod8yYx+usafmkgmLvOEUNRep3mc8YmRqY5VyKEQiUM/21vnZMtwpA==" workbookSaltValue="L7y4jwk5zx4RQH8X4O6eGg==" workbookSpinCount="100000" lockStructure="1"/>
  <bookViews>
    <workbookView xWindow="0" yWindow="0" windowWidth="15360" windowHeight="7635"/>
  </bookViews>
  <sheets>
    <sheet name="法適用_下水道事業" sheetId="4" r:id="rId1"/>
    <sheet name="データ" sheetId="5" state="hidden" r:id="rId2"/>
  </sheets>
  <calcPr calcId="162913" iterate="1" iterateDelta="0.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<sst xmlns="http://schemas.openxmlformats.org/spreadsheetml/2006/main" count="223" uniqueCount="111">
  <si>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</si>
  <si>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</si>
  <si>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</si>
  <si>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</si>
  <si>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</si>
  <si>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</si>
  <si>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</si>
  <si>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</si>
  <si>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</si>
  <si>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</si>
  <si>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</si>
  <si>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</si>
  <si>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</si>
  <si>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</si>
  <si>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</si>
  <si>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</si>
  <si>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</si>
  <si>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</si>
  <si>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</si>
  <si>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</si>
  <si>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</si>
  <si>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</si>
  <si>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</si>
  <si>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</si>
  <si>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</si>
  <si>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</si>
  <si>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</si>
  <si>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</si>
  <si>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</si>
  <si>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</si>
  <si>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</si>
  <si>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</si>
  <si>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</si>
  <si>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</si>
  <si>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</si>
  <si>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</si>
  <si>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</si>
  <si>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</si>
  <si>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</si>
  <si>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</si>
  <si>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</si>
  <si>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</si>
  <si>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</si>
  <si>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</si>
  <si>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</si>
  <si>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</si>
  <si>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</si>
  <si>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</si>
  <si>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</si>
  <si>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</si>
  <si>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</si>
  <si>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</si>
  <si>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</si>
  <si>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</si>
  <si>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</si>
  <si>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</si>
  <si>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</si>
  <si>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</si>
  <si>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</si>
  <si>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</si>
  <si>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</si>
  <si>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</si>
  <si>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</si>
  <si>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</si>
  <si>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</si>
  <si>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</si>
  <si>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</si>
  <si>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</si>
  <si>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</si>
  <si>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</si>
  <si>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</si>
  <si>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</si>
  <si>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</si>
  <si>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</si>
  <si>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</si>
  <si>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</si>
  <si>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</si>
  <si>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</si>
  <si>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</si>
  <si>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</si>
  <si>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</si>
  <si>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</si>
  <si>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</si>
  <si>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</si>
  <si>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</si>
  <si>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</si>
  <si>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</si>
  <si>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</si>
  <si>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</si>
  <si>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</si>
  <si>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</si>
  <si>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</si>
  <si>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</si>
  <si>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</si>
  <si>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</si>
  <si>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</si>
  <si>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</si>
  <si>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</si>
  <si>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</si>
  <si>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</si>
  <si>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</si>
  <si>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</si>
  <si>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</si>
  <si>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</si>
  <si>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</si>
  <si>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</si>
  <si>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</si>
  <si>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</si>
  <si>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①有形固定資産減価償却率は類似団体平均値を下回っていますが、増加傾向にあり、今後も管渠や施設の老朽化が進み改築更新のための費用の増加が見込まれます。
　②管渠老朽化率は、現時点で耐用年数を経過した管渠はありませんが、今後は増加することが予想されており、アセットマネジメントの視点を取り入れた改築更新や老化対策を実施していく必要があります。
　③管渠改善率は、類似団体平均値を下回っていますが、これは、未普及地域の整備に重点を置いているためです。今後は改築更新が必要な管渠が増加することから、普及と改善の比重を慎重に検討し、効率的な投資を行う必要があります。</t>
    <rPh sb="30" eb="32">
      <t>ゾウカ</t>
    </rPh>
    <rPh sb="32" eb="34">
      <t>ケイコウ</t>
    </rPh>
    <phoneticPr fontId="4"/>
  </si>
  <si>
    <t>本市は、他の同規模の自治体と比較すると下水道普及率が低く、未整備地域の普及に重点を置いた投資を行っておりましたが、今後は管渠の老朽化による改築更新による経費の増大が見込まれています。このようななか、平成30年度に水道事業との組織統合を行い、サービスの向上や危機管理体制の強化、コスト縮減などに取り組んでいるところです。また大分市上下水道事業経営戦略を策定し、住宅密集地の優先的な整備や集中浄化槽の引取り等による使用料の増収、下水汚泥の燃料化等による経費削減に取り組むことで経営基盤の強化を図り、持続可能な事業経営の確立を目指します。</t>
    <phoneticPr fontId="4"/>
  </si>
  <si>
    <t>　①経常収支比率は、平均値を下回っており、100%前後を推移しています。また経常収支の赤字が続いていたことから②累積欠損金比率も平均値に満たない状況です。早期の当年度純利益の黒字化を目指し、使用料の増収と維持管理費等の削減に取り組む必要があります。
　③流動比率は平均値よりも低い水準で推移しており、短期的な事業運転に必要な資金が十分に確保できていない状況です。今後は使用料の増収による流動資産の増加を図る必要があります。
　④企業債残高対事業規模比率は、企業債発行の抑制により企業債元利償還金が減少しているため改善傾向にありますが、平均値より高い水準であり、企業債の負担が大きいと言えます。引き続き企業債の縮減に取り組む必要があります。
　⑤経費回収率は100％を下回っており、汚水処理に必要な経費を使用料収入だけでは賄えず、一般会計からの基準内繰入金で補てんされています。今後は効率的・効果的な整備促進により使用料収入の増収を図ると共に、経費削減に努める必要があります。
　⑥汚水処理原価は、平均値よりも高い水準で推移していますが、これは公共下水道普及率が他都市より低いことが要因と考えられます。
　⑦施設利用率は平均値より高い水準で推移していますが、処理区別でみると偏りがあることから、施設利用率の平準化に向け、処理区の見直しを検討していきます。
　⑧水洗化率は平均値を下回って推移していますが、主な要因として、高度成長期の急激な人口増加に下水道整備が追い付かず、多くの浄化槽が設置され、下水道整備後も経済的事情などにより公共下水道に接続しないケースが多いことが考えられます。助成金制度の拡充による接続促進や未接続者への接続依頼・指導により、水洗化率の向上に繋げていきます。</t>
    <rPh sb="691" eb="694">
      <t>ジョセイキン</t>
    </rPh>
    <rPh sb="694" eb="696">
      <t>セイド</t>
    </rPh>
    <rPh sb="697" eb="699">
      <t>カクジュウ</t>
    </rPh>
    <rPh sb="702" eb="704">
      <t>セツゾク</t>
    </rPh>
    <rPh sb="704" eb="706">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</si>
</sst>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0.05</c:v>
                </c:pt>
                <c:pt idx="1">
                  <c:v>0.05</c:v>
                </c:pt>
                <c:pt idx="2">
                  <c:v>7.0000000000000007E-2</c:v>
                </c:pt>
                <c:pt idx="3">
                  <c:v>0.09</c:v>
                </c:pt>
                <c:pt idx="4">
                  <c:v>0.04</c:v>
                </c:pt>
              </c:numCache>
            </c:numRef>
          </c:val>
          <c:extLst>
            <c:ext xmlns:c16="http://schemas.microsoft.com/office/drawing/2014/chart" uri="{C3380CC4-5D6E-409C-BE32-E72D297353CC}">
              <c16:uniqueId val="{00000000-3B93-4434-88DC-0A24464DCE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3B93-4434-88DC-0A24464DCE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64.33</c:v>
                </c:pt>
                <c:pt idx="1">
                  <c:v>64.819999999999993</c:v>
                </c:pt>
                <c:pt idx="2">
                  <c:v>66.66</c:v>
                </c:pt>
                <c:pt idx="3">
                  <c:v>63.58</c:v>
                </c:pt>
                <c:pt idx="4">
                  <c:v>62.75</c:v>
                </c:pt>
              </c:numCache>
            </c:numRef>
          </c:val>
          <c:extLst>
            <c:ext xmlns:c16="http://schemas.microsoft.com/office/drawing/2014/chart" uri="{C3380CC4-5D6E-409C-BE32-E72D297353CC}">
              <c16:uniqueId val="{00000000-BE0B-4B44-8E85-E7B0FFE07F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BE0B-4B44-8E85-E7B0FFE07F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89.22</c:v>
                </c:pt>
                <c:pt idx="1">
                  <c:v>88.61</c:v>
                </c:pt>
                <c:pt idx="2">
                  <c:v>88.75</c:v>
                </c:pt>
                <c:pt idx="3">
                  <c:v>88.98</c:v>
                </c:pt>
                <c:pt idx="4">
                  <c:v>89.13</c:v>
                </c:pt>
              </c:numCache>
            </c:numRef>
          </c:val>
          <c:extLst>
            <c:ext xmlns:c16="http://schemas.microsoft.com/office/drawing/2014/chart" uri="{C3380CC4-5D6E-409C-BE32-E72D297353CC}">
              <c16:uniqueId val="{00000000-17CB-4A9A-BF73-7F10A4447D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17CB-4A9A-BF73-7F10A4447D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99.63</c:v>
                </c:pt>
                <c:pt idx="1">
                  <c:v>99.55</c:v>
                </c:pt>
                <c:pt idx="2">
                  <c:v>99.34</c:v>
                </c:pt>
                <c:pt idx="3">
                  <c:v>100.03</c:v>
                </c:pt>
                <c:pt idx="4">
                  <c:v>100.03</c:v>
                </c:pt>
              </c:numCache>
            </c:numRef>
          </c:val>
          <c:extLst>
            <c:ext xmlns:c16="http://schemas.microsoft.com/office/drawing/2014/chart" uri="{C3380CC4-5D6E-409C-BE32-E72D297353CC}">
              <c16:uniqueId val="{00000000-1EED-4489-9CBB-52EDAA8671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1EED-4489-9CBB-52EDAA8671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13.67</c:v>
                </c:pt>
                <c:pt idx="1">
                  <c:v>16.41</c:v>
                </c:pt>
                <c:pt idx="2">
                  <c:v>19.149999999999999</c:v>
                </c:pt>
                <c:pt idx="3">
                  <c:v>21.86</c:v>
                </c:pt>
                <c:pt idx="4">
                  <c:v>24.48</c:v>
                </c:pt>
              </c:numCache>
            </c:numRef>
          </c:val>
          <c:extLst>
            <c:ext xmlns:c16="http://schemas.microsoft.com/office/drawing/2014/chart" uri="{C3380CC4-5D6E-409C-BE32-E72D297353CC}">
              <c16:uniqueId val="{00000000-580D-4CA2-8D63-0365D00264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580D-4CA2-8D63-0365D00264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19-4026-A366-F0E756F43B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AA19-4026-A366-F0E756F43B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27.42</c:v>
                </c:pt>
                <c:pt idx="1">
                  <c:v>27.91</c:v>
                </c:pt>
                <c:pt idx="2">
                  <c:v>29.01</c:v>
                </c:pt>
                <c:pt idx="3">
                  <c:v>28.77</c:v>
                </c:pt>
                <c:pt idx="4">
                  <c:v>28.49</c:v>
                </c:pt>
              </c:numCache>
            </c:numRef>
          </c:val>
          <c:extLst>
            <c:ext xmlns:c16="http://schemas.microsoft.com/office/drawing/2014/chart" uri="{C3380CC4-5D6E-409C-BE32-E72D297353CC}">
              <c16:uniqueId val="{00000000-449C-4056-818E-621FE0BA64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449C-4056-818E-621FE0BA64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39.79</c:v>
                </c:pt>
                <c:pt idx="1">
                  <c:v>40.31</c:v>
                </c:pt>
                <c:pt idx="2">
                  <c:v>38.26</c:v>
                </c:pt>
                <c:pt idx="3">
                  <c:v>45.78</c:v>
                </c:pt>
                <c:pt idx="4">
                  <c:v>44.36</c:v>
                </c:pt>
              </c:numCache>
            </c:numRef>
          </c:val>
          <c:extLst>
            <c:ext xmlns:c16="http://schemas.microsoft.com/office/drawing/2014/chart" uri="{C3380CC4-5D6E-409C-BE32-E72D297353CC}">
              <c16:uniqueId val="{00000000-09DC-4359-AC35-C6E4B026F7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09DC-4359-AC35-C6E4B026F7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1171.25</c:v>
                </c:pt>
                <c:pt idx="1">
                  <c:v>1150.99</c:v>
                </c:pt>
                <c:pt idx="2">
                  <c:v>1124.44</c:v>
                </c:pt>
                <c:pt idx="3">
                  <c:v>1099.31</c:v>
                </c:pt>
                <c:pt idx="4">
                  <c:v>1077.2</c:v>
                </c:pt>
              </c:numCache>
            </c:numRef>
          </c:val>
          <c:extLst>
            <c:ext xmlns:c16="http://schemas.microsoft.com/office/drawing/2014/chart" uri="{C3380CC4-5D6E-409C-BE32-E72D297353CC}">
              <c16:uniqueId val="{00000000-6EB6-42BE-BD59-07B6C67057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6EB6-42BE-BD59-07B6C67057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88.86</c:v>
                </c:pt>
                <c:pt idx="1">
                  <c:v>98.83</c:v>
                </c:pt>
                <c:pt idx="2">
                  <c:v>99.08</c:v>
                </c:pt>
                <c:pt idx="3">
                  <c:v>98.99</c:v>
                </c:pt>
                <c:pt idx="4">
                  <c:v>99.37</c:v>
                </c:pt>
              </c:numCache>
            </c:numRef>
          </c:val>
          <c:extLst>
            <c:ext xmlns:c16="http://schemas.microsoft.com/office/drawing/2014/chart" uri="{C3380CC4-5D6E-409C-BE32-E72D297353CC}">
              <c16:uniqueId val="{00000000-8E03-4DD5-BEE4-407715975F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8E03-4DD5-BEE4-407715975F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175.52</c:v>
                </c:pt>
                <c:pt idx="1">
                  <c:v>158.37</c:v>
                </c:pt>
                <c:pt idx="2">
                  <c:v>158.02000000000001</c:v>
                </c:pt>
                <c:pt idx="3">
                  <c:v>158.13</c:v>
                </c:pt>
                <c:pt idx="4">
                  <c:v>157.18</c:v>
                </c:pt>
              </c:numCache>
            </c:numRef>
          </c:val>
          <c:extLst>
            <c:ext xmlns:c16="http://schemas.microsoft.com/office/drawing/2014/chart" uri="{C3380CC4-5D6E-409C-BE32-E72D297353CC}">
              <c16:uniqueId val="{00000000-A810-41C2-ADCE-8044F5FE47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A810-41C2-ADCE-8044F5FE47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大分市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自治体職員</v>
      </c>
      <c r="AE8" s="72"/>
      <c r="AF8" s="72"/>
      <c r="AG8" s="72"/>
      <c r="AH8" s="72"/>
      <c r="AI8" s="72"/>
      <c r="AJ8" s="72"/>
      <c r="AK8" s="3"/>
      <c r="AL8" s="68">
        <f>データ!S6</f>
        <v>479097</v>
      </c>
      <c r="AM8" s="68"/>
      <c r="AN8" s="68"/>
      <c r="AO8" s="68"/>
      <c r="AP8" s="68"/>
      <c r="AQ8" s="68"/>
      <c r="AR8" s="68"/>
      <c r="AS8" s="68"/>
      <c r="AT8" s="67">
        <f>データ!T6</f>
        <v>502.39</v>
      </c>
      <c r="AU8" s="67"/>
      <c r="AV8" s="67"/>
      <c r="AW8" s="67"/>
      <c r="AX8" s="67"/>
      <c r="AY8" s="67"/>
      <c r="AZ8" s="67"/>
      <c r="BA8" s="67"/>
      <c r="BB8" s="67">
        <f>データ!U6</f>
        <v>953.64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60</v>
      </c>
      <c r="J10" s="67"/>
      <c r="K10" s="67"/>
      <c r="L10" s="67"/>
      <c r="M10" s="67"/>
      <c r="N10" s="67"/>
      <c r="O10" s="67"/>
      <c r="P10" s="67">
        <f>データ!P6</f>
        <v>63.44</v>
      </c>
      <c r="Q10" s="67"/>
      <c r="R10" s="67"/>
      <c r="S10" s="67"/>
      <c r="T10" s="67"/>
      <c r="U10" s="67"/>
      <c r="V10" s="67"/>
      <c r="W10" s="67">
        <f>データ!Q6</f>
        <v>78.27</v>
      </c>
      <c r="X10" s="67"/>
      <c r="Y10" s="67"/>
      <c r="Z10" s="67"/>
      <c r="AA10" s="67"/>
      <c r="AB10" s="67"/>
      <c r="AC10" s="67"/>
      <c r="AD10" s="68">
        <f>データ!R6</f>
        <v>2741</v>
      </c>
      <c r="AE10" s="68"/>
      <c r="AF10" s="68"/>
      <c r="AG10" s="68"/>
      <c r="AH10" s="68"/>
      <c r="AI10" s="68"/>
      <c r="AJ10" s="68"/>
      <c r="AK10" s="2"/>
      <c r="AL10" s="68">
        <f>データ!V6</f>
        <v>303149</v>
      </c>
      <c r="AM10" s="68"/>
      <c r="AN10" s="68"/>
      <c r="AO10" s="68"/>
      <c r="AP10" s="68"/>
      <c r="AQ10" s="68"/>
      <c r="AR10" s="68"/>
      <c r="AS10" s="68"/>
      <c r="AT10" s="67">
        <f>データ!W6</f>
        <v>56.7</v>
      </c>
      <c r="AU10" s="67"/>
      <c r="AV10" s="67"/>
      <c r="AW10" s="67"/>
      <c r="AX10" s="67"/>
      <c r="AY10" s="67"/>
      <c r="AZ10" s="67"/>
      <c r="BA10" s="67"/>
      <c r="BB10" s="67">
        <f>データ!X6</f>
        <v>5346.54</v>
      </c>
      <c r="BC10" s="67"/>
      <c r="BD10" s="67"/>
      <c r="BE10" s="67"/>
      <c r="BF10" s="67"/>
      <c r="BG10" s="67"/>
      <c r="BH10" s="67"/>
      <c r="BI10" s="67"/>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58" t="s">
        <v>26</v>
      </c>
      <c r="BM14" s="59"/>
      <c r="BN14" s="59"/>
      <c r="BO14" s="59"/>
      <c r="BP14" s="59"/>
      <c r="BQ14" s="59"/>
      <c r="BR14" s="59"/>
      <c r="BS14" s="59"/>
      <c r="BT14" s="59"/>
      <c r="BU14" s="59"/>
      <c r="BV14" s="59"/>
      <c r="BW14" s="59"/>
      <c r="BX14" s="59"/>
      <c r="BY14" s="59"/>
      <c r="BZ14" s="60"/>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1"/>
      <c r="BM15" s="62"/>
      <c r="BN15" s="62"/>
      <c r="BO15" s="62"/>
      <c r="BP15" s="62"/>
      <c r="BQ15" s="62"/>
      <c r="BR15" s="62"/>
      <c r="BS15" s="62"/>
      <c r="BT15" s="62"/>
      <c r="BU15" s="62"/>
      <c r="BV15" s="62"/>
      <c r="BW15" s="62"/>
      <c r="BX15" s="62"/>
      <c r="BY15" s="62"/>
      <c r="BZ15" s="63"/>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108</v>
      </c>
      <c r="BM47" s="90"/>
      <c r="BN47" s="90"/>
      <c r="BO47" s="90"/>
      <c r="BP47" s="90"/>
      <c r="BQ47" s="90"/>
      <c r="BR47" s="90"/>
      <c r="BS47" s="90"/>
      <c r="BT47" s="90"/>
      <c r="BU47" s="90"/>
      <c r="BV47" s="90"/>
      <c r="BW47" s="90"/>
      <c r="BX47" s="90"/>
      <c r="BY47" s="90"/>
      <c r="BZ47" s="9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9"/>
      <c r="BM60" s="90"/>
      <c r="BN60" s="90"/>
      <c r="BO60" s="90"/>
      <c r="BP60" s="90"/>
      <c r="BQ60" s="90"/>
      <c r="BR60" s="90"/>
      <c r="BS60" s="90"/>
      <c r="BT60" s="90"/>
      <c r="BU60" s="90"/>
      <c r="BV60" s="90"/>
      <c r="BW60" s="90"/>
      <c r="BX60" s="90"/>
      <c r="BY60" s="90"/>
      <c r="BZ60" s="9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9"/>
      <c r="BM61" s="90"/>
      <c r="BN61" s="90"/>
      <c r="BO61" s="90"/>
      <c r="BP61" s="90"/>
      <c r="BQ61" s="90"/>
      <c r="BR61" s="90"/>
      <c r="BS61" s="90"/>
      <c r="BT61" s="90"/>
      <c r="BU61" s="90"/>
      <c r="BV61" s="90"/>
      <c r="BW61" s="90"/>
      <c r="BX61" s="90"/>
      <c r="BY61" s="90"/>
      <c r="BZ61" s="9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109</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erKcCIb4o595ssuQwJpmTwolCXvPixOiHxuEK0InvBQ47udju2xXBoXMyNqub/lRzBJSan/txhp/SKqrUDR6Q==" saltValue="3nJ1lw28HU0INQei5Spy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442011</v>
      </c>
      <c r="D6" s="33">
        <f t="shared" si="3"/>
        <v>46</v>
      </c>
      <c r="E6" s="33">
        <f t="shared" si="3"/>
        <v>17</v>
      </c>
      <c r="F6" s="33">
        <f t="shared" si="3"/>
        <v>1</v>
      </c>
      <c r="G6" s="33">
        <f t="shared" si="3"/>
        <v>0</v>
      </c>
      <c r="H6" s="33" t="str">
        <f t="shared" si="3"/>
        <v>大分県　大分市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60</v>
      </c>
      <c r="P6" s="34">
        <f t="shared" si="3"/>
        <v>63.44</v>
      </c>
      <c r="Q6" s="34">
        <f t="shared" si="3"/>
        <v>78.27</v>
      </c>
      <c r="R6" s="34">
        <f t="shared" si="3"/>
        <v>2741</v>
      </c>
      <c r="S6" s="34">
        <f t="shared" si="3"/>
        <v>479097</v>
      </c>
      <c r="T6" s="34">
        <f t="shared" si="3"/>
        <v>502.39</v>
      </c>
      <c r="U6" s="34">
        <f t="shared" si="3"/>
        <v>953.64</v>
      </c>
      <c r="V6" s="34">
        <f t="shared" si="3"/>
        <v>303149</v>
      </c>
      <c r="W6" s="34">
        <f t="shared" si="3"/>
        <v>56.7</v>
      </c>
      <c r="X6" s="34">
        <f t="shared" si="3"/>
        <v>5346.54</v>
      </c>
      <c r="Y6" s="35">
        <f>IF(Y7="",NA(),Y7)</f>
        <v>99.63</v>
      </c>
      <c r="Z6" s="35">
        <f t="shared" ref="Z6:AH6" si="4">IF(Z7="",NA(),Z7)</f>
        <v>99.55</v>
      </c>
      <c r="AA6" s="35">
        <f t="shared" si="4"/>
        <v>99.34</v>
      </c>
      <c r="AB6" s="35">
        <f t="shared" si="4"/>
        <v>100.03</v>
      </c>
      <c r="AC6" s="35">
        <f t="shared" si="4"/>
        <v>100.03</v>
      </c>
      <c r="AD6" s="35">
        <f t="shared" si="4"/>
        <v>105.47</v>
      </c>
      <c r="AE6" s="35">
        <f t="shared" si="4"/>
        <v>106.67</v>
      </c>
      <c r="AF6" s="35">
        <f t="shared" si="4"/>
        <v>107.45</v>
      </c>
      <c r="AG6" s="35">
        <f t="shared" si="4"/>
        <v>107.43</v>
      </c>
      <c r="AH6" s="35">
        <f t="shared" si="4"/>
        <v>107.64</v>
      </c>
      <c r="AI6" s="34" t="str">
        <f>IF(AI7="","",IF(AI7="-","【-】","【"&amp;SUBSTITUTE(TEXT(AI7,"#,##0.00"),"-","△")&amp;"】"))</f>
        <v>【108.69】</v>
      </c>
      <c r="AJ6" s="35">
        <f>IF(AJ7="",NA(),AJ7)</f>
        <v>27.42</v>
      </c>
      <c r="AK6" s="35">
        <f t="shared" ref="AK6:AS6" si="5">IF(AK7="",NA(),AK7)</f>
        <v>27.91</v>
      </c>
      <c r="AL6" s="35">
        <f t="shared" si="5"/>
        <v>29.01</v>
      </c>
      <c r="AM6" s="35">
        <f t="shared" si="5"/>
        <v>28.77</v>
      </c>
      <c r="AN6" s="35">
        <f t="shared" si="5"/>
        <v>28.49</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39.79</v>
      </c>
      <c r="AV6" s="35">
        <f t="shared" ref="AV6:BD6" si="6">IF(AV7="",NA(),AV7)</f>
        <v>40.31</v>
      </c>
      <c r="AW6" s="35">
        <f t="shared" si="6"/>
        <v>38.26</v>
      </c>
      <c r="AX6" s="35">
        <f t="shared" si="6"/>
        <v>45.78</v>
      </c>
      <c r="AY6" s="35">
        <f t="shared" si="6"/>
        <v>44.36</v>
      </c>
      <c r="AZ6" s="35">
        <f t="shared" si="6"/>
        <v>52.63</v>
      </c>
      <c r="BA6" s="35">
        <f t="shared" si="6"/>
        <v>54.09</v>
      </c>
      <c r="BB6" s="35">
        <f t="shared" si="6"/>
        <v>54.03</v>
      </c>
      <c r="BC6" s="35">
        <f t="shared" si="6"/>
        <v>65.83</v>
      </c>
      <c r="BD6" s="35">
        <f t="shared" si="6"/>
        <v>72.22</v>
      </c>
      <c r="BE6" s="34" t="str">
        <f>IF(BE7="","",IF(BE7="-","【-】","【"&amp;SUBSTITUTE(TEXT(BE7,"#,##0.00"),"-","△")&amp;"】"))</f>
        <v>【69.49】</v>
      </c>
      <c r="BF6" s="35">
        <f>IF(BF7="",NA(),BF7)</f>
        <v>1171.25</v>
      </c>
      <c r="BG6" s="35">
        <f t="shared" ref="BG6:BO6" si="7">IF(BG7="",NA(),BG7)</f>
        <v>1150.99</v>
      </c>
      <c r="BH6" s="35">
        <f t="shared" si="7"/>
        <v>1124.44</v>
      </c>
      <c r="BI6" s="35">
        <f t="shared" si="7"/>
        <v>1099.31</v>
      </c>
      <c r="BJ6" s="35">
        <f t="shared" si="7"/>
        <v>1077.2</v>
      </c>
      <c r="BK6" s="35">
        <f t="shared" si="7"/>
        <v>843.57</v>
      </c>
      <c r="BL6" s="35">
        <f t="shared" si="7"/>
        <v>845.86</v>
      </c>
      <c r="BM6" s="35">
        <f t="shared" si="7"/>
        <v>802.49</v>
      </c>
      <c r="BN6" s="35">
        <f t="shared" si="7"/>
        <v>805.14</v>
      </c>
      <c r="BO6" s="35">
        <f t="shared" si="7"/>
        <v>730.93</v>
      </c>
      <c r="BP6" s="34" t="str">
        <f>IF(BP7="","",IF(BP7="-","【-】","【"&amp;SUBSTITUTE(TEXT(BP7,"#,##0.00"),"-","△")&amp;"】"))</f>
        <v>【682.78】</v>
      </c>
      <c r="BQ6" s="35">
        <f>IF(BQ7="",NA(),BQ7)</f>
        <v>88.86</v>
      </c>
      <c r="BR6" s="35">
        <f t="shared" ref="BR6:BZ6" si="8">IF(BR7="",NA(),BR7)</f>
        <v>98.83</v>
      </c>
      <c r="BS6" s="35">
        <f t="shared" si="8"/>
        <v>99.08</v>
      </c>
      <c r="BT6" s="35">
        <f t="shared" si="8"/>
        <v>98.99</v>
      </c>
      <c r="BU6" s="35">
        <f t="shared" si="8"/>
        <v>99.37</v>
      </c>
      <c r="BV6" s="35">
        <f t="shared" si="8"/>
        <v>99.86</v>
      </c>
      <c r="BW6" s="35">
        <f t="shared" si="8"/>
        <v>101.88</v>
      </c>
      <c r="BX6" s="35">
        <f t="shared" si="8"/>
        <v>103.18</v>
      </c>
      <c r="BY6" s="35">
        <f t="shared" si="8"/>
        <v>100.22</v>
      </c>
      <c r="BZ6" s="35">
        <f t="shared" si="8"/>
        <v>98.09</v>
      </c>
      <c r="CA6" s="34" t="str">
        <f>IF(CA7="","",IF(CA7="-","【-】","【"&amp;SUBSTITUTE(TEXT(CA7,"#,##0.00"),"-","△")&amp;"】"))</f>
        <v>【100.91】</v>
      </c>
      <c r="CB6" s="35">
        <f>IF(CB7="",NA(),CB7)</f>
        <v>175.52</v>
      </c>
      <c r="CC6" s="35">
        <f t="shared" ref="CC6:CK6" si="9">IF(CC7="",NA(),CC7)</f>
        <v>158.37</v>
      </c>
      <c r="CD6" s="35">
        <f t="shared" si="9"/>
        <v>158.02000000000001</v>
      </c>
      <c r="CE6" s="35">
        <f t="shared" si="9"/>
        <v>158.13</v>
      </c>
      <c r="CF6" s="35">
        <f t="shared" si="9"/>
        <v>157.18</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64.33</v>
      </c>
      <c r="CN6" s="35">
        <f t="shared" ref="CN6:CV6" si="10">IF(CN7="",NA(),CN7)</f>
        <v>64.819999999999993</v>
      </c>
      <c r="CO6" s="35">
        <f t="shared" si="10"/>
        <v>66.66</v>
      </c>
      <c r="CP6" s="35">
        <f t="shared" si="10"/>
        <v>63.58</v>
      </c>
      <c r="CQ6" s="35">
        <f t="shared" si="10"/>
        <v>62.75</v>
      </c>
      <c r="CR6" s="35">
        <f t="shared" si="10"/>
        <v>61.03</v>
      </c>
      <c r="CS6" s="35">
        <f t="shared" si="10"/>
        <v>62.5</v>
      </c>
      <c r="CT6" s="35">
        <f t="shared" si="10"/>
        <v>63.26</v>
      </c>
      <c r="CU6" s="35">
        <f t="shared" si="10"/>
        <v>61.54</v>
      </c>
      <c r="CV6" s="35">
        <f t="shared" si="10"/>
        <v>61.93</v>
      </c>
      <c r="CW6" s="34" t="str">
        <f>IF(CW7="","",IF(CW7="-","【-】","【"&amp;SUBSTITUTE(TEXT(CW7,"#,##0.00"),"-","△")&amp;"】"))</f>
        <v>【58.98】</v>
      </c>
      <c r="CX6" s="35">
        <f>IF(CX7="",NA(),CX7)</f>
        <v>89.22</v>
      </c>
      <c r="CY6" s="35">
        <f t="shared" ref="CY6:DG6" si="11">IF(CY7="",NA(),CY7)</f>
        <v>88.61</v>
      </c>
      <c r="CZ6" s="35">
        <f t="shared" si="11"/>
        <v>88.75</v>
      </c>
      <c r="DA6" s="35">
        <f t="shared" si="11"/>
        <v>88.98</v>
      </c>
      <c r="DB6" s="35">
        <f t="shared" si="11"/>
        <v>89.13</v>
      </c>
      <c r="DC6" s="35">
        <f t="shared" si="11"/>
        <v>93.83</v>
      </c>
      <c r="DD6" s="35">
        <f t="shared" si="11"/>
        <v>93.88</v>
      </c>
      <c r="DE6" s="35">
        <f t="shared" si="11"/>
        <v>94.07</v>
      </c>
      <c r="DF6" s="35">
        <f t="shared" si="11"/>
        <v>94.13</v>
      </c>
      <c r="DG6" s="35">
        <f t="shared" si="11"/>
        <v>94.45</v>
      </c>
      <c r="DH6" s="34" t="str">
        <f>IF(DH7="","",IF(DH7="-","【-】","【"&amp;SUBSTITUTE(TEXT(DH7,"#,##0.00"),"-","△")&amp;"】"))</f>
        <v>【95.20】</v>
      </c>
      <c r="DI6" s="35">
        <f>IF(DI7="",NA(),DI7)</f>
        <v>13.67</v>
      </c>
      <c r="DJ6" s="35">
        <f t="shared" ref="DJ6:DR6" si="12">IF(DJ7="",NA(),DJ7)</f>
        <v>16.41</v>
      </c>
      <c r="DK6" s="35">
        <f t="shared" si="12"/>
        <v>19.149999999999999</v>
      </c>
      <c r="DL6" s="35">
        <f t="shared" si="12"/>
        <v>21.86</v>
      </c>
      <c r="DM6" s="35">
        <f t="shared" si="12"/>
        <v>24.48</v>
      </c>
      <c r="DN6" s="35">
        <f t="shared" si="12"/>
        <v>28.06</v>
      </c>
      <c r="DO6" s="35">
        <f t="shared" si="12"/>
        <v>29.48</v>
      </c>
      <c r="DP6" s="35">
        <f t="shared" si="12"/>
        <v>28.95</v>
      </c>
      <c r="DQ6" s="35">
        <f t="shared" si="12"/>
        <v>30.11</v>
      </c>
      <c r="DR6" s="35">
        <f t="shared" si="12"/>
        <v>30.45</v>
      </c>
      <c r="DS6" s="34" t="str">
        <f>IF(DS7="","",IF(DS7="-","【-】","【"&amp;SUBSTITUTE(TEXT(DS7,"#,##0.00"),"-","△")&amp;"】"))</f>
        <v>【38.60】</v>
      </c>
      <c r="DT6" s="34">
        <f>IF(DT7="",NA(),DT7)</f>
        <v>0</v>
      </c>
      <c r="DU6" s="34">
        <f t="shared" ref="DU6:EC6" si="13">IF(DU7="",NA(),DU7)</f>
        <v>0</v>
      </c>
      <c r="DV6" s="34">
        <f t="shared" si="13"/>
        <v>0</v>
      </c>
      <c r="DW6" s="34">
        <f t="shared" si="13"/>
        <v>0</v>
      </c>
      <c r="DX6" s="34">
        <f t="shared" si="13"/>
        <v>0</v>
      </c>
      <c r="DY6" s="35">
        <f t="shared" si="13"/>
        <v>3.32</v>
      </c>
      <c r="DZ6" s="35">
        <f t="shared" si="13"/>
        <v>3.89</v>
      </c>
      <c r="EA6" s="35">
        <f t="shared" si="13"/>
        <v>4.07</v>
      </c>
      <c r="EB6" s="35">
        <f t="shared" si="13"/>
        <v>4.54</v>
      </c>
      <c r="EC6" s="35">
        <f t="shared" si="13"/>
        <v>4.8499999999999996</v>
      </c>
      <c r="ED6" s="34" t="str">
        <f>IF(ED7="","",IF(ED7="-","【-】","【"&amp;SUBSTITUTE(TEXT(ED7,"#,##0.00"),"-","△")&amp;"】"))</f>
        <v>【5.64】</v>
      </c>
      <c r="EE6" s="35">
        <f>IF(EE7="",NA(),EE7)</f>
        <v>0.05</v>
      </c>
      <c r="EF6" s="35">
        <f t="shared" ref="EF6:EN6" si="14">IF(EF7="",NA(),EF7)</f>
        <v>0.05</v>
      </c>
      <c r="EG6" s="35">
        <f t="shared" si="14"/>
        <v>7.0000000000000007E-2</v>
      </c>
      <c r="EH6" s="35">
        <f t="shared" si="14"/>
        <v>0.09</v>
      </c>
      <c r="EI6" s="35">
        <f t="shared" si="14"/>
        <v>0.04</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442011</v>
      </c>
      <c r="D7" s="37">
        <v>46</v>
      </c>
      <c r="E7" s="37">
        <v>17</v>
      </c>
      <c r="F7" s="37">
        <v>1</v>
      </c>
      <c r="G7" s="37">
        <v>0</v>
      </c>
      <c r="H7" s="37" t="s">
        <v>96</v>
      </c>
      <c r="I7" s="37" t="s">
        <v>97</v>
      </c>
      <c r="J7" s="37" t="s">
        <v>98</v>
      </c>
      <c r="K7" s="37" t="s">
        <v>99</v>
      </c>
      <c r="L7" s="37" t="s">
        <v>100</v>
      </c>
      <c r="M7" s="37" t="s">
        <v>101</v>
      </c>
      <c r="N7" s="38" t="s">
        <v>102</v>
      </c>
      <c r="O7" s="38">
        <v>60</v>
      </c>
      <c r="P7" s="38">
        <v>63.44</v>
      </c>
      <c r="Q7" s="38">
        <v>78.27</v>
      </c>
      <c r="R7" s="38">
        <v>2741</v>
      </c>
      <c r="S7" s="38">
        <v>479097</v>
      </c>
      <c r="T7" s="38">
        <v>502.39</v>
      </c>
      <c r="U7" s="38">
        <v>953.64</v>
      </c>
      <c r="V7" s="38">
        <v>303149</v>
      </c>
      <c r="W7" s="38">
        <v>56.7</v>
      </c>
      <c r="X7" s="38">
        <v>5346.54</v>
      </c>
      <c r="Y7" s="38">
        <v>99.63</v>
      </c>
      <c r="Z7" s="38">
        <v>99.55</v>
      </c>
      <c r="AA7" s="38">
        <v>99.34</v>
      </c>
      <c r="AB7" s="38">
        <v>100.03</v>
      </c>
      <c r="AC7" s="38">
        <v>100.03</v>
      </c>
      <c r="AD7" s="38">
        <v>105.47</v>
      </c>
      <c r="AE7" s="38">
        <v>106.67</v>
      </c>
      <c r="AF7" s="38">
        <v>107.45</v>
      </c>
      <c r="AG7" s="38">
        <v>107.43</v>
      </c>
      <c r="AH7" s="38">
        <v>107.64</v>
      </c>
      <c r="AI7" s="38">
        <v>108.69</v>
      </c>
      <c r="AJ7" s="38">
        <v>27.42</v>
      </c>
      <c r="AK7" s="38">
        <v>27.91</v>
      </c>
      <c r="AL7" s="38">
        <v>29.01</v>
      </c>
      <c r="AM7" s="38">
        <v>28.77</v>
      </c>
      <c r="AN7" s="38">
        <v>28.49</v>
      </c>
      <c r="AO7" s="38">
        <v>13.3</v>
      </c>
      <c r="AP7" s="38">
        <v>12.51</v>
      </c>
      <c r="AQ7" s="38">
        <v>11.01</v>
      </c>
      <c r="AR7" s="38">
        <v>10.199999999999999</v>
      </c>
      <c r="AS7" s="38">
        <v>9.1999999999999993</v>
      </c>
      <c r="AT7" s="38">
        <v>3.28</v>
      </c>
      <c r="AU7" s="38">
        <v>39.79</v>
      </c>
      <c r="AV7" s="38">
        <v>40.31</v>
      </c>
      <c r="AW7" s="38">
        <v>38.26</v>
      </c>
      <c r="AX7" s="38">
        <v>45.78</v>
      </c>
      <c r="AY7" s="38">
        <v>44.36</v>
      </c>
      <c r="AZ7" s="38">
        <v>52.63</v>
      </c>
      <c r="BA7" s="38">
        <v>54.09</v>
      </c>
      <c r="BB7" s="38">
        <v>54.03</v>
      </c>
      <c r="BC7" s="38">
        <v>65.83</v>
      </c>
      <c r="BD7" s="38">
        <v>72.22</v>
      </c>
      <c r="BE7" s="38">
        <v>69.489999999999995</v>
      </c>
      <c r="BF7" s="38">
        <v>1171.25</v>
      </c>
      <c r="BG7" s="38">
        <v>1150.99</v>
      </c>
      <c r="BH7" s="38">
        <v>1124.44</v>
      </c>
      <c r="BI7" s="38">
        <v>1099.31</v>
      </c>
      <c r="BJ7" s="38">
        <v>1077.2</v>
      </c>
      <c r="BK7" s="38">
        <v>843.57</v>
      </c>
      <c r="BL7" s="38">
        <v>845.86</v>
      </c>
      <c r="BM7" s="38">
        <v>802.49</v>
      </c>
      <c r="BN7" s="38">
        <v>805.14</v>
      </c>
      <c r="BO7" s="38">
        <v>730.93</v>
      </c>
      <c r="BP7" s="38">
        <v>682.78</v>
      </c>
      <c r="BQ7" s="38">
        <v>88.86</v>
      </c>
      <c r="BR7" s="38">
        <v>98.83</v>
      </c>
      <c r="BS7" s="38">
        <v>99.08</v>
      </c>
      <c r="BT7" s="38">
        <v>98.99</v>
      </c>
      <c r="BU7" s="38">
        <v>99.37</v>
      </c>
      <c r="BV7" s="38">
        <v>99.86</v>
      </c>
      <c r="BW7" s="38">
        <v>101.88</v>
      </c>
      <c r="BX7" s="38">
        <v>103.18</v>
      </c>
      <c r="BY7" s="38">
        <v>100.22</v>
      </c>
      <c r="BZ7" s="38">
        <v>98.09</v>
      </c>
      <c r="CA7" s="38">
        <v>100.91</v>
      </c>
      <c r="CB7" s="38">
        <v>175.52</v>
      </c>
      <c r="CC7" s="38">
        <v>158.37</v>
      </c>
      <c r="CD7" s="38">
        <v>158.02000000000001</v>
      </c>
      <c r="CE7" s="38">
        <v>158.13</v>
      </c>
      <c r="CF7" s="38">
        <v>157.18</v>
      </c>
      <c r="CG7" s="38">
        <v>147.29</v>
      </c>
      <c r="CH7" s="38">
        <v>143.15</v>
      </c>
      <c r="CI7" s="38">
        <v>141.11000000000001</v>
      </c>
      <c r="CJ7" s="38">
        <v>144.79</v>
      </c>
      <c r="CK7" s="38">
        <v>146.08000000000001</v>
      </c>
      <c r="CL7" s="38">
        <v>136.86000000000001</v>
      </c>
      <c r="CM7" s="38">
        <v>64.33</v>
      </c>
      <c r="CN7" s="38">
        <v>64.819999999999993</v>
      </c>
      <c r="CO7" s="38">
        <v>66.66</v>
      </c>
      <c r="CP7" s="38">
        <v>63.58</v>
      </c>
      <c r="CQ7" s="38">
        <v>62.75</v>
      </c>
      <c r="CR7" s="38">
        <v>61.03</v>
      </c>
      <c r="CS7" s="38">
        <v>62.5</v>
      </c>
      <c r="CT7" s="38">
        <v>63.26</v>
      </c>
      <c r="CU7" s="38">
        <v>61.54</v>
      </c>
      <c r="CV7" s="38">
        <v>61.93</v>
      </c>
      <c r="CW7" s="38">
        <v>58.98</v>
      </c>
      <c r="CX7" s="38">
        <v>89.22</v>
      </c>
      <c r="CY7" s="38">
        <v>88.61</v>
      </c>
      <c r="CZ7" s="38">
        <v>88.75</v>
      </c>
      <c r="DA7" s="38">
        <v>88.98</v>
      </c>
      <c r="DB7" s="38">
        <v>89.13</v>
      </c>
      <c r="DC7" s="38">
        <v>93.83</v>
      </c>
      <c r="DD7" s="38">
        <v>93.88</v>
      </c>
      <c r="DE7" s="38">
        <v>94.07</v>
      </c>
      <c r="DF7" s="38">
        <v>94.13</v>
      </c>
      <c r="DG7" s="38">
        <v>94.45</v>
      </c>
      <c r="DH7" s="38">
        <v>95.2</v>
      </c>
      <c r="DI7" s="38">
        <v>13.67</v>
      </c>
      <c r="DJ7" s="38">
        <v>16.41</v>
      </c>
      <c r="DK7" s="38">
        <v>19.149999999999999</v>
      </c>
      <c r="DL7" s="38">
        <v>21.86</v>
      </c>
      <c r="DM7" s="38">
        <v>24.48</v>
      </c>
      <c r="DN7" s="38">
        <v>28.06</v>
      </c>
      <c r="DO7" s="38">
        <v>29.48</v>
      </c>
      <c r="DP7" s="38">
        <v>28.95</v>
      </c>
      <c r="DQ7" s="38">
        <v>30.11</v>
      </c>
      <c r="DR7" s="38">
        <v>30.45</v>
      </c>
      <c r="DS7" s="38">
        <v>38.6</v>
      </c>
      <c r="DT7" s="38">
        <v>0</v>
      </c>
      <c r="DU7" s="38">
        <v>0</v>
      </c>
      <c r="DV7" s="38">
        <v>0</v>
      </c>
      <c r="DW7" s="38">
        <v>0</v>
      </c>
      <c r="DX7" s="38">
        <v>0</v>
      </c>
      <c r="DY7" s="38">
        <v>3.32</v>
      </c>
      <c r="DZ7" s="38">
        <v>3.89</v>
      </c>
      <c r="EA7" s="38">
        <v>4.07</v>
      </c>
      <c r="EB7" s="38">
        <v>4.54</v>
      </c>
      <c r="EC7" s="38">
        <v>4.8499999999999996</v>
      </c>
      <c r="ED7" s="38">
        <v>5.64</v>
      </c>
      <c r="EE7" s="38">
        <v>0.05</v>
      </c>
      <c r="EF7" s="38">
        <v>0.05</v>
      </c>
      <c r="EG7" s="38">
        <v>7.0000000000000007E-2</v>
      </c>
      <c r="EH7" s="38">
        <v>0.09</v>
      </c>
      <c r="EI7" s="38">
        <v>0.04</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大分市</cp:lastModifiedBy>
  <cp:lastPrinted>2020-01-30T07:58:45Z</cp:lastPrinted>
  <dcterms:created xsi:type="dcterms:W3CDTF">2019-12-05T04:48:00Z</dcterms:created>
  <dcterms:modified xsi:type="dcterms:W3CDTF">2020-01-30T07:58:47Z</dcterms:modified>
  <cp:category/>
</cp:coreProperties>
</file>