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\\jhfilesrv\08.07水道管理係\水道管理班\★（共通）★\経営比較分析表\H29経営比較分析表\"/>
    </mc:Choice>
  </mc:AlternateContent>
  <workbookProtection workbookAlgorithmName="SHA-512" workbookHashValue="FLPtYFh1sjdzr/JvIoYwwrkPQyoNhr9c6QkhDgbTKIkVFbAaWdjLJ1wlTwtZCkxFMUy3CyP1/AL4QOkFWjvRkA==" workbookSaltValue="UpbwoMr3VFc4BMR5dx3grw==" workbookSpinCount="100000" lockStructure="1"/>
  <bookViews>
    <workbookView xWindow="0" yWindow="0" windowWidth="20490" windowHeight="7530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K85" i="4"/>
  <c r="J85" i="4"/>
  <c r="I85" i="4"/>
  <c r="E85" i="4"/>
  <c r="BB10" i="4"/>
  <c r="AT10" i="4"/>
  <c r="AL10" i="4"/>
  <c r="W10" i="4"/>
  <c r="P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<sst xmlns="http://schemas.openxmlformats.org/spreadsheetml/2006/main" count="237" uniqueCount="124">
  <si>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</si>
  <si>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</si>
  <si>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</si>
  <si>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</si>
  <si>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</si>
  <si>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</si>
  <si>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</si>
  <si>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</si>
  <si>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</si>
  <si>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</si>
  <si>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</si>
  <si>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</si>
  <si>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</si>
  <si>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</si>
  <si>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</si>
  <si>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</si>
  <si>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</si>
  <si>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</si>
  <si>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</si>
  <si>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</si>
  <si>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</si>
  <si>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</si>
  <si>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</si>
  <si>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</si>
  <si>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</si>
  <si>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</si>
  <si>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</si>
  <si>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</si>
  <si>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</si>
  <si>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</si>
  <si>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</si>
  <si>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</si>
  <si>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</si>
  <si>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</si>
  <si>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</si>
  <si>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</si>
  <si>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</si>
  <si>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</si>
  <si>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</si>
  <si>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</si>
  <si>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</si>
  <si>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</si>
  <si>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</si>
  <si>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</si>
  <si>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</si>
  <si>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</si>
  <si>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</si>
  <si>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</si>
  <si>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</si>
  <si>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</si>
  <si>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</si>
  <si>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</si>
  <si>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</si>
  <si>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</si>
  <si>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</si>
  <si>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</si>
  <si>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</si>
  <si>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</si>
  <si>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</si>
  <si>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</si>
  <si>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</si>
  <si>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</si>
  <si>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</si>
  <si>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</si>
  <si>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</si>
  <si>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</si>
  <si>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</si>
  <si>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</si>
  <si>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</si>
  <si>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</si>
  <si>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</si>
  <si>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</si>
  <si>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</si>
  <si>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</si>
  <si>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</si>
  <si>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</si>
  <si>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</si>
  <si>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</si>
  <si>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</si>
  <si>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</si>
  <si>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</si>
  <si>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</si>
  <si>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</si>
  <si>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</si>
  <si>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</si>
  <si>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</si>
  <si>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</si>
  <si>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</si>
  <si>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</si>
  <si>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</si>
  <si>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</si>
  <si>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</si>
  <si>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</si>
  <si>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</si>
  <si>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</si>
  <si>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</si>
  <si>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</si>
  <si>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</si>
  <si>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</si>
  <si>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</si>
  <si>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</si>
  <si>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</si>
  <si>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</si>
  <si>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</si>
  <si>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</si>
  <si>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</si>
  <si>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</si>
  <si>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</si>
  <si>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大分県　玖珠町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</si>
  <si>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</si>
  <si>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</si>
  <si>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</si>
  <si>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</si>
  <si>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</si>
  <si>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</si>
  <si>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</si>
  <si>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</si>
  <si>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</si>
  <si>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</si>
  <si>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</si>
  <si>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</si>
  <si>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管路更新率は、現在0.00％です。計画的な管路更新を行います。</t>
    <rPh sb="0" eb="2">
      <t>カンロ</t>
    </rPh>
    <rPh sb="2" eb="4">
      <t>コウシン</t>
    </rPh>
    <rPh sb="4" eb="5">
      <t>リツ</t>
    </rPh>
    <rPh sb="7" eb="9">
      <t>ゲンザイ</t>
    </rPh>
    <rPh sb="17" eb="19">
      <t>ケイカク</t>
    </rPh>
    <rPh sb="19" eb="20">
      <t>テキ</t>
    </rPh>
    <rPh sb="21" eb="23">
      <t>カンロ</t>
    </rPh>
    <rPh sb="23" eb="25">
      <t>コウシン</t>
    </rPh>
    <rPh sb="26" eb="27">
      <t>オコナ</t>
    </rPh>
    <phoneticPr fontId="4"/>
  </si>
  <si>
    <t>統合可能な、簡易水道を上水道と統合を行いました。今後、小規模な簡易水道については、廃止等の検討を行います。</t>
    <rPh sb="0" eb="2">
      <t>トウゴウ</t>
    </rPh>
    <rPh sb="2" eb="4">
      <t>カノウ</t>
    </rPh>
    <rPh sb="6" eb="8">
      <t>カンイ</t>
    </rPh>
    <rPh sb="8" eb="10">
      <t>スイドウ</t>
    </rPh>
    <rPh sb="11" eb="13">
      <t>ジョウスイ</t>
    </rPh>
    <rPh sb="13" eb="14">
      <t>ドウ</t>
    </rPh>
    <rPh sb="15" eb="17">
      <t>トウゴウ</t>
    </rPh>
    <rPh sb="18" eb="19">
      <t>オコナ</t>
    </rPh>
    <rPh sb="24" eb="26">
      <t>コンゴ</t>
    </rPh>
    <rPh sb="27" eb="30">
      <t>ショウキボ</t>
    </rPh>
    <rPh sb="31" eb="33">
      <t>カンイ</t>
    </rPh>
    <rPh sb="33" eb="35">
      <t>スイドウ</t>
    </rPh>
    <rPh sb="41" eb="43">
      <t>ハイシ</t>
    </rPh>
    <rPh sb="43" eb="44">
      <t>ナド</t>
    </rPh>
    <rPh sb="45" eb="47">
      <t>ケントウ</t>
    </rPh>
    <rPh sb="48" eb="49">
      <t>オコナ</t>
    </rPh>
    <phoneticPr fontId="4"/>
  </si>
  <si>
    <t>平成29年4月に簡易水道事業における営業収益97％を占める北山田簡易水道を上水道と統合しました。そのため、各項目とも前年度と比較し、大幅な増減が生じています。営業収益の大幅な減収等により、料金回収率等が6.52となり、適切な料金収入が確保することが困難な状況となりました。また、給水原価が1,344.39円と高騰する結果となりました。</t>
    <rPh sb="0" eb="2">
      <t>ヘイセイ</t>
    </rPh>
    <rPh sb="4" eb="5">
      <t>ネン</t>
    </rPh>
    <rPh sb="6" eb="7">
      <t>ガツ</t>
    </rPh>
    <rPh sb="8" eb="10">
      <t>カンイ</t>
    </rPh>
    <rPh sb="10" eb="12">
      <t>スイドウ</t>
    </rPh>
    <rPh sb="12" eb="14">
      <t>ジギョウ</t>
    </rPh>
    <rPh sb="18" eb="20">
      <t>エイギョウ</t>
    </rPh>
    <rPh sb="20" eb="22">
      <t>シュウエキ</t>
    </rPh>
    <rPh sb="26" eb="27">
      <t>シ</t>
    </rPh>
    <rPh sb="29" eb="32">
      <t>キタヤマダ</t>
    </rPh>
    <rPh sb="32" eb="34">
      <t>カンイ</t>
    </rPh>
    <rPh sb="34" eb="36">
      <t>スイドウ</t>
    </rPh>
    <rPh sb="37" eb="39">
      <t>ジョウスイ</t>
    </rPh>
    <rPh sb="39" eb="40">
      <t>ドウ</t>
    </rPh>
    <rPh sb="41" eb="43">
      <t>トウゴウ</t>
    </rPh>
    <rPh sb="53" eb="54">
      <t>カク</t>
    </rPh>
    <rPh sb="54" eb="56">
      <t>コウモク</t>
    </rPh>
    <rPh sb="58" eb="61">
      <t>ゼンネンド</t>
    </rPh>
    <rPh sb="62" eb="64">
      <t>ヒカク</t>
    </rPh>
    <rPh sb="66" eb="68">
      <t>オオハバ</t>
    </rPh>
    <rPh sb="69" eb="71">
      <t>ゾウゲン</t>
    </rPh>
    <rPh sb="72" eb="73">
      <t>ショウ</t>
    </rPh>
    <rPh sb="79" eb="81">
      <t>エイギョウ</t>
    </rPh>
    <rPh sb="81" eb="83">
      <t>シュウエキ</t>
    </rPh>
    <rPh sb="84" eb="86">
      <t>オオハバ</t>
    </rPh>
    <rPh sb="87" eb="89">
      <t>ゲンシュウ</t>
    </rPh>
    <rPh sb="89" eb="90">
      <t>ナド</t>
    </rPh>
    <rPh sb="94" eb="96">
      <t>リョウキン</t>
    </rPh>
    <rPh sb="96" eb="98">
      <t>カイシュウ</t>
    </rPh>
    <rPh sb="98" eb="99">
      <t>リツ</t>
    </rPh>
    <rPh sb="99" eb="100">
      <t>ナド</t>
    </rPh>
    <rPh sb="109" eb="111">
      <t>テキセツ</t>
    </rPh>
    <rPh sb="112" eb="114">
      <t>リョウキン</t>
    </rPh>
    <rPh sb="114" eb="116">
      <t>シュウニュウ</t>
    </rPh>
    <rPh sb="117" eb="119">
      <t>カクホ</t>
    </rPh>
    <rPh sb="124" eb="126">
      <t>コンナン</t>
    </rPh>
    <rPh sb="127" eb="129">
      <t>ジョウキョウ</t>
    </rPh>
    <rPh sb="139" eb="141">
      <t>キュウスイ</t>
    </rPh>
    <rPh sb="141" eb="143">
      <t>ゲンカ</t>
    </rPh>
    <rPh sb="152" eb="153">
      <t>エン</t>
    </rPh>
    <rPh sb="154" eb="156">
      <t>コウトウ</t>
    </rPh>
    <rPh sb="158" eb="160">
      <t>ケッカ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</si>
</sst>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9-4C30-8ED8-A7C9C9623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</c:v>
                </c:pt>
                <c:pt idx="1">
                  <c:v>0.91</c:v>
                </c:pt>
                <c:pt idx="2">
                  <c:v>1.26</c:v>
                </c:pt>
                <c:pt idx="3">
                  <c:v>0.78</c:v>
                </c:pt>
                <c:pt idx="4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19-4C30-8ED8-A7C9C9623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59.52</c:v>
                </c:pt>
                <c:pt idx="1">
                  <c:v>56.83</c:v>
                </c:pt>
                <c:pt idx="2">
                  <c:v>54.34</c:v>
                </c:pt>
                <c:pt idx="3">
                  <c:v>54.96</c:v>
                </c:pt>
                <c:pt idx="4">
                  <c:v>10.67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7-47FD-A845-18830862A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48.36</c:v>
                </c:pt>
                <c:pt idx="2">
                  <c:v>48.7</c:v>
                </c:pt>
                <c:pt idx="3">
                  <c:v>46.9</c:v>
                </c:pt>
                <c:pt idx="4">
                  <c:v>47.95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E7-47FD-A845-18830862A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76.44</c:v>
                </c:pt>
                <c:pt idx="1">
                  <c:v>80.650000000000006</c:v>
                </c:pt>
                <c:pt idx="2">
                  <c:v>82.07</c:v>
                </c:pt>
                <c:pt idx="3">
                  <c:v>80.37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F5-4B8B-9426-B5ED5D2DC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74.209999999999994</c:v>
                </c:pt>
                <c:pt idx="1">
                  <c:v>75.239999999999995</c:v>
                </c:pt>
                <c:pt idx="2">
                  <c:v>74.959999999999994</c:v>
                </c:pt>
                <c:pt idx="3">
                  <c:v>74.63</c:v>
                </c:pt>
                <c:pt idx="4">
                  <c:v>74.900000000000006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F5-4B8B-9426-B5ED5D2DC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104.64</c:v>
                </c:pt>
                <c:pt idx="1">
                  <c:v>113.14</c:v>
                </c:pt>
                <c:pt idx="2">
                  <c:v>113.42</c:v>
                </c:pt>
                <c:pt idx="3">
                  <c:v>108.92</c:v>
                </c:pt>
                <c:pt idx="4">
                  <c:v>96.21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C-407A-AD42-EF1E69612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71.66</c:v>
                </c:pt>
                <c:pt idx="1">
                  <c:v>73.06</c:v>
                </c:pt>
                <c:pt idx="2">
                  <c:v>72.03</c:v>
                </c:pt>
                <c:pt idx="3">
                  <c:v>72.11</c:v>
                </c:pt>
                <c:pt idx="4">
                  <c:v>74.05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CC-407A-AD42-EF1E69612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2-426D-915C-814C79D10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12-426D-915C-814C79D10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9-40DB-A09C-9EE78DEC3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9-40DB-A09C-9EE78DEC3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F-4FF7-A1E1-216A0F9B8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AF-4FF7-A1E1-216A0F9B8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4A-4614-AB9F-BED6FE48E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4A-4614-AB9F-BED6FE48E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108.34</c:v>
                </c:pt>
                <c:pt idx="1">
                  <c:v>97.39</c:v>
                </c:pt>
                <c:pt idx="2">
                  <c:v>89.97</c:v>
                </c:pt>
                <c:pt idx="3">
                  <c:v>78.11</c:v>
                </c:pt>
                <c:pt idx="4">
                  <c:v>266.83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3B-4F35-A755-5B8078C35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1462.56</c:v>
                </c:pt>
                <c:pt idx="1">
                  <c:v>1486.62</c:v>
                </c:pt>
                <c:pt idx="2">
                  <c:v>1510.14</c:v>
                </c:pt>
                <c:pt idx="3">
                  <c:v>1595.62</c:v>
                </c:pt>
                <c:pt idx="4">
                  <c:v>1302.33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3B-4F35-A755-5B8078C35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103.02</c:v>
                </c:pt>
                <c:pt idx="1">
                  <c:v>100.34</c:v>
                </c:pt>
                <c:pt idx="2">
                  <c:v>96.62</c:v>
                </c:pt>
                <c:pt idx="3">
                  <c:v>108.08</c:v>
                </c:pt>
                <c:pt idx="4">
                  <c:v>6.52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2-4216-A5FD-A7D1730DC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32.39</c:v>
                </c:pt>
                <c:pt idx="1">
                  <c:v>24.39</c:v>
                </c:pt>
                <c:pt idx="2">
                  <c:v>22.67</c:v>
                </c:pt>
                <c:pt idx="3">
                  <c:v>37.92</c:v>
                </c:pt>
                <c:pt idx="4">
                  <c:v>40.89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E2-4216-A5FD-A7D1730DC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150.69</c:v>
                </c:pt>
                <c:pt idx="1">
                  <c:v>156.21</c:v>
                </c:pt>
                <c:pt idx="2">
                  <c:v>162.35</c:v>
                </c:pt>
                <c:pt idx="3">
                  <c:v>150.01</c:v>
                </c:pt>
                <c:pt idx="4">
                  <c:v>1334.39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F-40E9-95C0-65844D524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530.83000000000004</c:v>
                </c:pt>
                <c:pt idx="1">
                  <c:v>734.18</c:v>
                </c:pt>
                <c:pt idx="2">
                  <c:v>789.62</c:v>
                </c:pt>
                <c:pt idx="3">
                  <c:v>423.18</c:v>
                </c:pt>
                <c:pt idx="4">
                  <c:v>383.2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F-40E9-95C0-65844D524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【1,141.75】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【292.18】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42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大分県　玖珠町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2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データ!$I$6</f>
        <v>法非適用</v>
      </c>
      <c r="C8" s="48"/>
      <c r="D8" s="48"/>
      <c r="E8" s="48"/>
      <c r="F8" s="48"/>
      <c r="G8" s="48"/>
      <c r="H8" s="48"/>
      <c r="I8" s="48" t="str">
        <f>データ!$J$6</f>
        <v>水道事業</v>
      </c>
      <c r="J8" s="48"/>
      <c r="K8" s="48"/>
      <c r="L8" s="48"/>
      <c r="M8" s="48"/>
      <c r="N8" s="48"/>
      <c r="O8" s="48"/>
      <c r="P8" s="48" t="str">
        <f>データ!$K$6</f>
        <v>簡易水道事業</v>
      </c>
      <c r="Q8" s="48"/>
      <c r="R8" s="48"/>
      <c r="S8" s="48"/>
      <c r="T8" s="48"/>
      <c r="U8" s="48"/>
      <c r="V8" s="48"/>
      <c r="W8" s="48" t="str">
        <f>データ!$L$6</f>
        <v>D4</v>
      </c>
      <c r="X8" s="48"/>
      <c r="Y8" s="48"/>
      <c r="Z8" s="48"/>
      <c r="AA8" s="48"/>
      <c r="AB8" s="48"/>
      <c r="AC8" s="48"/>
      <c r="AD8" s="48" t="str">
        <f>データ!$M$6</f>
        <v>非設置</v>
      </c>
      <c r="AE8" s="48"/>
      <c r="AF8" s="48"/>
      <c r="AG8" s="48"/>
      <c r="AH8" s="48"/>
      <c r="AI8" s="48"/>
      <c r="AJ8" s="48"/>
      <c r="AK8" s="2"/>
      <c r="AL8" s="49">
        <f>データ!$R$6</f>
        <v>15898</v>
      </c>
      <c r="AM8" s="49"/>
      <c r="AN8" s="49"/>
      <c r="AO8" s="49"/>
      <c r="AP8" s="49"/>
      <c r="AQ8" s="49"/>
      <c r="AR8" s="49"/>
      <c r="AS8" s="49"/>
      <c r="AT8" s="45">
        <f>データ!$S$6</f>
        <v>286.51</v>
      </c>
      <c r="AU8" s="45"/>
      <c r="AV8" s="45"/>
      <c r="AW8" s="45"/>
      <c r="AX8" s="45"/>
      <c r="AY8" s="45"/>
      <c r="AZ8" s="45"/>
      <c r="BA8" s="45"/>
      <c r="BB8" s="45">
        <f>データ!$T$6</f>
        <v>55.49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2"/>
      <c r="AE9" s="2"/>
      <c r="AF9" s="2"/>
      <c r="AG9" s="2"/>
      <c r="AH9" s="3"/>
      <c r="AI9" s="2"/>
      <c r="AJ9" s="2"/>
      <c r="AK9" s="2"/>
      <c r="AL9" s="44" t="s">
        <v>16</v>
      </c>
      <c r="AM9" s="44"/>
      <c r="AN9" s="44"/>
      <c r="AO9" s="44"/>
      <c r="AP9" s="44"/>
      <c r="AQ9" s="44"/>
      <c r="AR9" s="44"/>
      <c r="AS9" s="44"/>
      <c r="AT9" s="44" t="s">
        <v>17</v>
      </c>
      <c r="AU9" s="44"/>
      <c r="AV9" s="44"/>
      <c r="AW9" s="44"/>
      <c r="AX9" s="44"/>
      <c r="AY9" s="44"/>
      <c r="AZ9" s="44"/>
      <c r="BA9" s="44"/>
      <c r="BB9" s="44" t="s">
        <v>18</v>
      </c>
      <c r="BC9" s="44"/>
      <c r="BD9" s="44"/>
      <c r="BE9" s="44"/>
      <c r="BF9" s="44"/>
      <c r="BG9" s="44"/>
      <c r="BH9" s="44"/>
      <c r="BI9" s="44"/>
      <c r="BJ9" s="3"/>
      <c r="BK9" s="3"/>
      <c r="BL9" s="50" t="s">
        <v>19</v>
      </c>
      <c r="BM9" s="51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データ!$N$6</f>
        <v>-</v>
      </c>
      <c r="C10" s="45"/>
      <c r="D10" s="45"/>
      <c r="E10" s="45"/>
      <c r="F10" s="45"/>
      <c r="G10" s="45"/>
      <c r="H10" s="45"/>
      <c r="I10" s="45" t="str">
        <f>データ!$O$6</f>
        <v>該当数値なし</v>
      </c>
      <c r="J10" s="45"/>
      <c r="K10" s="45"/>
      <c r="L10" s="45"/>
      <c r="M10" s="45"/>
      <c r="N10" s="45"/>
      <c r="O10" s="45"/>
      <c r="P10" s="45">
        <f>データ!$P$6</f>
        <v>2.4300000000000002</v>
      </c>
      <c r="Q10" s="45"/>
      <c r="R10" s="45"/>
      <c r="S10" s="45"/>
      <c r="T10" s="45"/>
      <c r="U10" s="45"/>
      <c r="V10" s="45"/>
      <c r="W10" s="49">
        <f>データ!$Q$6</f>
        <v>1510</v>
      </c>
      <c r="X10" s="49"/>
      <c r="Y10" s="49"/>
      <c r="Z10" s="49"/>
      <c r="AA10" s="49"/>
      <c r="AB10" s="49"/>
      <c r="AC10" s="49"/>
      <c r="AD10" s="2"/>
      <c r="AE10" s="2"/>
      <c r="AF10" s="2"/>
      <c r="AG10" s="2"/>
      <c r="AH10" s="2"/>
      <c r="AI10" s="2"/>
      <c r="AJ10" s="2"/>
      <c r="AK10" s="2"/>
      <c r="AL10" s="49">
        <f>データ!$U$6</f>
        <v>375</v>
      </c>
      <c r="AM10" s="49"/>
      <c r="AN10" s="49"/>
      <c r="AO10" s="49"/>
      <c r="AP10" s="49"/>
      <c r="AQ10" s="49"/>
      <c r="AR10" s="49"/>
      <c r="AS10" s="49"/>
      <c r="AT10" s="45">
        <f>データ!$V$6</f>
        <v>0.9</v>
      </c>
      <c r="AU10" s="45"/>
      <c r="AV10" s="45"/>
      <c r="AW10" s="45"/>
      <c r="AX10" s="45"/>
      <c r="AY10" s="45"/>
      <c r="AZ10" s="45"/>
      <c r="BA10" s="45"/>
      <c r="BB10" s="45">
        <f>データ!$W$6</f>
        <v>416.67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21</v>
      </c>
      <c r="BM10" s="53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23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24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25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26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27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28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29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30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121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31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32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33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34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35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36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122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37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38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39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【75.76】</v>
      </c>
      <c r="F85" s="26" t="s">
        <v>53</v>
      </c>
      <c r="G85" s="26" t="s">
        <v>54</v>
      </c>
      <c r="H85" s="26" t="str">
        <f>データ!BO6</f>
        <v>【1,141.75】</v>
      </c>
      <c r="I85" s="26" t="str">
        <f>データ!BZ6</f>
        <v>【54.93】</v>
      </c>
      <c r="J85" s="26" t="str">
        <f>データ!CK6</f>
        <v>【292.18】</v>
      </c>
      <c r="K85" s="26" t="str">
        <f>データ!CV6</f>
        <v>【56.91】</v>
      </c>
      <c r="L85" s="26" t="str">
        <f>データ!DG6</f>
        <v>【74.25】</v>
      </c>
      <c r="M85" s="26" t="s">
        <v>53</v>
      </c>
      <c r="N85" s="26" t="s">
        <v>53</v>
      </c>
      <c r="O85" s="26" t="str">
        <f>データ!EN6</f>
        <v>【0.72】</v>
      </c>
    </row>
  </sheetData>
  <sheetProtection algorithmName="SHA-512" hashValue="mIw/d7wUwQ7h6X6DJ1FWiUyXxDbeI2RQhHdd5IYJF5c8AXnQkgvhETKVXVh7+SOrL+evFS/8jmN2coFLx00peA==" saltValue="qEAyJFg/Nc2TpxCnwl3U9w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55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56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6" t="s">
        <v>64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65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66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8" t="s">
        <v>67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68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69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70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71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72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73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74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75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76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77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78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85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41</v>
      </c>
      <c r="AI5" s="32" t="s">
        <v>96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96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96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96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96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96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96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96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96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96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</row>
    <row r="6" spans="1:144" s="36" customFormat="1" x14ac:dyDescent="0.15">
      <c r="A6" s="28" t="s">
        <v>107</v>
      </c>
      <c r="B6" s="33">
        <f>B7</f>
        <v>2017</v>
      </c>
      <c r="C6" s="33">
        <f t="shared" ref="C6:W6" si="3">C7</f>
        <v>444626</v>
      </c>
      <c r="D6" s="33">
        <f t="shared" si="3"/>
        <v>47</v>
      </c>
      <c r="E6" s="33">
        <f t="shared" si="3"/>
        <v>1</v>
      </c>
      <c r="F6" s="33">
        <f t="shared" si="3"/>
        <v>0</v>
      </c>
      <c r="G6" s="33">
        <f t="shared" si="3"/>
        <v>0</v>
      </c>
      <c r="H6" s="33" t="str">
        <f t="shared" si="3"/>
        <v>大分県　玖珠町</v>
      </c>
      <c r="I6" s="33" t="str">
        <f t="shared" si="3"/>
        <v>法非適用</v>
      </c>
      <c r="J6" s="33" t="str">
        <f t="shared" si="3"/>
        <v>水道事業</v>
      </c>
      <c r="K6" s="33" t="str">
        <f t="shared" si="3"/>
        <v>簡易水道事業</v>
      </c>
      <c r="L6" s="33" t="str">
        <f t="shared" si="3"/>
        <v>D4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2.4300000000000002</v>
      </c>
      <c r="Q6" s="34">
        <f t="shared" si="3"/>
        <v>1510</v>
      </c>
      <c r="R6" s="34">
        <f t="shared" si="3"/>
        <v>15898</v>
      </c>
      <c r="S6" s="34">
        <f t="shared" si="3"/>
        <v>286.51</v>
      </c>
      <c r="T6" s="34">
        <f t="shared" si="3"/>
        <v>55.49</v>
      </c>
      <c r="U6" s="34">
        <f t="shared" si="3"/>
        <v>375</v>
      </c>
      <c r="V6" s="34">
        <f t="shared" si="3"/>
        <v>0.9</v>
      </c>
      <c r="W6" s="34">
        <f t="shared" si="3"/>
        <v>416.67</v>
      </c>
      <c r="X6" s="35">
        <f>IF(X7="",NA(),X7)</f>
        <v>104.64</v>
      </c>
      <c r="Y6" s="35">
        <f t="shared" ref="Y6:AG6" si="4">IF(Y7="",NA(),Y7)</f>
        <v>113.14</v>
      </c>
      <c r="Z6" s="35">
        <f t="shared" si="4"/>
        <v>113.42</v>
      </c>
      <c r="AA6" s="35">
        <f t="shared" si="4"/>
        <v>108.92</v>
      </c>
      <c r="AB6" s="35">
        <f t="shared" si="4"/>
        <v>96.21</v>
      </c>
      <c r="AC6" s="35">
        <f t="shared" si="4"/>
        <v>71.66</v>
      </c>
      <c r="AD6" s="35">
        <f t="shared" si="4"/>
        <v>73.06</v>
      </c>
      <c r="AE6" s="35">
        <f t="shared" si="4"/>
        <v>72.03</v>
      </c>
      <c r="AF6" s="35">
        <f t="shared" si="4"/>
        <v>72.11</v>
      </c>
      <c r="AG6" s="35">
        <f t="shared" si="4"/>
        <v>74.05</v>
      </c>
      <c r="AH6" s="34" t="str">
        <f>IF(AH7="","",IF(AH7="-","【-】","【"&amp;SUBSTITUTE(TEXT(AH7,"#,##0.00"),"-","△")&amp;"】"))</f>
        <v>【75.76】</v>
      </c>
      <c r="AI6" s="34" t="e">
        <f>IF(AI7="",NA(),AI7)</f>
        <v>#N/A</v>
      </c>
      <c r="AJ6" s="34" t="e">
        <f t="shared" ref="AJ6:AR6" si="5">IF(AJ7="",NA(),AJ7)</f>
        <v>#N/A</v>
      </c>
      <c r="AK6" s="34" t="e">
        <f t="shared" si="5"/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str">
        <f>IF(AS7="","",IF(AS7="-","【-】","【"&amp;SUBSTITUTE(TEXT(AS7,"#,##0.00"),"-","△")&amp;"】"))</f>
        <v/>
      </c>
      <c r="AT6" s="34" t="e">
        <f>IF(AT7="",NA(),AT7)</f>
        <v>#N/A</v>
      </c>
      <c r="AU6" s="34" t="e">
        <f t="shared" ref="AU6:BC6" si="6">IF(AU7="",NA(),AU7)</f>
        <v>#N/A</v>
      </c>
      <c r="AV6" s="34" t="e">
        <f t="shared" si="6"/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str">
        <f>IF(BD7="","",IF(BD7="-","【-】","【"&amp;SUBSTITUTE(TEXT(BD7,"#,##0.00"),"-","△")&amp;"】"))</f>
        <v/>
      </c>
      <c r="BE6" s="35">
        <f>IF(BE7="",NA(),BE7)</f>
        <v>108.34</v>
      </c>
      <c r="BF6" s="35">
        <f t="shared" ref="BF6:BN6" si="7">IF(BF7="",NA(),BF7)</f>
        <v>97.39</v>
      </c>
      <c r="BG6" s="35">
        <f t="shared" si="7"/>
        <v>89.97</v>
      </c>
      <c r="BH6" s="35">
        <f t="shared" si="7"/>
        <v>78.11</v>
      </c>
      <c r="BI6" s="35">
        <f t="shared" si="7"/>
        <v>266.83</v>
      </c>
      <c r="BJ6" s="35">
        <f t="shared" si="7"/>
        <v>1462.56</v>
      </c>
      <c r="BK6" s="35">
        <f t="shared" si="7"/>
        <v>1486.62</v>
      </c>
      <c r="BL6" s="35">
        <f t="shared" si="7"/>
        <v>1510.14</v>
      </c>
      <c r="BM6" s="35">
        <f t="shared" si="7"/>
        <v>1595.62</v>
      </c>
      <c r="BN6" s="35">
        <f t="shared" si="7"/>
        <v>1302.33</v>
      </c>
      <c r="BO6" s="34" t="str">
        <f>IF(BO7="","",IF(BO7="-","【-】","【"&amp;SUBSTITUTE(TEXT(BO7,"#,##0.00"),"-","△")&amp;"】"))</f>
        <v>【1,141.75】</v>
      </c>
      <c r="BP6" s="35">
        <f>IF(BP7="",NA(),BP7)</f>
        <v>103.02</v>
      </c>
      <c r="BQ6" s="35">
        <f t="shared" ref="BQ6:BY6" si="8">IF(BQ7="",NA(),BQ7)</f>
        <v>100.34</v>
      </c>
      <c r="BR6" s="35">
        <f t="shared" si="8"/>
        <v>96.62</v>
      </c>
      <c r="BS6" s="35">
        <f t="shared" si="8"/>
        <v>108.08</v>
      </c>
      <c r="BT6" s="35">
        <f t="shared" si="8"/>
        <v>6.52</v>
      </c>
      <c r="BU6" s="35">
        <f t="shared" si="8"/>
        <v>32.39</v>
      </c>
      <c r="BV6" s="35">
        <f t="shared" si="8"/>
        <v>24.39</v>
      </c>
      <c r="BW6" s="35">
        <f t="shared" si="8"/>
        <v>22.67</v>
      </c>
      <c r="BX6" s="35">
        <f t="shared" si="8"/>
        <v>37.92</v>
      </c>
      <c r="BY6" s="35">
        <f t="shared" si="8"/>
        <v>40.89</v>
      </c>
      <c r="BZ6" s="34" t="str">
        <f>IF(BZ7="","",IF(BZ7="-","【-】","【"&amp;SUBSTITUTE(TEXT(BZ7,"#,##0.00"),"-","△")&amp;"】"))</f>
        <v>【54.93】</v>
      </c>
      <c r="CA6" s="35">
        <f>IF(CA7="",NA(),CA7)</f>
        <v>150.69</v>
      </c>
      <c r="CB6" s="35">
        <f t="shared" ref="CB6:CJ6" si="9">IF(CB7="",NA(),CB7)</f>
        <v>156.21</v>
      </c>
      <c r="CC6" s="35">
        <f t="shared" si="9"/>
        <v>162.35</v>
      </c>
      <c r="CD6" s="35">
        <f t="shared" si="9"/>
        <v>150.01</v>
      </c>
      <c r="CE6" s="35">
        <f t="shared" si="9"/>
        <v>1334.39</v>
      </c>
      <c r="CF6" s="35">
        <f t="shared" si="9"/>
        <v>530.83000000000004</v>
      </c>
      <c r="CG6" s="35">
        <f t="shared" si="9"/>
        <v>734.18</v>
      </c>
      <c r="CH6" s="35">
        <f t="shared" si="9"/>
        <v>789.62</v>
      </c>
      <c r="CI6" s="35">
        <f t="shared" si="9"/>
        <v>423.18</v>
      </c>
      <c r="CJ6" s="35">
        <f t="shared" si="9"/>
        <v>383.2</v>
      </c>
      <c r="CK6" s="34" t="str">
        <f>IF(CK7="","",IF(CK7="-","【-】","【"&amp;SUBSTITUTE(TEXT(CK7,"#,##0.00"),"-","△")&amp;"】"))</f>
        <v>【292.18】</v>
      </c>
      <c r="CL6" s="35">
        <f>IF(CL7="",NA(),CL7)</f>
        <v>59.52</v>
      </c>
      <c r="CM6" s="35">
        <f t="shared" ref="CM6:CU6" si="10">IF(CM7="",NA(),CM7)</f>
        <v>56.83</v>
      </c>
      <c r="CN6" s="35">
        <f t="shared" si="10"/>
        <v>54.34</v>
      </c>
      <c r="CO6" s="35">
        <f t="shared" si="10"/>
        <v>54.96</v>
      </c>
      <c r="CP6" s="35">
        <f t="shared" si="10"/>
        <v>10.67</v>
      </c>
      <c r="CQ6" s="35">
        <f t="shared" si="10"/>
        <v>50.49</v>
      </c>
      <c r="CR6" s="35">
        <f t="shared" si="10"/>
        <v>48.36</v>
      </c>
      <c r="CS6" s="35">
        <f t="shared" si="10"/>
        <v>48.7</v>
      </c>
      <c r="CT6" s="35">
        <f t="shared" si="10"/>
        <v>46.9</v>
      </c>
      <c r="CU6" s="35">
        <f t="shared" si="10"/>
        <v>47.95</v>
      </c>
      <c r="CV6" s="34" t="str">
        <f>IF(CV7="","",IF(CV7="-","【-】","【"&amp;SUBSTITUTE(TEXT(CV7,"#,##0.00"),"-","△")&amp;"】"))</f>
        <v>【56.91】</v>
      </c>
      <c r="CW6" s="35">
        <f>IF(CW7="",NA(),CW7)</f>
        <v>76.44</v>
      </c>
      <c r="CX6" s="35">
        <f t="shared" ref="CX6:DF6" si="11">IF(CX7="",NA(),CX7)</f>
        <v>80.650000000000006</v>
      </c>
      <c r="CY6" s="35">
        <f t="shared" si="11"/>
        <v>82.07</v>
      </c>
      <c r="CZ6" s="35">
        <f t="shared" si="11"/>
        <v>80.37</v>
      </c>
      <c r="DA6" s="35">
        <f t="shared" si="11"/>
        <v>100</v>
      </c>
      <c r="DB6" s="35">
        <f t="shared" si="11"/>
        <v>74.209999999999994</v>
      </c>
      <c r="DC6" s="35">
        <f t="shared" si="11"/>
        <v>75.239999999999995</v>
      </c>
      <c r="DD6" s="35">
        <f t="shared" si="11"/>
        <v>74.959999999999994</v>
      </c>
      <c r="DE6" s="35">
        <f t="shared" si="11"/>
        <v>74.63</v>
      </c>
      <c r="DF6" s="35">
        <f t="shared" si="11"/>
        <v>74.900000000000006</v>
      </c>
      <c r="DG6" s="34" t="str">
        <f>IF(DG7="","",IF(DG7="-","【-】","【"&amp;SUBSTITUTE(TEXT(DG7,"#,##0.00"),"-","△")&amp;"】"))</f>
        <v>【74.25】</v>
      </c>
      <c r="DH6" s="34" t="e">
        <f>IF(DH7="",NA(),DH7)</f>
        <v>#N/A</v>
      </c>
      <c r="DI6" s="34" t="e">
        <f t="shared" ref="DI6:DQ6" si="12">IF(DI7="",NA(),DI7)</f>
        <v>#N/A</v>
      </c>
      <c r="DJ6" s="34" t="e">
        <f t="shared" si="12"/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str">
        <f>IF(DR7="","",IF(DR7="-","【-】","【"&amp;SUBSTITUTE(TEXT(DR7,"#,##0.00"),"-","△")&amp;"】"))</f>
        <v/>
      </c>
      <c r="DS6" s="34" t="e">
        <f>IF(DS7="",NA(),DS7)</f>
        <v>#N/A</v>
      </c>
      <c r="DT6" s="34" t="e">
        <f t="shared" ref="DT6:EB6" si="13">IF(DT7="",NA(),DT7)</f>
        <v>#N/A</v>
      </c>
      <c r="DU6" s="34" t="e">
        <f t="shared" si="13"/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str">
        <f>IF(EC7="","",IF(EC7="-","【-】","【"&amp;SUBSTITUTE(TEXT(EC7,"#,##0.00"),"-","△")&amp;"】"))</f>
        <v/>
      </c>
      <c r="ED6" s="34">
        <f>IF(ED7="",NA(),ED7)</f>
        <v>0</v>
      </c>
      <c r="EE6" s="34">
        <f t="shared" ref="EE6:EM6" si="14">IF(EE7="",NA(),EE7)</f>
        <v>0</v>
      </c>
      <c r="EF6" s="34">
        <f t="shared" si="14"/>
        <v>0</v>
      </c>
      <c r="EG6" s="34">
        <f t="shared" si="14"/>
        <v>0</v>
      </c>
      <c r="EH6" s="34">
        <f t="shared" si="14"/>
        <v>0</v>
      </c>
      <c r="EI6" s="35">
        <f t="shared" si="14"/>
        <v>0.7</v>
      </c>
      <c r="EJ6" s="35">
        <f t="shared" si="14"/>
        <v>0.91</v>
      </c>
      <c r="EK6" s="35">
        <f t="shared" si="14"/>
        <v>1.26</v>
      </c>
      <c r="EL6" s="35">
        <f t="shared" si="14"/>
        <v>0.78</v>
      </c>
      <c r="EM6" s="35">
        <f t="shared" si="14"/>
        <v>0.56999999999999995</v>
      </c>
      <c r="EN6" s="34" t="str">
        <f>IF(EN7="","",IF(EN7="-","【-】","【"&amp;SUBSTITUTE(TEXT(EN7,"#,##0.00"),"-","△")&amp;"】"))</f>
        <v>【0.72】</v>
      </c>
    </row>
    <row r="7" spans="1:144" s="36" customFormat="1" x14ac:dyDescent="0.15">
      <c r="A7" s="28"/>
      <c r="B7" s="37">
        <v>2017</v>
      </c>
      <c r="C7" s="37">
        <v>444626</v>
      </c>
      <c r="D7" s="37">
        <v>47</v>
      </c>
      <c r="E7" s="37">
        <v>1</v>
      </c>
      <c r="F7" s="37">
        <v>0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 t="s">
        <v>115</v>
      </c>
      <c r="P7" s="38">
        <v>2.4300000000000002</v>
      </c>
      <c r="Q7" s="38">
        <v>1510</v>
      </c>
      <c r="R7" s="38">
        <v>15898</v>
      </c>
      <c r="S7" s="38">
        <v>286.51</v>
      </c>
      <c r="T7" s="38">
        <v>55.49</v>
      </c>
      <c r="U7" s="38">
        <v>375</v>
      </c>
      <c r="V7" s="38">
        <v>0.9</v>
      </c>
      <c r="W7" s="38">
        <v>416.67</v>
      </c>
      <c r="X7" s="38">
        <v>104.64</v>
      </c>
      <c r="Y7" s="38">
        <v>113.14</v>
      </c>
      <c r="Z7" s="38">
        <v>113.42</v>
      </c>
      <c r="AA7" s="38">
        <v>108.92</v>
      </c>
      <c r="AB7" s="38">
        <v>96.21</v>
      </c>
      <c r="AC7" s="38">
        <v>71.66</v>
      </c>
      <c r="AD7" s="38">
        <v>73.06</v>
      </c>
      <c r="AE7" s="38">
        <v>72.03</v>
      </c>
      <c r="AF7" s="38">
        <v>72.11</v>
      </c>
      <c r="AG7" s="38">
        <v>74.05</v>
      </c>
      <c r="AH7" s="38">
        <v>75.760000000000005</v>
      </c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>
        <v>108.34</v>
      </c>
      <c r="BF7" s="38">
        <v>97.39</v>
      </c>
      <c r="BG7" s="38">
        <v>89.97</v>
      </c>
      <c r="BH7" s="38">
        <v>78.11</v>
      </c>
      <c r="BI7" s="38">
        <v>266.83</v>
      </c>
      <c r="BJ7" s="38">
        <v>1462.56</v>
      </c>
      <c r="BK7" s="38">
        <v>1486.62</v>
      </c>
      <c r="BL7" s="38">
        <v>1510.14</v>
      </c>
      <c r="BM7" s="38">
        <v>1595.62</v>
      </c>
      <c r="BN7" s="38">
        <v>1302.33</v>
      </c>
      <c r="BO7" s="38">
        <v>1141.75</v>
      </c>
      <c r="BP7" s="38">
        <v>103.02</v>
      </c>
      <c r="BQ7" s="38">
        <v>100.34</v>
      </c>
      <c r="BR7" s="38">
        <v>96.62</v>
      </c>
      <c r="BS7" s="38">
        <v>108.08</v>
      </c>
      <c r="BT7" s="38">
        <v>6.52</v>
      </c>
      <c r="BU7" s="38">
        <v>32.39</v>
      </c>
      <c r="BV7" s="38">
        <v>24.39</v>
      </c>
      <c r="BW7" s="38">
        <v>22.67</v>
      </c>
      <c r="BX7" s="38">
        <v>37.92</v>
      </c>
      <c r="BY7" s="38">
        <v>40.89</v>
      </c>
      <c r="BZ7" s="38">
        <v>54.93</v>
      </c>
      <c r="CA7" s="38">
        <v>150.69</v>
      </c>
      <c r="CB7" s="38">
        <v>156.21</v>
      </c>
      <c r="CC7" s="38">
        <v>162.35</v>
      </c>
      <c r="CD7" s="38">
        <v>150.01</v>
      </c>
      <c r="CE7" s="38">
        <v>1334.39</v>
      </c>
      <c r="CF7" s="38">
        <v>530.83000000000004</v>
      </c>
      <c r="CG7" s="38">
        <v>734.18</v>
      </c>
      <c r="CH7" s="38">
        <v>789.62</v>
      </c>
      <c r="CI7" s="38">
        <v>423.18</v>
      </c>
      <c r="CJ7" s="38">
        <v>383.2</v>
      </c>
      <c r="CK7" s="38">
        <v>292.18</v>
      </c>
      <c r="CL7" s="38">
        <v>59.52</v>
      </c>
      <c r="CM7" s="38">
        <v>56.83</v>
      </c>
      <c r="CN7" s="38">
        <v>54.34</v>
      </c>
      <c r="CO7" s="38">
        <v>54.96</v>
      </c>
      <c r="CP7" s="38">
        <v>10.67</v>
      </c>
      <c r="CQ7" s="38">
        <v>50.49</v>
      </c>
      <c r="CR7" s="38">
        <v>48.36</v>
      </c>
      <c r="CS7" s="38">
        <v>48.7</v>
      </c>
      <c r="CT7" s="38">
        <v>46.9</v>
      </c>
      <c r="CU7" s="38">
        <v>47.95</v>
      </c>
      <c r="CV7" s="38">
        <v>56.91</v>
      </c>
      <c r="CW7" s="38">
        <v>76.44</v>
      </c>
      <c r="CX7" s="38">
        <v>80.650000000000006</v>
      </c>
      <c r="CY7" s="38">
        <v>82.07</v>
      </c>
      <c r="CZ7" s="38">
        <v>80.37</v>
      </c>
      <c r="DA7" s="38">
        <v>100</v>
      </c>
      <c r="DB7" s="38">
        <v>74.209999999999994</v>
      </c>
      <c r="DC7" s="38">
        <v>75.239999999999995</v>
      </c>
      <c r="DD7" s="38">
        <v>74.959999999999994</v>
      </c>
      <c r="DE7" s="38">
        <v>74.63</v>
      </c>
      <c r="DF7" s="38">
        <v>74.900000000000006</v>
      </c>
      <c r="DG7" s="38">
        <v>74.25</v>
      </c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0.7</v>
      </c>
      <c r="EJ7" s="38">
        <v>0.91</v>
      </c>
      <c r="EK7" s="38">
        <v>1.26</v>
      </c>
      <c r="EL7" s="38">
        <v>0.78</v>
      </c>
      <c r="EM7" s="38">
        <v>0.56999999999999995</v>
      </c>
      <c r="EN7" s="38">
        <v>0.72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</row>
    <row r="9" spans="1:144" x14ac:dyDescent="0.1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中霜 益次郎</cp:lastModifiedBy>
  <cp:lastPrinted>2019-01-18T05:27:02Z</cp:lastPrinted>
  <dcterms:created xsi:type="dcterms:W3CDTF">2018-12-03T08:46:14Z</dcterms:created>
  <dcterms:modified xsi:type="dcterms:W3CDTF">2019-01-18T05:43:08Z</dcterms:modified>
  <cp:category/>
</cp:coreProperties>
</file>