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yougesoumu04\Desktop\★業務\★下水道事業関係\★経営指標・経営比較分析表\H30（H29年度分析）\"/>
    </mc:Choice>
  </mc:AlternateContent>
  <workbookProtection workbookAlgorithmName="SHA-512" workbookHashValue="0YWyLcUkLqyrQUtGjznzk7O2Z263V//o+JUs3EetAhHqXVYS9fFgJN96rE2SUXwlQgV4PY5IgA6Vw/NQeCROvg==" workbookSaltValue="wrq1MHudAHRlMjbvG18D9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<sst xmlns="http://schemas.openxmlformats.org/spreadsheetml/2006/main" count="240" uniqueCount="127">
  <si>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</si>
  <si>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</si>
  <si>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</si>
  <si>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</si>
  <si>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</si>
  <si>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</si>
  <si>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</si>
  <si>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</si>
  <si>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</si>
  <si>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</si>
  <si>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</si>
  <si>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</si>
  <si>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</si>
  <si>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</si>
  <si>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</si>
  <si>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</si>
  <si>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</si>
  <si>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</si>
  <si>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</si>
  <si>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</si>
  <si>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</si>
  <si>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</si>
  <si>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</si>
  <si>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</si>
  <si>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</si>
  <si>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</si>
  <si>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</si>
  <si>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</si>
  <si>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</si>
  <si>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</si>
  <si>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</si>
  <si>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</si>
  <si>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</si>
  <si>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</si>
  <si>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</si>
  <si>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</si>
  <si>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</si>
  <si>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</si>
  <si>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</si>
  <si>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</si>
  <si>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</si>
  <si>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</si>
  <si>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</si>
  <si>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</si>
  <si>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</si>
  <si>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</si>
  <si>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</si>
  <si>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</si>
  <si>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</si>
  <si>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</si>
  <si>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</si>
  <si>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</si>
  <si>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</si>
  <si>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</si>
  <si>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</si>
  <si>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</si>
  <si>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</si>
  <si>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</si>
  <si>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</si>
  <si>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</si>
  <si>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</si>
  <si>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</si>
  <si>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</si>
  <si>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</si>
  <si>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</si>
  <si>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</si>
  <si>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</si>
  <si>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</si>
  <si>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</si>
  <si>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</si>
  <si>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</si>
  <si>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</si>
  <si>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</si>
  <si>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</si>
  <si>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</si>
  <si>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</si>
  <si>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</si>
  <si>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</si>
  <si>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</si>
  <si>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</si>
  <si>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</si>
  <si>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</si>
  <si>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</si>
  <si>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</si>
  <si>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</si>
  <si>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</si>
  <si>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</si>
  <si>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</si>
  <si>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</si>
  <si>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</si>
  <si>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</si>
  <si>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</si>
  <si>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</si>
  <si>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</si>
  <si>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</si>
  <si>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</si>
  <si>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</si>
  <si>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</si>
  <si>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</si>
  <si>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</si>
  <si>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</si>
  <si>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</si>
  <si>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</si>
  <si>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</si>
  <si>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</si>
  <si>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</si>
  <si>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</si>
  <si>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</si>
  <si>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</si>
  <si>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</si>
  <si>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</si>
  <si>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</si>
  <si>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</si>
  <si>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</si>
  <si>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</si>
  <si>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</si>
  <si>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</si>
  <si>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</si>
  <si>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</si>
  <si>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</si>
  <si>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</si>
  <si>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</si>
  <si>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</si>
  <si>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</si>
  <si>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当事業の経営状態は、企業債元利償還金が減少していくこと、管渠の面整備が概成したことから、全体的に改善傾向にあります。今後は施設への投資が減少し、維持管理に移っていきます。
　課題としては、人口減少等に伴う使用料収入の減少等のため、財源の確保と維持管理費の削減が挙げられます。料金体系の見直しや、施設の運転管理業務委託の発注形態の見直し、豊後大野市との下水道船団方式事業の負担割合の見直し等を検討していく必要があります。
　また、当事業は地方公営企業法の法非適用事業ですが、平成３２年４月１日より法適用事業となる予定であり、現在移行に向けて取り組んでいます。企業会計の導入に伴い経営状況の可視化が進み、より健全な経営状況への展望が予想されます。</t>
    <rPh sb="59" eb="61">
      <t>コンゴ</t>
    </rPh>
    <rPh sb="73" eb="75">
      <t>イジ</t>
    </rPh>
    <rPh sb="75" eb="77">
      <t>カンリ</t>
    </rPh>
    <rPh sb="78" eb="79">
      <t>ウツ</t>
    </rPh>
    <rPh sb="88" eb="90">
      <t>カダイ</t>
    </rPh>
    <rPh sb="95" eb="97">
      <t>ジンコウ</t>
    </rPh>
    <rPh sb="97" eb="99">
      <t>ゲンショウ</t>
    </rPh>
    <rPh sb="99" eb="100">
      <t>トウ</t>
    </rPh>
    <rPh sb="101" eb="102">
      <t>トモナ</t>
    </rPh>
    <rPh sb="103" eb="106">
      <t>シヨウリョウ</t>
    </rPh>
    <rPh sb="106" eb="108">
      <t>シュウニュウ</t>
    </rPh>
    <rPh sb="109" eb="111">
      <t>ゲンショウ</t>
    </rPh>
    <rPh sb="111" eb="112">
      <t>トウ</t>
    </rPh>
    <rPh sb="116" eb="118">
      <t>ザイゲン</t>
    </rPh>
    <rPh sb="119" eb="121">
      <t>カクホ</t>
    </rPh>
    <rPh sb="122" eb="124">
      <t>イジ</t>
    </rPh>
    <rPh sb="124" eb="127">
      <t>カンリヒ</t>
    </rPh>
    <rPh sb="128" eb="130">
      <t>サクゲン</t>
    </rPh>
    <rPh sb="131" eb="132">
      <t>ア</t>
    </rPh>
    <rPh sb="138" eb="140">
      <t>リョウキン</t>
    </rPh>
    <rPh sb="140" eb="142">
      <t>タイケイ</t>
    </rPh>
    <rPh sb="143" eb="145">
      <t>ミナオ</t>
    </rPh>
    <rPh sb="148" eb="150">
      <t>シセツ</t>
    </rPh>
    <rPh sb="169" eb="174">
      <t>ブンゴオオノシ</t>
    </rPh>
    <rPh sb="176" eb="179">
      <t>ゲスイドウ</t>
    </rPh>
    <rPh sb="179" eb="181">
      <t>センダン</t>
    </rPh>
    <rPh sb="181" eb="183">
      <t>ホウシキ</t>
    </rPh>
    <rPh sb="183" eb="185">
      <t>ジギョウ</t>
    </rPh>
    <rPh sb="186" eb="188">
      <t>フタン</t>
    </rPh>
    <rPh sb="188" eb="190">
      <t>ワリアイ</t>
    </rPh>
    <rPh sb="191" eb="193">
      <t>ミナオ</t>
    </rPh>
    <rPh sb="202" eb="204">
      <t>ヒツヨウ</t>
    </rPh>
    <phoneticPr fontId="4"/>
  </si>
  <si>
    <t>①『収益的収支比率』・・・使用料収入や一般会計からの繰入金等の総収益で、総費用に地方債償還金を加えた費用をどの程度賄えているかを表す指標です。企業債元利償還金がピークを過ぎて減少傾向にあることから、今後も改善していく見通しです。ただ、総収益に一般会計繰入金が多く含まれることから、繰入金を縮小した上で改善していく方策を検討する必要があります。また、人口減少や節水意識の高まり等から使用料収入が減少する見通しのため、料金改定の検討や維持管理費の削減等も検討していきます。
④『企業債残高対事業規模比率』・・・使用料収入に対する企業債残高の割合であり、企業債残高の規模を表す指標です。今後も企業債元利償還金の減少に伴い、減少していく見通しです。
⑤『経費回収率』・・・使用料で回収すべき経費を、どの程度使用料で賄えているかを表した指標です。企業債償還金が減少していく一方で維持管理費が増加傾向にあるため、今後も横ばい又は緩やかに減少していく見通しです。
⑥『汚水処理原価』・・・有収水量１㎥あたりの汚水処理に要した費用であり、汚水資本費・汚水維持管理費の両方を含めた汚水処理に係るコストを表した指標です。緩やかに減少しているものの、類似団体平均値を上回っています。
⑤⑥ともに、維持管理費の削減と使用料収入の確保に努め、改善を目指します。
⑦『施設利用率』・・・施設・設備が一日に対応可能な処理能力に対する、一日平均処理水量の割合であり、施設の利用状況や適正規模を判断する指標です。緩やかに減少しています。
⑧『水洗化率』・・・現在処理区域内人口のうち、実際に水洗便所を設置して汚水処理している人口の割合を表した指標です。ほぼ横ばいとなっています。
⑦・⑧ともに、面整備が完了しており新規接続が見込める一方で、人口が減少していくため、今後もほぼ横ばいで推移する見通しです。</t>
    <rPh sb="13" eb="16">
      <t>シヨウリョウ</t>
    </rPh>
    <rPh sb="84" eb="85">
      <t>ス</t>
    </rPh>
    <rPh sb="99" eb="101">
      <t>コンゴ</t>
    </rPh>
    <rPh sb="102" eb="104">
      <t>カイゼン</t>
    </rPh>
    <rPh sb="117" eb="120">
      <t>ソウシュウエキ</t>
    </rPh>
    <rPh sb="121" eb="123">
      <t>イッパン</t>
    </rPh>
    <rPh sb="123" eb="125">
      <t>カイケイ</t>
    </rPh>
    <rPh sb="125" eb="127">
      <t>クリイレ</t>
    </rPh>
    <rPh sb="127" eb="128">
      <t>キン</t>
    </rPh>
    <rPh sb="129" eb="130">
      <t>オオ</t>
    </rPh>
    <rPh sb="131" eb="132">
      <t>フク</t>
    </rPh>
    <rPh sb="140" eb="142">
      <t>クリイレ</t>
    </rPh>
    <rPh sb="142" eb="143">
      <t>キン</t>
    </rPh>
    <rPh sb="144" eb="146">
      <t>シュクショウ</t>
    </rPh>
    <rPh sb="148" eb="149">
      <t>ウエ</t>
    </rPh>
    <rPh sb="150" eb="152">
      <t>カイゼン</t>
    </rPh>
    <rPh sb="156" eb="158">
      <t>ホウサク</t>
    </rPh>
    <rPh sb="159" eb="161">
      <t>ケントウ</t>
    </rPh>
    <rPh sb="163" eb="165">
      <t>ヒツヨウ</t>
    </rPh>
    <rPh sb="174" eb="176">
      <t>ジンコウ</t>
    </rPh>
    <rPh sb="176" eb="178">
      <t>ゲンショウ</t>
    </rPh>
    <rPh sb="179" eb="181">
      <t>セッスイ</t>
    </rPh>
    <rPh sb="181" eb="183">
      <t>イシキ</t>
    </rPh>
    <rPh sb="184" eb="185">
      <t>タカ</t>
    </rPh>
    <rPh sb="187" eb="188">
      <t>トウ</t>
    </rPh>
    <rPh sb="196" eb="198">
      <t>ゲンショウ</t>
    </rPh>
    <rPh sb="200" eb="202">
      <t>ミトオ</t>
    </rPh>
    <rPh sb="207" eb="209">
      <t>リョウキン</t>
    </rPh>
    <rPh sb="209" eb="211">
      <t>カイテイ</t>
    </rPh>
    <rPh sb="212" eb="214">
      <t>ケントウ</t>
    </rPh>
    <rPh sb="254" eb="257">
      <t>シヨウリョウ</t>
    </rPh>
    <rPh sb="383" eb="385">
      <t>イッポウ</t>
    </rPh>
    <rPh sb="502" eb="503">
      <t>ユル</t>
    </rPh>
    <rPh sb="506" eb="508">
      <t>ゲンショウ</t>
    </rPh>
    <rPh sb="524" eb="525">
      <t>ウエ</t>
    </rPh>
    <rPh sb="545" eb="547">
      <t>サクゲン</t>
    </rPh>
    <rPh sb="548" eb="551">
      <t>シヨウリョウ</t>
    </rPh>
    <rPh sb="551" eb="553">
      <t>シュウニュウ</t>
    </rPh>
    <rPh sb="554" eb="556">
      <t>カクホ</t>
    </rPh>
    <rPh sb="642" eb="643">
      <t>ユル</t>
    </rPh>
    <rPh sb="646" eb="648">
      <t>ゲンショウ</t>
    </rPh>
    <rPh sb="714" eb="715">
      <t>ヨコ</t>
    </rPh>
    <rPh sb="768" eb="770">
      <t>コンゴ</t>
    </rPh>
    <rPh sb="773" eb="774">
      <t>ヨコ</t>
    </rPh>
    <phoneticPr fontId="4"/>
  </si>
  <si>
    <t xml:space="preserve">③『管渠改善率』・・・当該年度に更新した管渠延長の割合を表した指標です。今後も必要に応じて更新等を行う必要があります。
　施設の更新等については、建設開始が平成５年、供用開始が平成１３年と新しく、処理場・管渠ともに耐用年数を経過していませんが、将来的に必要になる改修・更新を想定した維持管理計画を立て、より安定した事業経営に努めます。
　平成３０年度以降のストックマネジメントにおいて、施設の更新計画を策定する予定です。
</t>
    <rPh sb="36" eb="38">
      <t>コンゴ</t>
    </rPh>
    <rPh sb="176" eb="17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</si>
</sst>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0.76</c:v>
                </c:pt>
                <c:pt idx="4" formatCode="#,##0.00;&quot;△&quot;#,##0.00;&quot;-&quot;">
                  <c:v>0.12</c:v>
                </c:pt>
              </c:numCache>
            </c:numRef>
          </c:val>
          <c:extLst>
            <c:ext xmlns:c16="http://schemas.microsoft.com/office/drawing/2014/chart" uri="{C3380CC4-5D6E-409C-BE32-E72D297353CC}">
              <c16:uniqueId val="{00000000-9069-47D0-A5AC-1BD2964504F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c:ext xmlns:c16="http://schemas.microsoft.com/office/drawing/2014/chart" uri="{C3380CC4-5D6E-409C-BE32-E72D297353CC}">
              <c16:uniqueId val="{00000001-9069-47D0-A5AC-1BD2964504F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45.67</c:v>
                </c:pt>
                <c:pt idx="1">
                  <c:v>46.67</c:v>
                </c:pt>
                <c:pt idx="2">
                  <c:v>45.89</c:v>
                </c:pt>
                <c:pt idx="3">
                  <c:v>44.22</c:v>
                </c:pt>
                <c:pt idx="4">
                  <c:v>43.11</c:v>
                </c:pt>
              </c:numCache>
            </c:numRef>
          </c:val>
          <c:extLst>
            <c:ext xmlns:c16="http://schemas.microsoft.com/office/drawing/2014/chart" uri="{C3380CC4-5D6E-409C-BE32-E72D297353CC}">
              <c16:uniqueId val="{00000000-D016-4745-AAF0-CB34950F5F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c:ext xmlns:c16="http://schemas.microsoft.com/office/drawing/2014/chart" uri="{C3380CC4-5D6E-409C-BE32-E72D297353CC}">
              <c16:uniqueId val="{00000001-D016-4745-AAF0-CB34950F5F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68.81</c:v>
                </c:pt>
                <c:pt idx="1">
                  <c:v>70.290000000000006</c:v>
                </c:pt>
                <c:pt idx="2">
                  <c:v>70.61</c:v>
                </c:pt>
                <c:pt idx="3">
                  <c:v>70.819999999999993</c:v>
                </c:pt>
                <c:pt idx="4">
                  <c:v>71.98</c:v>
                </c:pt>
              </c:numCache>
            </c:numRef>
          </c:val>
          <c:extLst>
            <c:ext xmlns:c16="http://schemas.microsoft.com/office/drawing/2014/chart" uri="{C3380CC4-5D6E-409C-BE32-E72D297353CC}">
              <c16:uniqueId val="{00000000-97BE-426E-A379-857A8C084C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c:ext xmlns:c16="http://schemas.microsoft.com/office/drawing/2014/chart" uri="{C3380CC4-5D6E-409C-BE32-E72D297353CC}">
              <c16:uniqueId val="{00000001-97BE-426E-A379-857A8C084C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84.81</c:v>
                </c:pt>
                <c:pt idx="1">
                  <c:v>86.35</c:v>
                </c:pt>
                <c:pt idx="2">
                  <c:v>85.6</c:v>
                </c:pt>
                <c:pt idx="3">
                  <c:v>87.97</c:v>
                </c:pt>
                <c:pt idx="4">
                  <c:v>90.08</c:v>
                </c:pt>
              </c:numCache>
            </c:numRef>
          </c:val>
          <c:extLst>
            <c:ext xmlns:c16="http://schemas.microsoft.com/office/drawing/2014/chart" uri="{C3380CC4-5D6E-409C-BE32-E72D297353CC}">
              <c16:uniqueId val="{00000000-3645-426A-A55E-F78AB46B79B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45-426A-A55E-F78AB46B79B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7B-4DFA-9537-69F3402B5CE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7B-4DFA-9537-69F3402B5CE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78-46F8-9799-DB9C1EBB733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78-46F8-9799-DB9C1EBB733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7D-430E-A1CB-9E588B78E0D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7D-430E-A1CB-9E588B78E0D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3C-45CB-B2A7-8ECDF19042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3C-45CB-B2A7-8ECDF19042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570.4</c:v>
                </c:pt>
                <c:pt idx="1">
                  <c:v>856.19</c:v>
                </c:pt>
                <c:pt idx="2">
                  <c:v>417.89</c:v>
                </c:pt>
                <c:pt idx="3">
                  <c:v>375.07</c:v>
                </c:pt>
                <c:pt idx="4">
                  <c:v>445.96</c:v>
                </c:pt>
              </c:numCache>
            </c:numRef>
          </c:val>
          <c:extLst>
            <c:ext xmlns:c16="http://schemas.microsoft.com/office/drawing/2014/chart" uri="{C3380CC4-5D6E-409C-BE32-E72D297353CC}">
              <c16:uniqueId val="{00000000-E565-45BE-AA99-DD5E8536FAC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c:ext xmlns:c16="http://schemas.microsoft.com/office/drawing/2014/chart" uri="{C3380CC4-5D6E-409C-BE32-E72D297353CC}">
              <c16:uniqueId val="{00000001-E565-45BE-AA99-DD5E8536FAC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58.54</c:v>
                </c:pt>
                <c:pt idx="1">
                  <c:v>64.28</c:v>
                </c:pt>
                <c:pt idx="2">
                  <c:v>64.94</c:v>
                </c:pt>
                <c:pt idx="3">
                  <c:v>64.5</c:v>
                </c:pt>
                <c:pt idx="4">
                  <c:v>65.75</c:v>
                </c:pt>
              </c:numCache>
            </c:numRef>
          </c:val>
          <c:extLst>
            <c:ext xmlns:c16="http://schemas.microsoft.com/office/drawing/2014/chart" uri="{C3380CC4-5D6E-409C-BE32-E72D297353CC}">
              <c16:uniqueId val="{00000000-7047-45E0-BC82-07740FD46B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c:ext xmlns:c16="http://schemas.microsoft.com/office/drawing/2014/chart" uri="{C3380CC4-5D6E-409C-BE32-E72D297353CC}">
              <c16:uniqueId val="{00000001-7047-45E0-BC82-07740FD46B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301.27999999999997</c:v>
                </c:pt>
                <c:pt idx="1">
                  <c:v>280.27</c:v>
                </c:pt>
                <c:pt idx="2">
                  <c:v>275.97000000000003</c:v>
                </c:pt>
                <c:pt idx="3">
                  <c:v>280.14999999999998</c:v>
                </c:pt>
                <c:pt idx="4">
                  <c:v>275.05</c:v>
                </c:pt>
              </c:numCache>
            </c:numRef>
          </c:val>
          <c:extLst>
            <c:ext xmlns:c16="http://schemas.microsoft.com/office/drawing/2014/chart" uri="{C3380CC4-5D6E-409C-BE32-E72D297353CC}">
              <c16:uniqueId val="{00000000-057F-4D2C-B396-66A38CF91D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c:ext xmlns:c16="http://schemas.microsoft.com/office/drawing/2014/chart" uri="{C3380CC4-5D6E-409C-BE32-E72D297353CC}">
              <c16:uniqueId val="{00000001-057F-4D2C-B396-66A38CF91D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臼杵市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39367</v>
      </c>
      <c r="AM8" s="49"/>
      <c r="AN8" s="49"/>
      <c r="AO8" s="49"/>
      <c r="AP8" s="49"/>
      <c r="AQ8" s="49"/>
      <c r="AR8" s="49"/>
      <c r="AS8" s="49"/>
      <c r="AT8" s="44">
        <f>データ!T6</f>
        <v>291.2</v>
      </c>
      <c r="AU8" s="44"/>
      <c r="AV8" s="44"/>
      <c r="AW8" s="44"/>
      <c r="AX8" s="44"/>
      <c r="AY8" s="44"/>
      <c r="AZ8" s="44"/>
      <c r="BA8" s="44"/>
      <c r="BB8" s="44">
        <f>データ!U6</f>
        <v>135.19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5.33</v>
      </c>
      <c r="Q10" s="44"/>
      <c r="R10" s="44"/>
      <c r="S10" s="44"/>
      <c r="T10" s="44"/>
      <c r="U10" s="44"/>
      <c r="V10" s="44"/>
      <c r="W10" s="44">
        <f>データ!Q6</f>
        <v>116.13</v>
      </c>
      <c r="X10" s="44"/>
      <c r="Y10" s="44"/>
      <c r="Z10" s="44"/>
      <c r="AA10" s="44"/>
      <c r="AB10" s="44"/>
      <c r="AC10" s="44"/>
      <c r="AD10" s="49">
        <f>データ!R6</f>
        <v>3350</v>
      </c>
      <c r="AE10" s="49"/>
      <c r="AF10" s="49"/>
      <c r="AG10" s="49"/>
      <c r="AH10" s="49"/>
      <c r="AI10" s="49"/>
      <c r="AJ10" s="49"/>
      <c r="AK10" s="2"/>
      <c r="AL10" s="49">
        <f>データ!V6</f>
        <v>2088</v>
      </c>
      <c r="AM10" s="49"/>
      <c r="AN10" s="49"/>
      <c r="AO10" s="49"/>
      <c r="AP10" s="49"/>
      <c r="AQ10" s="49"/>
      <c r="AR10" s="49"/>
      <c r="AS10" s="49"/>
      <c r="AT10" s="44">
        <f>データ!W6</f>
        <v>1.24</v>
      </c>
      <c r="AU10" s="44"/>
      <c r="AV10" s="44"/>
      <c r="AW10" s="44"/>
      <c r="AX10" s="44"/>
      <c r="AY10" s="44"/>
      <c r="AZ10" s="44"/>
      <c r="BA10" s="44"/>
      <c r="BB10" s="44">
        <f>データ!X6</f>
        <v>1683.87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125</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126</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gR7m+9hxm8BY/frwV5htVMCHKje6qDoYoh/2Yjy07j1XqQpHMWo1g0ESU7gZ6FddDrqVM1WJNpkXetRaCtzGMQ==" saltValue="YbNYwb4wB1yOyJxNxOF3J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442062</v>
      </c>
      <c r="D6" s="32">
        <f t="shared" si="3"/>
        <v>47</v>
      </c>
      <c r="E6" s="32">
        <f t="shared" si="3"/>
        <v>17</v>
      </c>
      <c r="F6" s="32">
        <f t="shared" si="3"/>
        <v>4</v>
      </c>
      <c r="G6" s="32">
        <f t="shared" si="3"/>
        <v>0</v>
      </c>
      <c r="H6" s="32" t="str">
        <f t="shared" si="3"/>
        <v>大分県　臼杵市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5.33</v>
      </c>
      <c r="Q6" s="33">
        <f t="shared" si="3"/>
        <v>116.13</v>
      </c>
      <c r="R6" s="33">
        <f t="shared" si="3"/>
        <v>3350</v>
      </c>
      <c r="S6" s="33">
        <f t="shared" si="3"/>
        <v>39367</v>
      </c>
      <c r="T6" s="33">
        <f t="shared" si="3"/>
        <v>291.2</v>
      </c>
      <c r="U6" s="33">
        <f t="shared" si="3"/>
        <v>135.19</v>
      </c>
      <c r="V6" s="33">
        <f t="shared" si="3"/>
        <v>2088</v>
      </c>
      <c r="W6" s="33">
        <f t="shared" si="3"/>
        <v>1.24</v>
      </c>
      <c r="X6" s="33">
        <f t="shared" si="3"/>
        <v>1683.87</v>
      </c>
      <c r="Y6" s="34">
        <f>IF(Y7="",NA(),Y7)</f>
        <v>84.81</v>
      </c>
      <c r="Z6" s="34">
        <f t="shared" ref="Z6:AH6" si="4">IF(Z7="",NA(),Z7)</f>
        <v>86.35</v>
      </c>
      <c r="AA6" s="34">
        <f t="shared" si="4"/>
        <v>85.6</v>
      </c>
      <c r="AB6" s="34">
        <f t="shared" si="4"/>
        <v>87.97</v>
      </c>
      <c r="AC6" s="34">
        <f t="shared" si="4"/>
        <v>90.08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570.4</v>
      </c>
      <c r="BG6" s="34">
        <f t="shared" ref="BG6:BO6" si="7">IF(BG7="",NA(),BG7)</f>
        <v>856.19</v>
      </c>
      <c r="BH6" s="34">
        <f t="shared" si="7"/>
        <v>417.89</v>
      </c>
      <c r="BI6" s="34">
        <f t="shared" si="7"/>
        <v>375.07</v>
      </c>
      <c r="BJ6" s="34">
        <f t="shared" si="7"/>
        <v>445.96</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58.54</v>
      </c>
      <c r="BR6" s="34">
        <f t="shared" ref="BR6:BZ6" si="8">IF(BR7="",NA(),BR7)</f>
        <v>64.28</v>
      </c>
      <c r="BS6" s="34">
        <f t="shared" si="8"/>
        <v>64.94</v>
      </c>
      <c r="BT6" s="34">
        <f t="shared" si="8"/>
        <v>64.5</v>
      </c>
      <c r="BU6" s="34">
        <f t="shared" si="8"/>
        <v>65.75</v>
      </c>
      <c r="BV6" s="34">
        <f t="shared" si="8"/>
        <v>53.01</v>
      </c>
      <c r="BW6" s="34">
        <f t="shared" si="8"/>
        <v>50.54</v>
      </c>
      <c r="BX6" s="34">
        <f t="shared" si="8"/>
        <v>66.22</v>
      </c>
      <c r="BY6" s="34">
        <f t="shared" si="8"/>
        <v>69.87</v>
      </c>
      <c r="BZ6" s="34">
        <f t="shared" si="8"/>
        <v>74.3</v>
      </c>
      <c r="CA6" s="33" t="str">
        <f>IF(CA7="","",IF(CA7="-","【-】","【"&amp;SUBSTITUTE(TEXT(CA7,"#,##0.00"),"-","△")&amp;"】"))</f>
        <v>【75.58】</v>
      </c>
      <c r="CB6" s="34">
        <f>IF(CB7="",NA(),CB7)</f>
        <v>301.27999999999997</v>
      </c>
      <c r="CC6" s="34">
        <f t="shared" ref="CC6:CK6" si="9">IF(CC7="",NA(),CC7)</f>
        <v>280.27</v>
      </c>
      <c r="CD6" s="34">
        <f t="shared" si="9"/>
        <v>275.97000000000003</v>
      </c>
      <c r="CE6" s="34">
        <f t="shared" si="9"/>
        <v>280.14999999999998</v>
      </c>
      <c r="CF6" s="34">
        <f t="shared" si="9"/>
        <v>275.05</v>
      </c>
      <c r="CG6" s="34">
        <f t="shared" si="9"/>
        <v>299.39</v>
      </c>
      <c r="CH6" s="34">
        <f t="shared" si="9"/>
        <v>320.36</v>
      </c>
      <c r="CI6" s="34">
        <f t="shared" si="9"/>
        <v>246.72</v>
      </c>
      <c r="CJ6" s="34">
        <f t="shared" si="9"/>
        <v>234.96</v>
      </c>
      <c r="CK6" s="34">
        <f t="shared" si="9"/>
        <v>221.81</v>
      </c>
      <c r="CL6" s="33" t="str">
        <f>IF(CL7="","",IF(CL7="-","【-】","【"&amp;SUBSTITUTE(TEXT(CL7,"#,##0.00"),"-","△")&amp;"】"))</f>
        <v>【215.23】</v>
      </c>
      <c r="CM6" s="34">
        <f>IF(CM7="",NA(),CM7)</f>
        <v>45.67</v>
      </c>
      <c r="CN6" s="34">
        <f t="shared" ref="CN6:CV6" si="10">IF(CN7="",NA(),CN7)</f>
        <v>46.67</v>
      </c>
      <c r="CO6" s="34">
        <f t="shared" si="10"/>
        <v>45.89</v>
      </c>
      <c r="CP6" s="34">
        <f t="shared" si="10"/>
        <v>44.22</v>
      </c>
      <c r="CQ6" s="34">
        <f t="shared" si="10"/>
        <v>43.11</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68.81</v>
      </c>
      <c r="CY6" s="34">
        <f t="shared" ref="CY6:DG6" si="11">IF(CY7="",NA(),CY7)</f>
        <v>70.290000000000006</v>
      </c>
      <c r="CZ6" s="34">
        <f t="shared" si="11"/>
        <v>70.61</v>
      </c>
      <c r="DA6" s="34">
        <f t="shared" si="11"/>
        <v>70.819999999999993</v>
      </c>
      <c r="DB6" s="34">
        <f t="shared" si="11"/>
        <v>71.98</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0.76</v>
      </c>
      <c r="EI6" s="34">
        <f t="shared" si="14"/>
        <v>0.12</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442062</v>
      </c>
      <c r="D7" s="36">
        <v>47</v>
      </c>
      <c r="E7" s="36">
        <v>17</v>
      </c>
      <c r="F7" s="36">
        <v>4</v>
      </c>
      <c r="G7" s="36">
        <v>0</v>
      </c>
      <c r="H7" s="36" t="s">
        <v>111</v>
      </c>
      <c r="I7" s="36" t="s">
        <v>112</v>
      </c>
      <c r="J7" s="36" t="s">
        <v>113</v>
      </c>
      <c r="K7" s="36" t="s">
        <v>114</v>
      </c>
      <c r="L7" s="36" t="s">
        <v>115</v>
      </c>
      <c r="M7" s="36" t="s">
        <v>116</v>
      </c>
      <c r="N7" s="37" t="s">
        <v>117</v>
      </c>
      <c r="O7" s="37" t="s">
        <v>118</v>
      </c>
      <c r="P7" s="37">
        <v>5.33</v>
      </c>
      <c r="Q7" s="37">
        <v>116.13</v>
      </c>
      <c r="R7" s="37">
        <v>3350</v>
      </c>
      <c r="S7" s="37">
        <v>39367</v>
      </c>
      <c r="T7" s="37">
        <v>291.2</v>
      </c>
      <c r="U7" s="37">
        <v>135.19</v>
      </c>
      <c r="V7" s="37">
        <v>2088</v>
      </c>
      <c r="W7" s="37">
        <v>1.24</v>
      </c>
      <c r="X7" s="37">
        <v>1683.87</v>
      </c>
      <c r="Y7" s="37">
        <v>84.81</v>
      </c>
      <c r="Z7" s="37">
        <v>86.35</v>
      </c>
      <c r="AA7" s="37">
        <v>85.6</v>
      </c>
      <c r="AB7" s="37">
        <v>87.97</v>
      </c>
      <c r="AC7" s="37">
        <v>90.08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570.4</v>
      </c>
      <c r="BG7" s="37">
        <v>856.19</v>
      </c>
      <c r="BH7" s="37">
        <v>417.89</v>
      </c>
      <c r="BI7" s="37">
        <v>375.07</v>
      </c>
      <c r="BJ7" s="37">
        <v>445.96</v>
      </c>
      <c r="BK7" s="37">
        <v>1554.05</v>
      </c>
      <c r="BL7" s="37">
        <v>1671.86</v>
      </c>
      <c r="BM7" s="37">
        <v>1434.89</v>
      </c>
      <c r="BN7" s="37">
        <v>1298.9100000000001</v>
      </c>
      <c r="BO7" s="37">
        <v>1243.71</v>
      </c>
      <c r="BP7" s="37">
        <v>1225.44</v>
      </c>
      <c r="BQ7" s="37">
        <v>58.54</v>
      </c>
      <c r="BR7" s="37">
        <v>64.28</v>
      </c>
      <c r="BS7" s="37">
        <v>64.94</v>
      </c>
      <c r="BT7" s="37">
        <v>64.5</v>
      </c>
      <c r="BU7" s="37">
        <v>65.75</v>
      </c>
      <c r="BV7" s="37">
        <v>53.01</v>
      </c>
      <c r="BW7" s="37">
        <v>50.54</v>
      </c>
      <c r="BX7" s="37">
        <v>66.22</v>
      </c>
      <c r="BY7" s="37">
        <v>69.87</v>
      </c>
      <c r="BZ7" s="37">
        <v>74.3</v>
      </c>
      <c r="CA7" s="37">
        <v>75.58</v>
      </c>
      <c r="CB7" s="37">
        <v>301.27999999999997</v>
      </c>
      <c r="CC7" s="37">
        <v>280.27</v>
      </c>
      <c r="CD7" s="37">
        <v>275.97000000000003</v>
      </c>
      <c r="CE7" s="37">
        <v>280.14999999999998</v>
      </c>
      <c r="CF7" s="37">
        <v>275.05</v>
      </c>
      <c r="CG7" s="37">
        <v>299.39</v>
      </c>
      <c r="CH7" s="37">
        <v>320.36</v>
      </c>
      <c r="CI7" s="37">
        <v>246.72</v>
      </c>
      <c r="CJ7" s="37">
        <v>234.96</v>
      </c>
      <c r="CK7" s="37">
        <v>221.81</v>
      </c>
      <c r="CL7" s="37">
        <v>215.23</v>
      </c>
      <c r="CM7" s="37">
        <v>45.67</v>
      </c>
      <c r="CN7" s="37">
        <v>46.67</v>
      </c>
      <c r="CO7" s="37">
        <v>45.89</v>
      </c>
      <c r="CP7" s="37">
        <v>44.22</v>
      </c>
      <c r="CQ7" s="37">
        <v>43.11</v>
      </c>
      <c r="CR7" s="37">
        <v>36.200000000000003</v>
      </c>
      <c r="CS7" s="37">
        <v>34.74</v>
      </c>
      <c r="CT7" s="37">
        <v>41.35</v>
      </c>
      <c r="CU7" s="37">
        <v>42.9</v>
      </c>
      <c r="CV7" s="37">
        <v>43.36</v>
      </c>
      <c r="CW7" s="37">
        <v>42.66</v>
      </c>
      <c r="CX7" s="37">
        <v>68.81</v>
      </c>
      <c r="CY7" s="37">
        <v>70.290000000000006</v>
      </c>
      <c r="CZ7" s="37">
        <v>70.61</v>
      </c>
      <c r="DA7" s="37">
        <v>70.819999999999993</v>
      </c>
      <c r="DB7" s="37">
        <v>71.98</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0.76</v>
      </c>
      <c r="EI7" s="37">
        <v>0.12</v>
      </c>
      <c r="EJ7" s="37">
        <v>7.0000000000000007E-2</v>
      </c>
      <c r="EK7" s="37">
        <v>0.08</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2019-02-13T08:31:46Z</cp:lastPrinted>
  <dcterms:created xsi:type="dcterms:W3CDTF">2018-12-03T09:17:59Z</dcterms:created>
  <dcterms:modified xsi:type="dcterms:W3CDTF">2019-02-13T08:31:49Z</dcterms:modified>
  <cp:category/>
</cp:coreProperties>
</file>