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419475\Desktop\20190117【1／24締切】平成29年度公営企業決算に係る経営比較分析表の分析等について\05 佐伯市\"/>
    </mc:Choice>
  </mc:AlternateContent>
  <workbookProtection workbookAlgorithmName="SHA-512" workbookHashValue="p6bm7Pi/R9pZVg+uyXV0G+xcEDytEZ/oo303+Yrmoqzyt1WqmIYo/hcipT/7W8UX/vVvM3gEuFKQBT5WlbFbvQ==" workbookSaltValue="A0Ttp/Ui52pCjmjULTtlT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P10" i="4"/>
  <c r="I10" i="4"/>
  <c r="B10" i="4"/>
  <c r="BB8" i="4"/>
  <c r="AT8"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<sst xmlns="http://schemas.openxmlformats.org/spreadsheetml/2006/main" count="251" uniqueCount="125">
  <si>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</si>
  <si>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</si>
  <si>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</si>
  <si>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</si>
  <si>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</si>
  <si>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</si>
  <si>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</si>
  <si>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</si>
  <si>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</si>
  <si>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</si>
  <si>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</si>
  <si>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</si>
  <si>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</si>
  <si>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</si>
  <si>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</si>
  <si>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</si>
  <si>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</si>
  <si>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</si>
  <si>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</si>
  <si>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</si>
  <si>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</si>
  <si>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</si>
  <si>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</si>
  <si>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</si>
  <si>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</si>
  <si>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</si>
  <si>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</si>
  <si>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</si>
  <si>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</si>
  <si>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</si>
  <si>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</si>
  <si>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</si>
  <si>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</si>
  <si>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</si>
  <si>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</si>
  <si>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</si>
  <si>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</si>
  <si>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</si>
  <si>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</si>
  <si>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</si>
  <si>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</si>
  <si>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</si>
  <si>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</si>
  <si>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</si>
  <si>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</si>
  <si>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</si>
  <si>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</si>
  <si>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</si>
  <si>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</si>
  <si>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</si>
  <si>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</si>
  <si>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</si>
  <si>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</si>
  <si>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</si>
  <si>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</si>
  <si>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</si>
  <si>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</si>
  <si>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</si>
  <si>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</si>
  <si>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</si>
  <si>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</si>
  <si>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</si>
  <si>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</si>
  <si>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</si>
  <si>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</si>
  <si>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</si>
  <si>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</si>
  <si>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</si>
  <si>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</si>
  <si>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</si>
  <si>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</si>
  <si>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</si>
  <si>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</si>
  <si>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</si>
  <si>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</si>
  <si>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</si>
  <si>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</si>
  <si>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</si>
  <si>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</si>
  <si>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</si>
  <si>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</si>
  <si>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</si>
  <si>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</si>
  <si>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</si>
  <si>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</si>
  <si>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</si>
  <si>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</si>
  <si>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</si>
  <si>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</si>
  <si>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</si>
  <si>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</si>
  <si>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</si>
  <si>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</si>
  <si>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</si>
  <si>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</si>
  <si>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</si>
  <si>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</si>
  <si>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</si>
  <si>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</si>
  <si>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</si>
  <si>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</si>
  <si>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</si>
  <si>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</si>
  <si>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</si>
  <si>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</si>
  <si>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</si>
  <si>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</si>
  <si>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</si>
  <si>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</si>
  <si>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</si>
  <si>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</si>
  <si>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</si>
  <si>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</si>
  <si>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</si>
  <si>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</si>
  <si>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</si>
  <si>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</si>
  <si>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</si>
  <si>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</si>
  <si>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</si>
  <si>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</si>
  <si>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</si>
  <si>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当該事業は、事業開始から15年に満たないものであるが、一部の浄化槽は事業開始前に設置され市に寄贈されたものであるため、設置後20年以上が経過し、修繕が必要なものが増加している。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</si>
  <si>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</si>
  <si>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
⑥『汚水処理原価』…有収水料１㎥あたりの汚水処理に要した費用で、汚水処理に係るコストを示す指標。類似団体の平均を下回っている。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⑧『水洗化率』…処理区域内人口のうち、実際に水洗便所を設置して汚水処理している割合を示す指標。浄化槽設置世帯を対象としているため100％となっている。
</t>
    <rPh sb="254" eb="255">
      <t>ウエ</t>
    </rPh>
    <rPh sb="318" eb="319">
      <t>シタ</t>
    </rPh>
    <rPh sb="435" eb="438">
      <t>ジョウカソウ</t>
    </rPh>
    <rPh sb="438" eb="440">
      <t>セッチ</t>
    </rPh>
    <rPh sb="440" eb="442">
      <t>セタイ</t>
    </rPh>
    <rPh sb="443" eb="445">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</si>
</sst>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EF-4394-ABAB-A6AF406C2C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4EF-4394-ABAB-A6AF406C2C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97.26</c:v>
                </c:pt>
                <c:pt idx="1">
                  <c:v>98.93</c:v>
                </c:pt>
                <c:pt idx="2">
                  <c:v>97.41</c:v>
                </c:pt>
                <c:pt idx="3">
                  <c:v>97.2</c:v>
                </c:pt>
                <c:pt idx="4">
                  <c:v>144.5</c:v>
                </c:pt>
              </c:numCache>
            </c:numRef>
          </c:val>
          <c:extLst>
            <c:ext xmlns:c16="http://schemas.microsoft.com/office/drawing/2014/chart" uri="{C3380CC4-5D6E-409C-BE32-E72D297353CC}">
              <c16:uniqueId val="{00000000-D66A-4487-8781-9EB8F0C861E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c:ext xmlns:c16="http://schemas.microsoft.com/office/drawing/2014/chart" uri="{C3380CC4-5D6E-409C-BE32-E72D297353CC}">
              <c16:uniqueId val="{00000001-D66A-4487-8781-9EB8F0C861E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524-4AF1-AC47-9B3CA2BC93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c:ext xmlns:c16="http://schemas.microsoft.com/office/drawing/2014/chart" uri="{C3380CC4-5D6E-409C-BE32-E72D297353CC}">
              <c16:uniqueId val="{00000001-3524-4AF1-AC47-9B3CA2BC93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100.03</c:v>
                </c:pt>
                <c:pt idx="1">
                  <c:v>100</c:v>
                </c:pt>
                <c:pt idx="2">
                  <c:v>100</c:v>
                </c:pt>
                <c:pt idx="3">
                  <c:v>100</c:v>
                </c:pt>
                <c:pt idx="4">
                  <c:v>99.7</c:v>
                </c:pt>
              </c:numCache>
            </c:numRef>
          </c:val>
          <c:extLst>
            <c:ext xmlns:c16="http://schemas.microsoft.com/office/drawing/2014/chart" uri="{C3380CC4-5D6E-409C-BE32-E72D297353CC}">
              <c16:uniqueId val="{00000000-0E21-49BE-A85C-4AA194522AC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21-49BE-A85C-4AA194522AC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46-4C2D-B240-FE5AAA962B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46-4C2D-B240-FE5AAA962B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78-4057-85B2-4F40B360FA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78-4057-85B2-4F40B360FA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2E-4C41-B6E4-EA49CB62E1F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2E-4C41-B6E4-EA49CB62E1F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82-4892-85B4-B5973E2C01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82-4892-85B4-B5973E2C01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22.06</c:v>
                </c:pt>
                <c:pt idx="3" formatCode="#,##0.00;&quot;△&quot;#,##0.00;&quot;-&quot;">
                  <c:v>20.170000000000002</c:v>
                </c:pt>
                <c:pt idx="4" formatCode="#,##0.00;&quot;△&quot;#,##0.00;&quot;-&quot;">
                  <c:v>18.010000000000002</c:v>
                </c:pt>
              </c:numCache>
            </c:numRef>
          </c:val>
          <c:extLst>
            <c:ext xmlns:c16="http://schemas.microsoft.com/office/drawing/2014/chart" uri="{C3380CC4-5D6E-409C-BE32-E72D297353CC}">
              <c16:uniqueId val="{00000000-6C47-4D84-B2FA-12992517A3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c:ext xmlns:c16="http://schemas.microsoft.com/office/drawing/2014/chart" uri="{C3380CC4-5D6E-409C-BE32-E72D297353CC}">
              <c16:uniqueId val="{00000001-6C47-4D84-B2FA-12992517A3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84.07</c:v>
                </c:pt>
                <c:pt idx="1">
                  <c:v>84.32</c:v>
                </c:pt>
                <c:pt idx="2">
                  <c:v>82.17</c:v>
                </c:pt>
                <c:pt idx="3">
                  <c:v>85.24</c:v>
                </c:pt>
                <c:pt idx="4">
                  <c:v>85.5</c:v>
                </c:pt>
              </c:numCache>
            </c:numRef>
          </c:val>
          <c:extLst>
            <c:ext xmlns:c16="http://schemas.microsoft.com/office/drawing/2014/chart" uri="{C3380CC4-5D6E-409C-BE32-E72D297353CC}">
              <c16:uniqueId val="{00000000-0673-4DF3-B085-5E7D0B65B0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c:ext xmlns:c16="http://schemas.microsoft.com/office/drawing/2014/chart" uri="{C3380CC4-5D6E-409C-BE32-E72D297353CC}">
              <c16:uniqueId val="{00000001-0673-4DF3-B085-5E7D0B65B0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97.95</c:v>
                </c:pt>
                <c:pt idx="1">
                  <c:v>99.35</c:v>
                </c:pt>
                <c:pt idx="2">
                  <c:v>102.42</c:v>
                </c:pt>
                <c:pt idx="3">
                  <c:v>100.55</c:v>
                </c:pt>
                <c:pt idx="4">
                  <c:v>186.64</c:v>
                </c:pt>
              </c:numCache>
            </c:numRef>
          </c:val>
          <c:extLst>
            <c:ext xmlns:c16="http://schemas.microsoft.com/office/drawing/2014/chart" uri="{C3380CC4-5D6E-409C-BE32-E72D297353CC}">
              <c16:uniqueId val="{00000000-D007-4BE0-9082-753DB64F7E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c:ext xmlns:c16="http://schemas.microsoft.com/office/drawing/2014/chart" uri="{C3380CC4-5D6E-409C-BE32-E72D297353CC}">
              <c16:uniqueId val="{00000001-D007-4BE0-9082-753DB64F7E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C13"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佐伯市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72908</v>
      </c>
      <c r="AM8" s="66"/>
      <c r="AN8" s="66"/>
      <c r="AO8" s="66"/>
      <c r="AP8" s="66"/>
      <c r="AQ8" s="66"/>
      <c r="AR8" s="66"/>
      <c r="AS8" s="66"/>
      <c r="AT8" s="65">
        <f>データ!T6</f>
        <v>903.11</v>
      </c>
      <c r="AU8" s="65"/>
      <c r="AV8" s="65"/>
      <c r="AW8" s="65"/>
      <c r="AX8" s="65"/>
      <c r="AY8" s="65"/>
      <c r="AZ8" s="65"/>
      <c r="BA8" s="65"/>
      <c r="BB8" s="65">
        <f>データ!U6</f>
        <v>80.73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1.17</v>
      </c>
      <c r="Q10" s="65"/>
      <c r="R10" s="65"/>
      <c r="S10" s="65"/>
      <c r="T10" s="65"/>
      <c r="U10" s="65"/>
      <c r="V10" s="65"/>
      <c r="W10" s="65">
        <f>データ!Q6</f>
        <v>100</v>
      </c>
      <c r="X10" s="65"/>
      <c r="Y10" s="65"/>
      <c r="Z10" s="65"/>
      <c r="AA10" s="65"/>
      <c r="AB10" s="65"/>
      <c r="AC10" s="65"/>
      <c r="AD10" s="66">
        <f>データ!R6</f>
        <v>3240</v>
      </c>
      <c r="AE10" s="66"/>
      <c r="AF10" s="66"/>
      <c r="AG10" s="66"/>
      <c r="AH10" s="66"/>
      <c r="AI10" s="66"/>
      <c r="AJ10" s="66"/>
      <c r="AK10" s="2"/>
      <c r="AL10" s="66">
        <f>データ!V6</f>
        <v>846</v>
      </c>
      <c r="AM10" s="66"/>
      <c r="AN10" s="66"/>
      <c r="AO10" s="66"/>
      <c r="AP10" s="66"/>
      <c r="AQ10" s="66"/>
      <c r="AR10" s="66"/>
      <c r="AS10" s="66"/>
      <c r="AT10" s="65">
        <f>データ!W6</f>
        <v>118.22</v>
      </c>
      <c r="AU10" s="65"/>
      <c r="AV10" s="65"/>
      <c r="AW10" s="65"/>
      <c r="AX10" s="65"/>
      <c r="AY10" s="65"/>
      <c r="AZ10" s="65"/>
      <c r="BA10" s="65"/>
      <c r="BB10" s="65">
        <f>データ!X6</f>
        <v>7.16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55</v>
      </c>
      <c r="O86" s="25" t="str">
        <f>データ!EO6</f>
        <v>【-】</v>
      </c>
    </row>
  </sheetData>
  <sheetProtection algorithmName="SHA-512" hashValue="xScyQZlh/Y2d76QtRFdWHeZx2/289oNzNgYdRefZ+4FFCa8EuK1ijjgCZxIOvmHyoWYtawu7yhmeeZI4DjwH4Q==" saltValue="CzEwNDMdmZLaO7xrCevNm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442054</v>
      </c>
      <c r="D6" s="32">
        <f t="shared" si="3"/>
        <v>47</v>
      </c>
      <c r="E6" s="32">
        <f t="shared" si="3"/>
        <v>18</v>
      </c>
      <c r="F6" s="32">
        <f t="shared" si="3"/>
        <v>0</v>
      </c>
      <c r="G6" s="32">
        <f t="shared" si="3"/>
        <v>0</v>
      </c>
      <c r="H6" s="32" t="str">
        <f t="shared" si="3"/>
        <v>大分県　佐伯市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1.17</v>
      </c>
      <c r="Q6" s="33">
        <f t="shared" si="3"/>
        <v>100</v>
      </c>
      <c r="R6" s="33">
        <f t="shared" si="3"/>
        <v>3240</v>
      </c>
      <c r="S6" s="33">
        <f t="shared" si="3"/>
        <v>72908</v>
      </c>
      <c r="T6" s="33">
        <f t="shared" si="3"/>
        <v>903.11</v>
      </c>
      <c r="U6" s="33">
        <f t="shared" si="3"/>
        <v>80.73</v>
      </c>
      <c r="V6" s="33">
        <f t="shared" si="3"/>
        <v>846</v>
      </c>
      <c r="W6" s="33">
        <f t="shared" si="3"/>
        <v>118.22</v>
      </c>
      <c r="X6" s="33">
        <f t="shared" si="3"/>
        <v>7.16</v>
      </c>
      <c r="Y6" s="34">
        <f>IF(Y7="",NA(),Y7)</f>
        <v>100.03</v>
      </c>
      <c r="Z6" s="34">
        <f t="shared" ref="Z6:AH6" si="4">IF(Z7="",NA(),Z7)</f>
        <v>100</v>
      </c>
      <c r="AA6" s="34">
        <f t="shared" si="4"/>
        <v>100</v>
      </c>
      <c r="AB6" s="34">
        <f t="shared" si="4"/>
        <v>100</v>
      </c>
      <c r="AC6" s="34">
        <f t="shared" si="4"/>
        <v>99.7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22.06</v>
      </c>
      <c r="BI6" s="34">
        <f t="shared" si="7"/>
        <v>20.170000000000002</v>
      </c>
      <c r="BJ6" s="34">
        <f t="shared" si="7"/>
        <v>18.010000000000002</v>
      </c>
      <c r="BK6" s="34">
        <f t="shared" si="7"/>
        <v>446.63</v>
      </c>
      <c r="BL6" s="34">
        <f t="shared" si="7"/>
        <v>416.91</v>
      </c>
      <c r="BM6" s="34">
        <f t="shared" si="7"/>
        <v>392.19</v>
      </c>
      <c r="BN6" s="34">
        <f t="shared" si="7"/>
        <v>248.44</v>
      </c>
      <c r="BO6" s="34">
        <f t="shared" si="7"/>
        <v>244.85</v>
      </c>
      <c r="BP6" s="33" t="str">
        <f>IF(BP7="","",IF(BP7="-","【-】","【"&amp;SUBSTITUTE(TEXT(BP7,"#,##0.00"),"-","△")&amp;"】"))</f>
        <v>【329.28】</v>
      </c>
      <c r="BQ6" s="34">
        <f>IF(BQ7="",NA(),BQ7)</f>
        <v>84.07</v>
      </c>
      <c r="BR6" s="34">
        <f t="shared" ref="BR6:BZ6" si="8">IF(BR7="",NA(),BR7)</f>
        <v>84.32</v>
      </c>
      <c r="BS6" s="34">
        <f t="shared" si="8"/>
        <v>82.17</v>
      </c>
      <c r="BT6" s="34">
        <f t="shared" si="8"/>
        <v>85.24</v>
      </c>
      <c r="BU6" s="34">
        <f t="shared" si="8"/>
        <v>85.5</v>
      </c>
      <c r="BV6" s="34">
        <f t="shared" si="8"/>
        <v>58.53</v>
      </c>
      <c r="BW6" s="34">
        <f t="shared" si="8"/>
        <v>57.93</v>
      </c>
      <c r="BX6" s="34">
        <f t="shared" si="8"/>
        <v>57.03</v>
      </c>
      <c r="BY6" s="34">
        <f t="shared" si="8"/>
        <v>66.73</v>
      </c>
      <c r="BZ6" s="34">
        <f t="shared" si="8"/>
        <v>64.78</v>
      </c>
      <c r="CA6" s="33" t="str">
        <f>IF(CA7="","",IF(CA7="-","【-】","【"&amp;SUBSTITUTE(TEXT(CA7,"#,##0.00"),"-","△")&amp;"】"))</f>
        <v>【60.55】</v>
      </c>
      <c r="CB6" s="34">
        <f>IF(CB7="",NA(),CB7)</f>
        <v>97.95</v>
      </c>
      <c r="CC6" s="34">
        <f t="shared" ref="CC6:CK6" si="9">IF(CC7="",NA(),CC7)</f>
        <v>99.35</v>
      </c>
      <c r="CD6" s="34">
        <f t="shared" si="9"/>
        <v>102.42</v>
      </c>
      <c r="CE6" s="34">
        <f t="shared" si="9"/>
        <v>100.55</v>
      </c>
      <c r="CF6" s="34">
        <f t="shared" si="9"/>
        <v>186.64</v>
      </c>
      <c r="CG6" s="34">
        <f t="shared" si="9"/>
        <v>266.57</v>
      </c>
      <c r="CH6" s="34">
        <f t="shared" si="9"/>
        <v>276.93</v>
      </c>
      <c r="CI6" s="34">
        <f t="shared" si="9"/>
        <v>283.73</v>
      </c>
      <c r="CJ6" s="34">
        <f t="shared" si="9"/>
        <v>241.29</v>
      </c>
      <c r="CK6" s="34">
        <f t="shared" si="9"/>
        <v>250.21</v>
      </c>
      <c r="CL6" s="33" t="str">
        <f>IF(CL7="","",IF(CL7="-","【-】","【"&amp;SUBSTITUTE(TEXT(CL7,"#,##0.00"),"-","△")&amp;"】"))</f>
        <v>【269.12】</v>
      </c>
      <c r="CM6" s="34">
        <f>IF(CM7="",NA(),CM7)</f>
        <v>97.26</v>
      </c>
      <c r="CN6" s="34">
        <f t="shared" ref="CN6:CV6" si="10">IF(CN7="",NA(),CN7)</f>
        <v>98.93</v>
      </c>
      <c r="CO6" s="34">
        <f t="shared" si="10"/>
        <v>97.41</v>
      </c>
      <c r="CP6" s="34">
        <f t="shared" si="10"/>
        <v>97.2</v>
      </c>
      <c r="CQ6" s="34">
        <f t="shared" si="10"/>
        <v>144.5</v>
      </c>
      <c r="CR6" s="34">
        <f t="shared" si="10"/>
        <v>58.06</v>
      </c>
      <c r="CS6" s="34">
        <f t="shared" si="10"/>
        <v>59.08</v>
      </c>
      <c r="CT6" s="34">
        <f t="shared" si="10"/>
        <v>58.25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442054</v>
      </c>
      <c r="D7" s="36">
        <v>47</v>
      </c>
      <c r="E7" s="36">
        <v>18</v>
      </c>
      <c r="F7" s="36">
        <v>0</v>
      </c>
      <c r="G7" s="36">
        <v>0</v>
      </c>
      <c r="H7" s="36" t="s">
        <v>109</v>
      </c>
      <c r="I7" s="36" t="s">
        <v>110</v>
      </c>
      <c r="J7" s="36" t="s">
        <v>111</v>
      </c>
      <c r="K7" s="36" t="s">
        <v>112</v>
      </c>
      <c r="L7" s="36" t="s">
        <v>113</v>
      </c>
      <c r="M7" s="36" t="s">
        <v>114</v>
      </c>
      <c r="N7" s="37" t="s">
        <v>115</v>
      </c>
      <c r="O7" s="37" t="s">
        <v>116</v>
      </c>
      <c r="P7" s="37">
        <v>1.17</v>
      </c>
      <c r="Q7" s="37">
        <v>100</v>
      </c>
      <c r="R7" s="37">
        <v>3240</v>
      </c>
      <c r="S7" s="37">
        <v>72908</v>
      </c>
      <c r="T7" s="37">
        <v>903.11</v>
      </c>
      <c r="U7" s="37">
        <v>80.73</v>
      </c>
      <c r="V7" s="37">
        <v>846</v>
      </c>
      <c r="W7" s="37">
        <v>118.22</v>
      </c>
      <c r="X7" s="37">
        <v>7.16</v>
      </c>
      <c r="Y7" s="37">
        <v>100.03</v>
      </c>
      <c r="Z7" s="37">
        <v>100</v>
      </c>
      <c r="AA7" s="37">
        <v>100</v>
      </c>
      <c r="AB7" s="37">
        <v>100</v>
      </c>
      <c r="AC7" s="37">
        <v>99.7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22.06</v>
      </c>
      <c r="BI7" s="37">
        <v>20.170000000000002</v>
      </c>
      <c r="BJ7" s="37">
        <v>18.010000000000002</v>
      </c>
      <c r="BK7" s="37">
        <v>446.63</v>
      </c>
      <c r="BL7" s="37">
        <v>416.91</v>
      </c>
      <c r="BM7" s="37">
        <v>392.19</v>
      </c>
      <c r="BN7" s="37">
        <v>248.44</v>
      </c>
      <c r="BO7" s="37">
        <v>244.85</v>
      </c>
      <c r="BP7" s="37">
        <v>329.28</v>
      </c>
      <c r="BQ7" s="37">
        <v>84.07</v>
      </c>
      <c r="BR7" s="37">
        <v>84.32</v>
      </c>
      <c r="BS7" s="37">
        <v>82.17</v>
      </c>
      <c r="BT7" s="37">
        <v>85.24</v>
      </c>
      <c r="BU7" s="37">
        <v>85.5</v>
      </c>
      <c r="BV7" s="37">
        <v>58.53</v>
      </c>
      <c r="BW7" s="37">
        <v>57.93</v>
      </c>
      <c r="BX7" s="37">
        <v>57.03</v>
      </c>
      <c r="BY7" s="37">
        <v>66.73</v>
      </c>
      <c r="BZ7" s="37">
        <v>64.78</v>
      </c>
      <c r="CA7" s="37">
        <v>60.55</v>
      </c>
      <c r="CB7" s="37">
        <v>97.95</v>
      </c>
      <c r="CC7" s="37">
        <v>99.35</v>
      </c>
      <c r="CD7" s="37">
        <v>102.42</v>
      </c>
      <c r="CE7" s="37">
        <v>100.55</v>
      </c>
      <c r="CF7" s="37">
        <v>186.64</v>
      </c>
      <c r="CG7" s="37">
        <v>266.57</v>
      </c>
      <c r="CH7" s="37">
        <v>276.93</v>
      </c>
      <c r="CI7" s="37">
        <v>283.73</v>
      </c>
      <c r="CJ7" s="37">
        <v>241.29</v>
      </c>
      <c r="CK7" s="37">
        <v>250.21</v>
      </c>
      <c r="CL7" s="37">
        <v>269.12</v>
      </c>
      <c r="CM7" s="37">
        <v>97.26</v>
      </c>
      <c r="CN7" s="37">
        <v>98.93</v>
      </c>
      <c r="CO7" s="37">
        <v>97.41</v>
      </c>
      <c r="CP7" s="37">
        <v>97.2</v>
      </c>
      <c r="CQ7" s="37">
        <v>144.5</v>
      </c>
      <c r="CR7" s="37">
        <v>58.06</v>
      </c>
      <c r="CS7" s="37">
        <v>59.08</v>
      </c>
      <c r="CT7" s="37">
        <v>58.25</v>
      </c>
      <c r="CU7" s="37">
        <v>61.94</v>
      </c>
      <c r="CV7" s="37">
        <v>61.79</v>
      </c>
      <c r="CW7" s="37">
        <v>59.35</v>
      </c>
      <c r="CX7" s="37">
        <v>100</v>
      </c>
      <c r="CY7" s="37">
        <v>100</v>
      </c>
      <c r="CZ7" s="37">
        <v>100</v>
      </c>
      <c r="DA7" s="37">
        <v>100</v>
      </c>
      <c r="DB7" s="37">
        <v>100</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三浦 徹也</cp:lastModifiedBy>
  <cp:lastPrinted>2019-01-22T04:31:59Z</cp:lastPrinted>
  <dcterms:created xsi:type="dcterms:W3CDTF">2018-12-03T09:41:54Z</dcterms:created>
  <dcterms:modified xsi:type="dcterms:W3CDTF">2019-01-22T04:39:47Z</dcterms:modified>
  <cp:category/>
</cp:coreProperties>
</file>