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Q6" i="5"/>
  <c r="W10" i="4" s="1"/>
  <c r="P6" i="5"/>
  <c r="P10" i="4" s="1"/>
  <c r="O6" i="5"/>
  <c r="I10" i="4" s="1"/>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D10" i="4"/>
  <c r="AL8" i="4"/>
  <c r="P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<sst xmlns="http://schemas.openxmlformats.org/spreadsheetml/2006/main" count="240" uniqueCount="125">
  <si>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</si>
  <si>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</si>
  <si>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</si>
  <si>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</si>
  <si>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</si>
  <si>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</si>
  <si>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</si>
  <si>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</si>
  <si>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</si>
  <si>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</si>
  <si>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</si>
  <si>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</si>
  <si>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</si>
  <si>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</si>
  <si>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</si>
  <si>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</si>
  <si>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</si>
  <si>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</si>
  <si>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</si>
  <si>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</si>
  <si>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</si>
  <si>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</si>
  <si>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</si>
  <si>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</si>
  <si>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</si>
  <si>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</si>
  <si>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</si>
  <si>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</si>
  <si>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</si>
  <si>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</si>
  <si>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</si>
  <si>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</si>
  <si>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</si>
  <si>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</si>
  <si>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</si>
  <si>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</si>
  <si>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</si>
  <si>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</si>
  <si>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</si>
  <si>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</si>
  <si>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</si>
  <si>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</si>
  <si>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</si>
  <si>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</si>
  <si>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</si>
  <si>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</si>
  <si>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</si>
  <si>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</si>
  <si>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</si>
  <si>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</si>
  <si>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</si>
  <si>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</si>
  <si>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</si>
  <si>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</si>
  <si>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</si>
  <si>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</si>
  <si>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</si>
  <si>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</si>
  <si>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</si>
  <si>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</si>
  <si>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</si>
  <si>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</si>
  <si>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</si>
  <si>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</si>
  <si>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</si>
  <si>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</si>
  <si>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</si>
  <si>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</si>
  <si>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</si>
  <si>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</si>
  <si>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</si>
  <si>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</si>
  <si>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</si>
  <si>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</si>
  <si>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</si>
  <si>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</si>
  <si>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</si>
  <si>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</si>
  <si>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</si>
  <si>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</si>
  <si>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</si>
  <si>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</si>
  <si>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</si>
  <si>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</si>
  <si>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</si>
  <si>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</si>
  <si>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</si>
  <si>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</si>
  <si>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</si>
  <si>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</si>
  <si>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</si>
  <si>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</si>
  <si>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</si>
  <si>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</si>
  <si>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</si>
  <si>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</si>
  <si>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</si>
  <si>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</si>
  <si>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</si>
  <si>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</si>
  <si>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</si>
  <si>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</si>
  <si>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</si>
  <si>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</si>
  <si>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</si>
  <si>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</si>
  <si>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</si>
  <si>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</si>
  <si>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</si>
  <si>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宇佐市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</si>
  <si>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</si>
  <si>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</si>
  <si>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</si>
  <si>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</si>
  <si>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</si>
  <si>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</si>
  <si>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</si>
  <si>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</si>
  <si>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</si>
  <si>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</si>
  <si>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</si>
  <si>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</si>
  <si>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今後、改修等の費用の発生は避けられない状況であることから、国県の補助事業を活用し、より一層の効率的かつ計画的な維持管理を行い経費削減に努める。
　また、　　　　　　　　　　　　　　　　　　　　　　　　が、近々の課題としては、旧市町単位にて定額制と従量制が混在し、料金体系だけでなく料金単価も異なっていることから、これらの統一と改定に向け準備してゆく。
　費用を抑制しつつ適正な使用料を設定、確保し、経費回収率の改善を図る必要がある。
</t>
    <phoneticPr fontId="4"/>
  </si>
  <si>
    <t xml:space="preserve">③「管渠改善率」
　現在の数値は0％であり、今後も管渠の改修等は現在予定されていないが、施設の改修については、改修費用の最小化を図るため、将来的にも農業集落排水施設として維持管理を行う４処理区（山城、深見、矢部、御沓）の設備更新（機能強化事業）を、経年経過したものから順次行っている。
</t>
    <rPh sb="2" eb="4">
      <t>カンキョ</t>
    </rPh>
    <rPh sb="4" eb="6">
      <t>カイゼン</t>
    </rPh>
    <rPh sb="6" eb="7">
      <t>リツ</t>
    </rPh>
    <rPh sb="10" eb="12">
      <t>ゲンザイ</t>
    </rPh>
    <rPh sb="13" eb="15">
      <t>スウチ</t>
    </rPh>
    <rPh sb="22" eb="24">
      <t>コンゴ</t>
    </rPh>
    <rPh sb="44" eb="46">
      <t>シセツ</t>
    </rPh>
    <rPh sb="47" eb="49">
      <t>カイシュウ</t>
    </rPh>
    <phoneticPr fontId="4"/>
  </si>
  <si>
    <t>①「収益的収支比率」
　年々上昇している。しかし、施設整備の老朽化で修繕料、点検整備費等が増加しているため、今後も諸経費の増加は避けられない状況であることから、効率的な運営や経費削減に取り組むことが重要である。　
④「企業債残高対事業規模比率」
　減少傾向であり、毎年、大幅に減少していることが読み取れる。類似団体と同規模の投資を行ってきており、適切な投資規模であるといえる。
⑤「経費回収率」
　使用料収入については例年ほぼ横ばいの数値となっており大きな変化は見られないにも関わらず、維持管理費が増加していることなどから、経費回収率は依然として５０％を下回った状況である。
⑥「汚水処理原価」
　平成25年度をピークに緩やかな減少が見られるが、平均値にほぼ等しい数値となっている。
⑦「施設利用率」
　数値に大きな変動がなく、どの年度を見ても平均値を下回っている。今後の新規加入及び使用料収入増加も大幅には見込める状況ではないため、維持管理費用についても常に効率的な運営に努め、経費削減に取り組む必要がある。
⑧「水洗化率」
　数値に大きな変化が見られず、平均値に及ばない状況である。使用料収入確保のため、未接続世帯への普及促進を行うことで水洗化率向上に取り組んでゆく必要がある。</t>
    <rPh sb="2" eb="5">
      <t>シュウエキテキ</t>
    </rPh>
    <rPh sb="5" eb="7">
      <t>シュウシ</t>
    </rPh>
    <rPh sb="7" eb="9">
      <t>ヒリツ</t>
    </rPh>
    <rPh sb="12" eb="14">
      <t>ネンネン</t>
    </rPh>
    <rPh sb="14" eb="16">
      <t>ジョウショウ</t>
    </rPh>
    <rPh sb="99" eb="101">
      <t>ジュウヨウ</t>
    </rPh>
    <rPh sb="109" eb="111">
      <t>キギョウ</t>
    </rPh>
    <rPh sb="111" eb="112">
      <t>サイ</t>
    </rPh>
    <rPh sb="112" eb="114">
      <t>ザンダカ</t>
    </rPh>
    <rPh sb="114" eb="115">
      <t>タイ</t>
    </rPh>
    <rPh sb="115" eb="117">
      <t>ジギョウ</t>
    </rPh>
    <rPh sb="117" eb="119">
      <t>キボ</t>
    </rPh>
    <rPh sb="119" eb="121">
      <t>ヒリツ</t>
    </rPh>
    <rPh sb="124" eb="126">
      <t>ゲンショウ</t>
    </rPh>
    <rPh sb="126" eb="128">
      <t>ケイコウ</t>
    </rPh>
    <rPh sb="132" eb="134">
      <t>マイトシ</t>
    </rPh>
    <rPh sb="135" eb="137">
      <t>オオハバ</t>
    </rPh>
    <rPh sb="138" eb="140">
      <t>ゲンショウ</t>
    </rPh>
    <rPh sb="147" eb="148">
      <t>ヨ</t>
    </rPh>
    <rPh sb="149" eb="150">
      <t>ト</t>
    </rPh>
    <rPh sb="153" eb="155">
      <t>ルイジ</t>
    </rPh>
    <rPh sb="155" eb="157">
      <t>ダンタイ</t>
    </rPh>
    <rPh sb="158" eb="161">
      <t>ドウキボ</t>
    </rPh>
    <rPh sb="162" eb="164">
      <t>トウシ</t>
    </rPh>
    <rPh sb="165" eb="166">
      <t>オコナ</t>
    </rPh>
    <rPh sb="173" eb="175">
      <t>テキセツ</t>
    </rPh>
    <rPh sb="176" eb="178">
      <t>トウシ</t>
    </rPh>
    <rPh sb="178" eb="180">
      <t>キボ</t>
    </rPh>
    <rPh sb="191" eb="193">
      <t>ケイヒ</t>
    </rPh>
    <rPh sb="193" eb="195">
      <t>カイシュウ</t>
    </rPh>
    <rPh sb="195" eb="196">
      <t>リツ</t>
    </rPh>
    <rPh sb="290" eb="292">
      <t>オスイ</t>
    </rPh>
    <rPh sb="292" eb="294">
      <t>ショリ</t>
    </rPh>
    <rPh sb="294" eb="296">
      <t>ゲンカ</t>
    </rPh>
    <rPh sb="299" eb="301">
      <t>ヘイセイ</t>
    </rPh>
    <rPh sb="303" eb="305">
      <t>ネンド</t>
    </rPh>
    <rPh sb="310" eb="311">
      <t>ユル</t>
    </rPh>
    <rPh sb="314" eb="316">
      <t>ゲンショウ</t>
    </rPh>
    <rPh sb="317" eb="318">
      <t>ミ</t>
    </rPh>
    <rPh sb="323" eb="325">
      <t>ヘイキン</t>
    </rPh>
    <rPh sb="325" eb="326">
      <t>チ</t>
    </rPh>
    <rPh sb="329" eb="330">
      <t>ヒト</t>
    </rPh>
    <rPh sb="332" eb="334">
      <t>スウチ</t>
    </rPh>
    <rPh sb="344" eb="346">
      <t>シセツ</t>
    </rPh>
    <rPh sb="346" eb="349">
      <t>リヨウリツ</t>
    </rPh>
    <rPh sb="358" eb="360">
      <t>ヘンドウ</t>
    </rPh>
    <rPh sb="366" eb="368">
      <t>ネンド</t>
    </rPh>
    <rPh sb="369" eb="370">
      <t>ミ</t>
    </rPh>
    <rPh sb="372" eb="374">
      <t>ヘイキン</t>
    </rPh>
    <rPh sb="374" eb="375">
      <t>チ</t>
    </rPh>
    <rPh sb="376" eb="378">
      <t>シタマワ</t>
    </rPh>
    <rPh sb="458" eb="461">
      <t>スイセンカ</t>
    </rPh>
    <rPh sb="461" eb="462">
      <t>リツ</t>
    </rPh>
    <rPh sb="465" eb="467">
      <t>スウチ</t>
    </rPh>
    <rPh sb="468" eb="469">
      <t>オオ</t>
    </rPh>
    <rPh sb="471" eb="473">
      <t>ヘンカ</t>
    </rPh>
    <rPh sb="474" eb="475">
      <t>ミ</t>
    </rPh>
    <rPh sb="479" eb="481">
      <t>ヘイキン</t>
    </rPh>
    <rPh sb="481" eb="482">
      <t>チ</t>
    </rPh>
    <rPh sb="483" eb="484">
      <t>オヨ</t>
    </rPh>
    <rPh sb="487" eb="489">
      <t>ジョウキョウ</t>
    </rPh>
    <rPh sb="535" eb="53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</si>
</sst>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3279104"/>
        <c:axId val="4328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43279104"/>
        <c:axId val="43281024"/>
      </c:lineChart>
      <c:dateAx>
        <c:axId val="43279104"/>
        <c:scaling>
          <c:orientation val="minMax"/>
        </c:scaling>
        <c:delete val="1"/>
        <c:axPos val="b"/>
        <c:numFmt formatCode="ge" sourceLinked="1"/>
        <c:majorTickMark val="none"/>
        <c:minorTickMark val="none"/>
        <c:tickLblPos val="none"/>
        <c:crossAx val="43281024"/>
        <c:crosses val="autoZero"/>
        <c:auto val="1"/>
        <c:lblOffset val="100"/>
        <c:baseTimeUnit val="years"/>
      </c:dateAx>
      <c:valAx>
        <c:axId val="4328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7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35.36</c:v>
                </c:pt>
                <c:pt idx="1">
                  <c:v>36.35</c:v>
                </c:pt>
                <c:pt idx="2">
                  <c:v>36.67</c:v>
                </c:pt>
                <c:pt idx="3">
                  <c:v>36.58</c:v>
                </c:pt>
                <c:pt idx="4">
                  <c:v>37.520000000000003</c:v>
                </c:pt>
              </c:numCache>
            </c:numRef>
          </c:val>
        </c:ser>
        <c:dLbls>
          <c:showLegendKey val="0"/>
          <c:showVal val="0"/>
          <c:showCatName val="0"/>
          <c:showSerName val="0"/>
          <c:showPercent val="0"/>
          <c:showBubbleSize val="0"/>
        </c:dLbls>
        <c:gapWidth val="150"/>
        <c:axId val="55547008"/>
        <c:axId val="5554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55547008"/>
        <c:axId val="55548928"/>
      </c:lineChart>
      <c:dateAx>
        <c:axId val="55547008"/>
        <c:scaling>
          <c:orientation val="minMax"/>
        </c:scaling>
        <c:delete val="1"/>
        <c:axPos val="b"/>
        <c:numFmt formatCode="ge" sourceLinked="1"/>
        <c:majorTickMark val="none"/>
        <c:minorTickMark val="none"/>
        <c:tickLblPos val="none"/>
        <c:crossAx val="55548928"/>
        <c:crosses val="autoZero"/>
        <c:auto val="1"/>
        <c:lblOffset val="100"/>
        <c:baseTimeUnit val="years"/>
      </c:dateAx>
      <c:valAx>
        <c:axId val="5554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54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66.08</c:v>
                </c:pt>
                <c:pt idx="1">
                  <c:v>66.89</c:v>
                </c:pt>
                <c:pt idx="2">
                  <c:v>68.290000000000006</c:v>
                </c:pt>
                <c:pt idx="3">
                  <c:v>69.34</c:v>
                </c:pt>
                <c:pt idx="4">
                  <c:v>70.790000000000006</c:v>
                </c:pt>
              </c:numCache>
            </c:numRef>
          </c:val>
        </c:ser>
        <c:dLbls>
          <c:showLegendKey val="0"/>
          <c:showVal val="0"/>
          <c:showCatName val="0"/>
          <c:showSerName val="0"/>
          <c:showPercent val="0"/>
          <c:showBubbleSize val="0"/>
        </c:dLbls>
        <c:gapWidth val="150"/>
        <c:axId val="55579392"/>
        <c:axId val="5558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55579392"/>
        <c:axId val="55581312"/>
      </c:lineChart>
      <c:dateAx>
        <c:axId val="55579392"/>
        <c:scaling>
          <c:orientation val="minMax"/>
        </c:scaling>
        <c:delete val="1"/>
        <c:axPos val="b"/>
        <c:numFmt formatCode="ge" sourceLinked="1"/>
        <c:majorTickMark val="none"/>
        <c:minorTickMark val="none"/>
        <c:tickLblPos val="none"/>
        <c:crossAx val="55581312"/>
        <c:crosses val="autoZero"/>
        <c:auto val="1"/>
        <c:lblOffset val="100"/>
        <c:baseTimeUnit val="years"/>
      </c:dateAx>
      <c:valAx>
        <c:axId val="5558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57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56.41</c:v>
                </c:pt>
                <c:pt idx="1">
                  <c:v>58.19</c:v>
                </c:pt>
                <c:pt idx="2">
                  <c:v>60.07</c:v>
                </c:pt>
                <c:pt idx="3">
                  <c:v>65.63</c:v>
                </c:pt>
                <c:pt idx="4">
                  <c:v>72.38</c:v>
                </c:pt>
              </c:numCache>
            </c:numRef>
          </c:val>
        </c:ser>
        <c:dLbls>
          <c:showLegendKey val="0"/>
          <c:showVal val="0"/>
          <c:showCatName val="0"/>
          <c:showSerName val="0"/>
          <c:showPercent val="0"/>
          <c:showBubbleSize val="0"/>
        </c:dLbls>
        <c:gapWidth val="150"/>
        <c:axId val="55116160"/>
        <c:axId val="5511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116160"/>
        <c:axId val="55118080"/>
      </c:lineChart>
      <c:dateAx>
        <c:axId val="55116160"/>
        <c:scaling>
          <c:orientation val="minMax"/>
        </c:scaling>
        <c:delete val="1"/>
        <c:axPos val="b"/>
        <c:numFmt formatCode="ge" sourceLinked="1"/>
        <c:majorTickMark val="none"/>
        <c:minorTickMark val="none"/>
        <c:tickLblPos val="none"/>
        <c:crossAx val="55118080"/>
        <c:crosses val="autoZero"/>
        <c:auto val="1"/>
        <c:lblOffset val="100"/>
        <c:baseTimeUnit val="years"/>
      </c:dateAx>
      <c:valAx>
        <c:axId val="5511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11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5160832"/>
        <c:axId val="5516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160832"/>
        <c:axId val="55162752"/>
      </c:lineChart>
      <c:dateAx>
        <c:axId val="55160832"/>
        <c:scaling>
          <c:orientation val="minMax"/>
        </c:scaling>
        <c:delete val="1"/>
        <c:axPos val="b"/>
        <c:numFmt formatCode="ge" sourceLinked="1"/>
        <c:majorTickMark val="none"/>
        <c:minorTickMark val="none"/>
        <c:tickLblPos val="none"/>
        <c:crossAx val="55162752"/>
        <c:crosses val="autoZero"/>
        <c:auto val="1"/>
        <c:lblOffset val="100"/>
        <c:baseTimeUnit val="years"/>
      </c:dateAx>
      <c:valAx>
        <c:axId val="5516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5172480"/>
        <c:axId val="5526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172480"/>
        <c:axId val="55264768"/>
      </c:lineChart>
      <c:dateAx>
        <c:axId val="55172480"/>
        <c:scaling>
          <c:orientation val="minMax"/>
        </c:scaling>
        <c:delete val="1"/>
        <c:axPos val="b"/>
        <c:numFmt formatCode="ge" sourceLinked="1"/>
        <c:majorTickMark val="none"/>
        <c:minorTickMark val="none"/>
        <c:tickLblPos val="none"/>
        <c:crossAx val="55264768"/>
        <c:crosses val="autoZero"/>
        <c:auto val="1"/>
        <c:lblOffset val="100"/>
        <c:baseTimeUnit val="years"/>
      </c:dateAx>
      <c:valAx>
        <c:axId val="5526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17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5301632"/>
        <c:axId val="5530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301632"/>
        <c:axId val="55303552"/>
      </c:lineChart>
      <c:dateAx>
        <c:axId val="55301632"/>
        <c:scaling>
          <c:orientation val="minMax"/>
        </c:scaling>
        <c:delete val="1"/>
        <c:axPos val="b"/>
        <c:numFmt formatCode="ge" sourceLinked="1"/>
        <c:majorTickMark val="none"/>
        <c:minorTickMark val="none"/>
        <c:tickLblPos val="none"/>
        <c:crossAx val="55303552"/>
        <c:crosses val="autoZero"/>
        <c:auto val="1"/>
        <c:lblOffset val="100"/>
        <c:baseTimeUnit val="years"/>
      </c:dateAx>
      <c:valAx>
        <c:axId val="5530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0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5325824"/>
        <c:axId val="5532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325824"/>
        <c:axId val="55327744"/>
      </c:lineChart>
      <c:dateAx>
        <c:axId val="55325824"/>
        <c:scaling>
          <c:orientation val="minMax"/>
        </c:scaling>
        <c:delete val="1"/>
        <c:axPos val="b"/>
        <c:numFmt formatCode="ge" sourceLinked="1"/>
        <c:majorTickMark val="none"/>
        <c:minorTickMark val="none"/>
        <c:tickLblPos val="none"/>
        <c:crossAx val="55327744"/>
        <c:crosses val="autoZero"/>
        <c:auto val="1"/>
        <c:lblOffset val="100"/>
        <c:baseTimeUnit val="years"/>
      </c:dateAx>
      <c:valAx>
        <c:axId val="5532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2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2414.29</c:v>
                </c:pt>
                <c:pt idx="1">
                  <c:v>2071.54</c:v>
                </c:pt>
                <c:pt idx="2">
                  <c:v>1728.12</c:v>
                </c:pt>
                <c:pt idx="3">
                  <c:v>1169.54</c:v>
                </c:pt>
                <c:pt idx="4">
                  <c:v>801.11</c:v>
                </c:pt>
              </c:numCache>
            </c:numRef>
          </c:val>
        </c:ser>
        <c:dLbls>
          <c:showLegendKey val="0"/>
          <c:showVal val="0"/>
          <c:showCatName val="0"/>
          <c:showSerName val="0"/>
          <c:showPercent val="0"/>
          <c:showBubbleSize val="0"/>
        </c:dLbls>
        <c:gapWidth val="150"/>
        <c:axId val="55351936"/>
        <c:axId val="5537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55351936"/>
        <c:axId val="55370496"/>
      </c:lineChart>
      <c:dateAx>
        <c:axId val="55351936"/>
        <c:scaling>
          <c:orientation val="minMax"/>
        </c:scaling>
        <c:delete val="1"/>
        <c:axPos val="b"/>
        <c:numFmt formatCode="ge" sourceLinked="1"/>
        <c:majorTickMark val="none"/>
        <c:minorTickMark val="none"/>
        <c:tickLblPos val="none"/>
        <c:crossAx val="55370496"/>
        <c:crosses val="autoZero"/>
        <c:auto val="1"/>
        <c:lblOffset val="100"/>
        <c:baseTimeUnit val="years"/>
      </c:dateAx>
      <c:valAx>
        <c:axId val="5537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5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44.21</c:v>
                </c:pt>
                <c:pt idx="1">
                  <c:v>41.51</c:v>
                </c:pt>
                <c:pt idx="2">
                  <c:v>44.24</c:v>
                </c:pt>
                <c:pt idx="3">
                  <c:v>47.73</c:v>
                </c:pt>
                <c:pt idx="4">
                  <c:v>48.6</c:v>
                </c:pt>
              </c:numCache>
            </c:numRef>
          </c:val>
        </c:ser>
        <c:dLbls>
          <c:showLegendKey val="0"/>
          <c:showVal val="0"/>
          <c:showCatName val="0"/>
          <c:showSerName val="0"/>
          <c:showPercent val="0"/>
          <c:showBubbleSize val="0"/>
        </c:dLbls>
        <c:gapWidth val="150"/>
        <c:axId val="55453952"/>
        <c:axId val="5548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55453952"/>
        <c:axId val="55488896"/>
      </c:lineChart>
      <c:dateAx>
        <c:axId val="55453952"/>
        <c:scaling>
          <c:orientation val="minMax"/>
        </c:scaling>
        <c:delete val="1"/>
        <c:axPos val="b"/>
        <c:numFmt formatCode="ge" sourceLinked="1"/>
        <c:majorTickMark val="none"/>
        <c:minorTickMark val="none"/>
        <c:tickLblPos val="none"/>
        <c:crossAx val="55488896"/>
        <c:crosses val="autoZero"/>
        <c:auto val="1"/>
        <c:lblOffset val="100"/>
        <c:baseTimeUnit val="years"/>
      </c:dateAx>
      <c:valAx>
        <c:axId val="5548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45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285.8</c:v>
                </c:pt>
                <c:pt idx="1">
                  <c:v>301.27</c:v>
                </c:pt>
                <c:pt idx="2">
                  <c:v>298.44</c:v>
                </c:pt>
                <c:pt idx="3">
                  <c:v>272.64</c:v>
                </c:pt>
                <c:pt idx="4">
                  <c:v>266.69</c:v>
                </c:pt>
              </c:numCache>
            </c:numRef>
          </c:val>
        </c:ser>
        <c:dLbls>
          <c:showLegendKey val="0"/>
          <c:showVal val="0"/>
          <c:showCatName val="0"/>
          <c:showSerName val="0"/>
          <c:showPercent val="0"/>
          <c:showBubbleSize val="0"/>
        </c:dLbls>
        <c:gapWidth val="150"/>
        <c:axId val="55518720"/>
        <c:axId val="5552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55518720"/>
        <c:axId val="55520640"/>
      </c:lineChart>
      <c:dateAx>
        <c:axId val="55518720"/>
        <c:scaling>
          <c:orientation val="minMax"/>
        </c:scaling>
        <c:delete val="1"/>
        <c:axPos val="b"/>
        <c:numFmt formatCode="ge" sourceLinked="1"/>
        <c:majorTickMark val="none"/>
        <c:minorTickMark val="none"/>
        <c:tickLblPos val="none"/>
        <c:crossAx val="55520640"/>
        <c:crosses val="autoZero"/>
        <c:auto val="1"/>
        <c:lblOffset val="100"/>
        <c:baseTimeUnit val="years"/>
      </c:dateAx>
      <c:valAx>
        <c:axId val="5552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51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大分県　宇佐市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121</v>
      </c>
      <c r="AE8" s="49"/>
      <c r="AF8" s="49"/>
      <c r="AG8" s="49"/>
      <c r="AH8" s="49"/>
      <c r="AI8" s="49"/>
      <c r="AJ8" s="49"/>
      <c r="AK8" s="4"/>
      <c r="AL8" s="50">
        <f>データ!S6</f>
        <v>57607</v>
      </c>
      <c r="AM8" s="50"/>
      <c r="AN8" s="50"/>
      <c r="AO8" s="50"/>
      <c r="AP8" s="50"/>
      <c r="AQ8" s="50"/>
      <c r="AR8" s="50"/>
      <c r="AS8" s="50"/>
      <c r="AT8" s="45">
        <f>データ!T6</f>
        <v>439.05</v>
      </c>
      <c r="AU8" s="45"/>
      <c r="AV8" s="45"/>
      <c r="AW8" s="45"/>
      <c r="AX8" s="45"/>
      <c r="AY8" s="45"/>
      <c r="AZ8" s="45"/>
      <c r="BA8" s="45"/>
      <c r="BB8" s="45">
        <f>データ!U6</f>
        <v>131.21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6.46</v>
      </c>
      <c r="Q10" s="45"/>
      <c r="R10" s="45"/>
      <c r="S10" s="45"/>
      <c r="T10" s="45"/>
      <c r="U10" s="45"/>
      <c r="V10" s="45"/>
      <c r="W10" s="45">
        <f>データ!Q6</f>
        <v>98.31</v>
      </c>
      <c r="X10" s="45"/>
      <c r="Y10" s="45"/>
      <c r="Z10" s="45"/>
      <c r="AA10" s="45"/>
      <c r="AB10" s="45"/>
      <c r="AC10" s="45"/>
      <c r="AD10" s="50">
        <f>データ!R6</f>
        <v>3020</v>
      </c>
      <c r="AE10" s="50"/>
      <c r="AF10" s="50"/>
      <c r="AG10" s="50"/>
      <c r="AH10" s="50"/>
      <c r="AI10" s="50"/>
      <c r="AJ10" s="50"/>
      <c r="AK10" s="2"/>
      <c r="AL10" s="50">
        <f>データ!V6</f>
        <v>3697</v>
      </c>
      <c r="AM10" s="50"/>
      <c r="AN10" s="50"/>
      <c r="AO10" s="50"/>
      <c r="AP10" s="50"/>
      <c r="AQ10" s="50"/>
      <c r="AR10" s="50"/>
      <c r="AS10" s="50"/>
      <c r="AT10" s="45">
        <f>データ!W6</f>
        <v>1.97</v>
      </c>
      <c r="AU10" s="45"/>
      <c r="AV10" s="45"/>
      <c r="AW10" s="45"/>
      <c r="AX10" s="45"/>
      <c r="AY10" s="45"/>
      <c r="AZ10" s="45"/>
      <c r="BA10" s="45"/>
      <c r="BB10" s="45">
        <f>データ!X6</f>
        <v>1876.65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123</v>
      </c>
      <c r="BM47" s="77"/>
      <c r="BN47" s="77"/>
      <c r="BO47" s="77"/>
      <c r="BP47" s="77"/>
      <c r="BQ47" s="77"/>
      <c r="BR47" s="77"/>
      <c r="BS47" s="77"/>
      <c r="BT47" s="77"/>
      <c r="BU47" s="77"/>
      <c r="BV47" s="77"/>
      <c r="BW47" s="77"/>
      <c r="BX47" s="77"/>
      <c r="BY47" s="77"/>
      <c r="BZ47" s="78"/>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122</v>
      </c>
      <c r="BM66" s="77"/>
      <c r="BN66" s="77"/>
      <c r="BO66" s="77"/>
      <c r="BP66" s="77"/>
      <c r="BQ66" s="77"/>
      <c r="BR66" s="77"/>
      <c r="BS66" s="77"/>
      <c r="BT66" s="77"/>
      <c r="BU66" s="77"/>
      <c r="BV66" s="77"/>
      <c r="BW66" s="77"/>
      <c r="BX66" s="77"/>
      <c r="BY66" s="77"/>
      <c r="BZ66" s="78"/>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442119</v>
      </c>
      <c r="D6" s="33">
        <f t="shared" si="3"/>
        <v>47</v>
      </c>
      <c r="E6" s="33">
        <f t="shared" si="3"/>
        <v>17</v>
      </c>
      <c r="F6" s="33">
        <f t="shared" si="3"/>
        <v>5</v>
      </c>
      <c r="G6" s="33">
        <f t="shared" si="3"/>
        <v>0</v>
      </c>
      <c r="H6" s="33" t="str">
        <f t="shared" si="3"/>
        <v>大分県　宇佐市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6.46</v>
      </c>
      <c r="Q6" s="34">
        <f t="shared" si="3"/>
        <v>98.31</v>
      </c>
      <c r="R6" s="34">
        <f t="shared" si="3"/>
        <v>3020</v>
      </c>
      <c r="S6" s="34">
        <f t="shared" si="3"/>
        <v>57607</v>
      </c>
      <c r="T6" s="34">
        <f t="shared" si="3"/>
        <v>439.05</v>
      </c>
      <c r="U6" s="34">
        <f t="shared" si="3"/>
        <v>131.21</v>
      </c>
      <c r="V6" s="34">
        <f t="shared" si="3"/>
        <v>3697</v>
      </c>
      <c r="W6" s="34">
        <f t="shared" si="3"/>
        <v>1.97</v>
      </c>
      <c r="X6" s="34">
        <f t="shared" si="3"/>
        <v>1876.65</v>
      </c>
      <c r="Y6" s="35">
        <f>IF(Y7="",NA(),Y7)</f>
        <v>56.41</v>
      </c>
      <c r="Z6" s="35">
        <f t="shared" ref="Z6:AH6" si="4">IF(Z7="",NA(),Z7)</f>
        <v>58.19</v>
      </c>
      <c r="AA6" s="35">
        <f t="shared" si="4"/>
        <v>60.07</v>
      </c>
      <c r="AB6" s="35">
        <f t="shared" si="4"/>
        <v>65.63</v>
      </c>
      <c r="AC6" s="35">
        <f t="shared" si="4"/>
        <v>72.38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2414.29</v>
      </c>
      <c r="BG6" s="35">
        <f t="shared" ref="BG6:BO6" si="7">IF(BG7="",NA(),BG7)</f>
        <v>2071.54</v>
      </c>
      <c r="BH6" s="35">
        <f t="shared" si="7"/>
        <v>1728.12</v>
      </c>
      <c r="BI6" s="35">
        <f t="shared" si="7"/>
        <v>1169.54</v>
      </c>
      <c r="BJ6" s="35">
        <f t="shared" si="7"/>
        <v>801.11</v>
      </c>
      <c r="BK6" s="35">
        <f t="shared" si="7"/>
        <v>1144.05</v>
      </c>
      <c r="BL6" s="35">
        <f t="shared" si="7"/>
        <v>1126.77</v>
      </c>
      <c r="BM6" s="35">
        <f t="shared" si="7"/>
        <v>1044.8</v>
      </c>
      <c r="BN6" s="35">
        <f t="shared" si="7"/>
        <v>1081.8</v>
      </c>
      <c r="BO6" s="35">
        <f t="shared" si="7"/>
        <v>974.93</v>
      </c>
      <c r="BP6" s="34" t="str">
        <f>IF(BP7="","",IF(BP7="-","【-】","【"&amp;SUBSTITUTE(TEXT(BP7,"#,##0.00"),"-","△")&amp;"】"))</f>
        <v>【914.53】</v>
      </c>
      <c r="BQ6" s="35">
        <f>IF(BQ7="",NA(),BQ7)</f>
        <v>44.21</v>
      </c>
      <c r="BR6" s="35">
        <f t="shared" ref="BR6:BZ6" si="8">IF(BR7="",NA(),BR7)</f>
        <v>41.51</v>
      </c>
      <c r="BS6" s="35">
        <f t="shared" si="8"/>
        <v>44.24</v>
      </c>
      <c r="BT6" s="35">
        <f t="shared" si="8"/>
        <v>47.73</v>
      </c>
      <c r="BU6" s="35">
        <f t="shared" si="8"/>
        <v>48.6</v>
      </c>
      <c r="BV6" s="35">
        <f t="shared" si="8"/>
        <v>42.48</v>
      </c>
      <c r="BW6" s="35">
        <f t="shared" si="8"/>
        <v>50.9</v>
      </c>
      <c r="BX6" s="35">
        <f t="shared" si="8"/>
        <v>50.82</v>
      </c>
      <c r="BY6" s="35">
        <f t="shared" si="8"/>
        <v>52.19</v>
      </c>
      <c r="BZ6" s="35">
        <f t="shared" si="8"/>
        <v>55.32</v>
      </c>
      <c r="CA6" s="34" t="str">
        <f>IF(CA7="","",IF(CA7="-","【-】","【"&amp;SUBSTITUTE(TEXT(CA7,"#,##0.00"),"-","△")&amp;"】"))</f>
        <v>【55.73】</v>
      </c>
      <c r="CB6" s="35">
        <f>IF(CB7="",NA(),CB7)</f>
        <v>285.8</v>
      </c>
      <c r="CC6" s="35">
        <f t="shared" ref="CC6:CK6" si="9">IF(CC7="",NA(),CC7)</f>
        <v>301.27</v>
      </c>
      <c r="CD6" s="35">
        <f t="shared" si="9"/>
        <v>298.44</v>
      </c>
      <c r="CE6" s="35">
        <f t="shared" si="9"/>
        <v>272.64</v>
      </c>
      <c r="CF6" s="35">
        <f t="shared" si="9"/>
        <v>266.69</v>
      </c>
      <c r="CG6" s="35">
        <f t="shared" si="9"/>
        <v>343.8</v>
      </c>
      <c r="CH6" s="35">
        <f t="shared" si="9"/>
        <v>293.27</v>
      </c>
      <c r="CI6" s="35">
        <f t="shared" si="9"/>
        <v>300.52</v>
      </c>
      <c r="CJ6" s="35">
        <f t="shared" si="9"/>
        <v>296.14</v>
      </c>
      <c r="CK6" s="35">
        <f t="shared" si="9"/>
        <v>283.17</v>
      </c>
      <c r="CL6" s="34" t="str">
        <f>IF(CL7="","",IF(CL7="-","【-】","【"&amp;SUBSTITUTE(TEXT(CL7,"#,##0.00"),"-","△")&amp;"】"))</f>
        <v>【276.78】</v>
      </c>
      <c r="CM6" s="35">
        <f>IF(CM7="",NA(),CM7)</f>
        <v>35.36</v>
      </c>
      <c r="CN6" s="35">
        <f t="shared" ref="CN6:CV6" si="10">IF(CN7="",NA(),CN7)</f>
        <v>36.35</v>
      </c>
      <c r="CO6" s="35">
        <f t="shared" si="10"/>
        <v>36.67</v>
      </c>
      <c r="CP6" s="35">
        <f t="shared" si="10"/>
        <v>36.58</v>
      </c>
      <c r="CQ6" s="35">
        <f t="shared" si="10"/>
        <v>37.520000000000003</v>
      </c>
      <c r="CR6" s="35">
        <f t="shared" si="10"/>
        <v>46.06</v>
      </c>
      <c r="CS6" s="35">
        <f t="shared" si="10"/>
        <v>53.78</v>
      </c>
      <c r="CT6" s="35">
        <f t="shared" si="10"/>
        <v>53.24</v>
      </c>
      <c r="CU6" s="35">
        <f t="shared" si="10"/>
        <v>52.31</v>
      </c>
      <c r="CV6" s="35">
        <f t="shared" si="10"/>
        <v>60.65</v>
      </c>
      <c r="CW6" s="34" t="str">
        <f>IF(CW7="","",IF(CW7="-","【-】","【"&amp;SUBSTITUTE(TEXT(CW7,"#,##0.00"),"-","△")&amp;"】"))</f>
        <v>【59.15】</v>
      </c>
      <c r="CX6" s="35">
        <f>IF(CX7="",NA(),CX7)</f>
        <v>66.08</v>
      </c>
      <c r="CY6" s="35">
        <f t="shared" ref="CY6:DG6" si="11">IF(CY7="",NA(),CY7)</f>
        <v>66.89</v>
      </c>
      <c r="CZ6" s="35">
        <f t="shared" si="11"/>
        <v>68.290000000000006</v>
      </c>
      <c r="DA6" s="35">
        <f t="shared" si="11"/>
        <v>69.34</v>
      </c>
      <c r="DB6" s="35">
        <f t="shared" si="11"/>
        <v>70.790000000000006</v>
      </c>
      <c r="DC6" s="35">
        <f t="shared" si="11"/>
        <v>72.989999999999995</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442119</v>
      </c>
      <c r="D7" s="37">
        <v>47</v>
      </c>
      <c r="E7" s="37">
        <v>17</v>
      </c>
      <c r="F7" s="37">
        <v>5</v>
      </c>
      <c r="G7" s="37">
        <v>0</v>
      </c>
      <c r="H7" s="37" t="s">
        <v>109</v>
      </c>
      <c r="I7" s="37" t="s">
        <v>110</v>
      </c>
      <c r="J7" s="37" t="s">
        <v>111</v>
      </c>
      <c r="K7" s="37" t="s">
        <v>112</v>
      </c>
      <c r="L7" s="37" t="s">
        <v>113</v>
      </c>
      <c r="M7" s="37"/>
      <c r="N7" s="38" t="s">
        <v>114</v>
      </c>
      <c r="O7" s="38" t="s">
        <v>115</v>
      </c>
      <c r="P7" s="38">
        <v>6.46</v>
      </c>
      <c r="Q7" s="38">
        <v>98.31</v>
      </c>
      <c r="R7" s="38">
        <v>3020</v>
      </c>
      <c r="S7" s="38">
        <v>57607</v>
      </c>
      <c r="T7" s="38">
        <v>439.05</v>
      </c>
      <c r="U7" s="38">
        <v>131.21</v>
      </c>
      <c r="V7" s="38">
        <v>3697</v>
      </c>
      <c r="W7" s="38">
        <v>1.97</v>
      </c>
      <c r="X7" s="38">
        <v>1876.65</v>
      </c>
      <c r="Y7" s="38">
        <v>56.41</v>
      </c>
      <c r="Z7" s="38">
        <v>58.19</v>
      </c>
      <c r="AA7" s="38">
        <v>60.07</v>
      </c>
      <c r="AB7" s="38">
        <v>65.63</v>
      </c>
      <c r="AC7" s="38">
        <v>72.38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2414.29</v>
      </c>
      <c r="BG7" s="38">
        <v>2071.54</v>
      </c>
      <c r="BH7" s="38">
        <v>1728.12</v>
      </c>
      <c r="BI7" s="38">
        <v>1169.54</v>
      </c>
      <c r="BJ7" s="38">
        <v>801.11</v>
      </c>
      <c r="BK7" s="38">
        <v>1144.05</v>
      </c>
      <c r="BL7" s="38">
        <v>1126.77</v>
      </c>
      <c r="BM7" s="38">
        <v>1044.8</v>
      </c>
      <c r="BN7" s="38">
        <v>1081.8</v>
      </c>
      <c r="BO7" s="38">
        <v>974.93</v>
      </c>
      <c r="BP7" s="38">
        <v>914.53</v>
      </c>
      <c r="BQ7" s="38">
        <v>44.21</v>
      </c>
      <c r="BR7" s="38">
        <v>41.51</v>
      </c>
      <c r="BS7" s="38">
        <v>44.24</v>
      </c>
      <c r="BT7" s="38">
        <v>47.73</v>
      </c>
      <c r="BU7" s="38">
        <v>48.6</v>
      </c>
      <c r="BV7" s="38">
        <v>42.48</v>
      </c>
      <c r="BW7" s="38">
        <v>50.9</v>
      </c>
      <c r="BX7" s="38">
        <v>50.82</v>
      </c>
      <c r="BY7" s="38">
        <v>52.19</v>
      </c>
      <c r="BZ7" s="38">
        <v>55.32</v>
      </c>
      <c r="CA7" s="38">
        <v>55.73</v>
      </c>
      <c r="CB7" s="38">
        <v>285.8</v>
      </c>
      <c r="CC7" s="38">
        <v>301.27</v>
      </c>
      <c r="CD7" s="38">
        <v>298.44</v>
      </c>
      <c r="CE7" s="38">
        <v>272.64</v>
      </c>
      <c r="CF7" s="38">
        <v>266.69</v>
      </c>
      <c r="CG7" s="38">
        <v>343.8</v>
      </c>
      <c r="CH7" s="38">
        <v>293.27</v>
      </c>
      <c r="CI7" s="38">
        <v>300.52</v>
      </c>
      <c r="CJ7" s="38">
        <v>296.14</v>
      </c>
      <c r="CK7" s="38">
        <v>283.17</v>
      </c>
      <c r="CL7" s="38">
        <v>276.77999999999997</v>
      </c>
      <c r="CM7" s="38">
        <v>35.36</v>
      </c>
      <c r="CN7" s="38">
        <v>36.35</v>
      </c>
      <c r="CO7" s="38">
        <v>36.67</v>
      </c>
      <c r="CP7" s="38">
        <v>36.58</v>
      </c>
      <c r="CQ7" s="38">
        <v>37.520000000000003</v>
      </c>
      <c r="CR7" s="38">
        <v>46.06</v>
      </c>
      <c r="CS7" s="38">
        <v>53.78</v>
      </c>
      <c r="CT7" s="38">
        <v>53.24</v>
      </c>
      <c r="CU7" s="38">
        <v>52.31</v>
      </c>
      <c r="CV7" s="38">
        <v>60.65</v>
      </c>
      <c r="CW7" s="38">
        <v>59.15</v>
      </c>
      <c r="CX7" s="38">
        <v>66.08</v>
      </c>
      <c r="CY7" s="38">
        <v>66.89</v>
      </c>
      <c r="CZ7" s="38">
        <v>68.290000000000006</v>
      </c>
      <c r="DA7" s="38">
        <v>69.34</v>
      </c>
      <c r="DB7" s="38">
        <v>70.790000000000006</v>
      </c>
      <c r="DC7" s="38">
        <v>72.989999999999995</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2018-02-09T01:52:07Z</cp:lastPrinted>
  <dcterms:created xsi:type="dcterms:W3CDTF">2017-12-25T02:34:02Z</dcterms:created>
  <dcterms:modified xsi:type="dcterms:W3CDTF">2018-03-13T06:31:08Z</dcterms:modified>
</cp:coreProperties>
</file>