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0980" yWindow="855" windowWidth="18315" windowHeight="11595"/>
  </bookViews>
  <sheets>
    <sheet name="ご利用にあたって（必ずお読みください）" sheetId="17" r:id="rId1"/>
    <sheet name="データ入力表" sheetId="7" r:id="rId2"/>
    <sheet name="①結果" sheetId="8" r:id="rId3"/>
    <sheet name="②表" sheetId="11" r:id="rId4"/>
    <sheet name="③フロー" sheetId="26" r:id="rId5"/>
    <sheet name="④グラフ(経済効果)" sheetId="16" r:id="rId6"/>
    <sheet name="④グラフ(環境効果)" sheetId="27" r:id="rId7"/>
    <sheet name="環境係数" sheetId="24" r:id="rId8"/>
    <sheet name="3EID" sheetId="23" r:id="rId9"/>
    <sheet name="計算" sheetId="25" r:id="rId10"/>
    <sheet name="各種係数" sheetId="2" r:id="rId11"/>
    <sheet name="価格変換" sheetId="29" r:id="rId12"/>
    <sheet name="マージン" sheetId="28" r:id="rId13"/>
    <sheet name="逆行列係数" sheetId="5" r:id="rId14"/>
    <sheet name="投入係数" sheetId="4" r:id="rId15"/>
    <sheet name="H23取引基本表（生産者）(36)" sheetId="10" r:id="rId16"/>
  </sheets>
  <externalReferences>
    <externalReference r:id="rId17"/>
    <externalReference r:id="rId18"/>
  </externalReferences>
  <definedNames>
    <definedName name="_Fill" localSheetId="6" hidden="1">[1]局移出入取扱!#REF!</definedName>
    <definedName name="_Fill" hidden="1">[1]局移出入取扱!#REF!</definedName>
    <definedName name="_Order1" hidden="1">255</definedName>
    <definedName name="_xlnm.Print_Area" localSheetId="2">①結果!$A$1:$H$40</definedName>
    <definedName name="_xlnm.Print_Area" localSheetId="3">②表!$A$1:$V$46</definedName>
    <definedName name="_xlnm.Print_Area" localSheetId="1">データ入力表!$A$1:$J$71</definedName>
    <definedName name="_xlnm.Print_Titles" localSheetId="15">'H23取引基本表（生産者）(36)'!$A:$B</definedName>
    <definedName name="_xlnm.Print_Titles" localSheetId="13">逆行列係数!$A:$B</definedName>
    <definedName name="_xlnm.Print_Titles" localSheetId="14">投入係数!$A:$B</definedName>
  </definedNames>
  <calcPr calcId="145621"/>
</workbook>
</file>

<file path=xl/calcChain.xml><?xml version="1.0" encoding="utf-8"?>
<calcChain xmlns="http://schemas.openxmlformats.org/spreadsheetml/2006/main">
  <c r="D26" i="8" l="1"/>
  <c r="D70" i="7" l="1"/>
  <c r="G1" i="11" l="1"/>
  <c r="E41" i="29" l="1"/>
  <c r="D41" i="29"/>
  <c r="E40" i="29"/>
  <c r="D40" i="29"/>
  <c r="E39" i="29"/>
  <c r="D39" i="29"/>
  <c r="E38" i="29"/>
  <c r="D38" i="29"/>
  <c r="E37" i="29"/>
  <c r="D37" i="29"/>
  <c r="E36" i="29"/>
  <c r="D36" i="29"/>
  <c r="E35" i="29"/>
  <c r="D35" i="29"/>
  <c r="E34" i="29"/>
  <c r="D34" i="29"/>
  <c r="E33" i="29"/>
  <c r="D33" i="29"/>
  <c r="D32" i="29"/>
  <c r="E31" i="29"/>
  <c r="D31" i="29"/>
  <c r="E30" i="29"/>
  <c r="D30" i="29"/>
  <c r="E29" i="29"/>
  <c r="E28" i="29"/>
  <c r="D28" i="29"/>
  <c r="E27" i="29"/>
  <c r="D27" i="29"/>
  <c r="E26" i="29"/>
  <c r="D26" i="29"/>
  <c r="E25" i="29"/>
  <c r="D25" i="29"/>
  <c r="E24" i="29"/>
  <c r="D24" i="29"/>
  <c r="E23" i="29"/>
  <c r="D23" i="29"/>
  <c r="E22" i="29"/>
  <c r="D22" i="29"/>
  <c r="E21" i="29"/>
  <c r="D21" i="29"/>
  <c r="E20" i="29"/>
  <c r="D20" i="29"/>
  <c r="E19" i="29"/>
  <c r="D19" i="29"/>
  <c r="E18" i="29"/>
  <c r="D18" i="29"/>
  <c r="E17" i="29"/>
  <c r="D17" i="29"/>
  <c r="E16" i="29"/>
  <c r="D16" i="29"/>
  <c r="E15" i="29"/>
  <c r="D15" i="29"/>
  <c r="E14" i="29"/>
  <c r="D14" i="29"/>
  <c r="E13" i="29"/>
  <c r="D13" i="29"/>
  <c r="E12" i="29"/>
  <c r="D12" i="29"/>
  <c r="E11" i="29"/>
  <c r="D11" i="29"/>
  <c r="E10" i="29"/>
  <c r="D10" i="29"/>
  <c r="E9" i="29"/>
  <c r="D9" i="29"/>
  <c r="E8" i="29"/>
  <c r="D8" i="29"/>
  <c r="E7" i="29"/>
  <c r="D7" i="29"/>
  <c r="E6" i="29"/>
  <c r="D6" i="29"/>
  <c r="C41" i="29"/>
  <c r="C40" i="29"/>
  <c r="G40" i="29" s="1"/>
  <c r="C39" i="29"/>
  <c r="C38" i="29"/>
  <c r="G38" i="29" s="1"/>
  <c r="C37" i="29"/>
  <c r="C36" i="29"/>
  <c r="G36" i="29" s="1"/>
  <c r="C35" i="29"/>
  <c r="C34" i="29"/>
  <c r="G34" i="29" s="1"/>
  <c r="C33" i="29"/>
  <c r="C32" i="29"/>
  <c r="F32" i="29" s="1"/>
  <c r="H32" i="29" s="1"/>
  <c r="C31" i="29"/>
  <c r="C30" i="29"/>
  <c r="F30" i="29" s="1"/>
  <c r="C29" i="29"/>
  <c r="G29" i="29" s="1"/>
  <c r="H29" i="29" s="1"/>
  <c r="C28" i="29"/>
  <c r="F28" i="29" s="1"/>
  <c r="C27" i="29"/>
  <c r="C26" i="29"/>
  <c r="F26" i="29" s="1"/>
  <c r="C25" i="29"/>
  <c r="G25" i="29" s="1"/>
  <c r="C24" i="29"/>
  <c r="F24" i="29" s="1"/>
  <c r="C23" i="29"/>
  <c r="C22" i="29"/>
  <c r="F22" i="29" s="1"/>
  <c r="C21" i="29"/>
  <c r="G21" i="29" s="1"/>
  <c r="C20" i="29"/>
  <c r="F20" i="29" s="1"/>
  <c r="C19" i="29"/>
  <c r="C18" i="29"/>
  <c r="F18" i="29" s="1"/>
  <c r="C17" i="29"/>
  <c r="G17" i="29" s="1"/>
  <c r="C16" i="29"/>
  <c r="F16" i="29" s="1"/>
  <c r="C15" i="29"/>
  <c r="C14" i="29"/>
  <c r="F14" i="29" s="1"/>
  <c r="C13" i="29"/>
  <c r="G13" i="29" s="1"/>
  <c r="C12" i="29"/>
  <c r="F12" i="29" s="1"/>
  <c r="C11" i="29"/>
  <c r="C10" i="29"/>
  <c r="F10" i="29" s="1"/>
  <c r="C9" i="29"/>
  <c r="G9" i="29" s="1"/>
  <c r="C8" i="29"/>
  <c r="F8" i="29" s="1"/>
  <c r="C7" i="29"/>
  <c r="C6" i="29"/>
  <c r="F6" i="29" s="1"/>
  <c r="B39" i="28"/>
  <c r="A39" i="28"/>
  <c r="B38" i="28"/>
  <c r="A38" i="28"/>
  <c r="B37" i="28"/>
  <c r="A37" i="28"/>
  <c r="B36" i="28"/>
  <c r="A36" i="28"/>
  <c r="B35" i="28"/>
  <c r="A35" i="28"/>
  <c r="B34" i="28"/>
  <c r="A34" i="28"/>
  <c r="B33" i="28"/>
  <c r="A33" i="28"/>
  <c r="B32" i="28"/>
  <c r="A32" i="28"/>
  <c r="B31" i="28"/>
  <c r="A31" i="28"/>
  <c r="B30" i="28"/>
  <c r="A30" i="28"/>
  <c r="B29" i="28"/>
  <c r="A29" i="28"/>
  <c r="B28" i="28"/>
  <c r="A28" i="28"/>
  <c r="B27" i="28"/>
  <c r="A27" i="28"/>
  <c r="B26" i="28"/>
  <c r="A26" i="28"/>
  <c r="B25" i="28"/>
  <c r="A25" i="28"/>
  <c r="B24" i="28"/>
  <c r="A24" i="28"/>
  <c r="B23" i="28"/>
  <c r="A23" i="28"/>
  <c r="B22" i="28"/>
  <c r="A22" i="28"/>
  <c r="B21" i="28"/>
  <c r="A21" i="28"/>
  <c r="B20" i="28"/>
  <c r="A20" i="28"/>
  <c r="B19" i="28"/>
  <c r="A19" i="28"/>
  <c r="B18" i="28"/>
  <c r="A18" i="28"/>
  <c r="B17" i="28"/>
  <c r="A17" i="28"/>
  <c r="B16" i="28"/>
  <c r="A16" i="28"/>
  <c r="B15" i="28"/>
  <c r="A15" i="28"/>
  <c r="B14" i="28"/>
  <c r="A14" i="28"/>
  <c r="B13" i="28"/>
  <c r="A13" i="28"/>
  <c r="B12" i="28"/>
  <c r="A12" i="28"/>
  <c r="B11" i="28"/>
  <c r="A11" i="28"/>
  <c r="B10" i="28"/>
  <c r="A10" i="28"/>
  <c r="B9" i="28"/>
  <c r="A9" i="28"/>
  <c r="B8" i="28"/>
  <c r="A8" i="28"/>
  <c r="B7" i="28"/>
  <c r="A7" i="28"/>
  <c r="B6" i="28"/>
  <c r="A6" i="28"/>
  <c r="B5" i="28"/>
  <c r="A5" i="28"/>
  <c r="B4" i="28"/>
  <c r="A4" i="28"/>
  <c r="F36" i="29" l="1"/>
  <c r="H36" i="29" s="1"/>
  <c r="J36" i="29" s="1"/>
  <c r="C35" i="25" s="1"/>
  <c r="G6" i="29"/>
  <c r="G14" i="29"/>
  <c r="H14" i="29" s="1"/>
  <c r="J14" i="29" s="1"/>
  <c r="C13" i="25" s="1"/>
  <c r="G22" i="29"/>
  <c r="G30" i="29"/>
  <c r="H30" i="29" s="1"/>
  <c r="J30" i="29" s="1"/>
  <c r="C29" i="25" s="1"/>
  <c r="F40" i="29"/>
  <c r="H40" i="29" s="1"/>
  <c r="J40" i="29" s="1"/>
  <c r="C39" i="25" s="1"/>
  <c r="G8" i="29"/>
  <c r="H8" i="29" s="1"/>
  <c r="J8" i="29" s="1"/>
  <c r="C7" i="25" s="1"/>
  <c r="G16" i="29"/>
  <c r="H16" i="29" s="1"/>
  <c r="J16" i="29" s="1"/>
  <c r="C15" i="25" s="1"/>
  <c r="G24" i="29"/>
  <c r="F34" i="29"/>
  <c r="H34" i="29" s="1"/>
  <c r="J34" i="29" s="1"/>
  <c r="C33" i="25" s="1"/>
  <c r="G10" i="29"/>
  <c r="H10" i="29" s="1"/>
  <c r="J10" i="29" s="1"/>
  <c r="C9" i="25" s="1"/>
  <c r="G18" i="29"/>
  <c r="H18" i="29" s="1"/>
  <c r="J18" i="29" s="1"/>
  <c r="C17" i="25" s="1"/>
  <c r="G26" i="29"/>
  <c r="H26" i="29" s="1"/>
  <c r="J26" i="29" s="1"/>
  <c r="C25" i="25" s="1"/>
  <c r="G12" i="29"/>
  <c r="H12" i="29" s="1"/>
  <c r="J12" i="29" s="1"/>
  <c r="C11" i="25" s="1"/>
  <c r="G20" i="29"/>
  <c r="H20" i="29" s="1"/>
  <c r="J20" i="29" s="1"/>
  <c r="C19" i="25" s="1"/>
  <c r="G28" i="29"/>
  <c r="H28" i="29" s="1"/>
  <c r="J28" i="29" s="1"/>
  <c r="C27" i="25" s="1"/>
  <c r="F38" i="29"/>
  <c r="F33" i="29"/>
  <c r="F35" i="29"/>
  <c r="F37" i="29"/>
  <c r="F39" i="29"/>
  <c r="F41" i="29"/>
  <c r="F7" i="29"/>
  <c r="F9" i="29"/>
  <c r="H9" i="29" s="1"/>
  <c r="J9" i="29" s="1"/>
  <c r="C8" i="25" s="1"/>
  <c r="F11" i="29"/>
  <c r="F13" i="29"/>
  <c r="H13" i="29" s="1"/>
  <c r="J13" i="29" s="1"/>
  <c r="C12" i="25" s="1"/>
  <c r="F15" i="29"/>
  <c r="F17" i="29"/>
  <c r="H17" i="29" s="1"/>
  <c r="J17" i="29" s="1"/>
  <c r="C16" i="25" s="1"/>
  <c r="F19" i="29"/>
  <c r="F21" i="29"/>
  <c r="H21" i="29" s="1"/>
  <c r="J21" i="29" s="1"/>
  <c r="C20" i="25" s="1"/>
  <c r="F23" i="29"/>
  <c r="F25" i="29"/>
  <c r="H25" i="29" s="1"/>
  <c r="J25" i="29" s="1"/>
  <c r="C24" i="25" s="1"/>
  <c r="F27" i="29"/>
  <c r="F31" i="29"/>
  <c r="G33" i="29"/>
  <c r="G35" i="29"/>
  <c r="G37" i="29"/>
  <c r="G39" i="29"/>
  <c r="G41" i="29"/>
  <c r="G7" i="29"/>
  <c r="G11" i="29"/>
  <c r="G15" i="29"/>
  <c r="G19" i="29"/>
  <c r="G23" i="29"/>
  <c r="G27" i="29"/>
  <c r="G31" i="29"/>
  <c r="H38" i="29"/>
  <c r="J38" i="29" s="1"/>
  <c r="C37" i="25" s="1"/>
  <c r="H24" i="29"/>
  <c r="J24" i="29" s="1"/>
  <c r="C23" i="25" s="1"/>
  <c r="H22" i="29"/>
  <c r="J22" i="29" s="1"/>
  <c r="C21" i="25" s="1"/>
  <c r="H6" i="29"/>
  <c r="J6" i="29" s="1"/>
  <c r="C5" i="25" s="1"/>
  <c r="C42" i="29"/>
  <c r="C3" i="27"/>
  <c r="D3" i="26"/>
  <c r="O2" i="26"/>
  <c r="H37" i="29" l="1"/>
  <c r="J37" i="29" s="1"/>
  <c r="C36" i="25" s="1"/>
  <c r="H31" i="29"/>
  <c r="J31" i="29" s="1"/>
  <c r="C30" i="25" s="1"/>
  <c r="H41" i="29"/>
  <c r="J41" i="29" s="1"/>
  <c r="C40" i="25" s="1"/>
  <c r="H33" i="29"/>
  <c r="J33" i="29" s="1"/>
  <c r="C32" i="25" s="1"/>
  <c r="H23" i="29"/>
  <c r="J23" i="29" s="1"/>
  <c r="C22" i="25" s="1"/>
  <c r="H7" i="29"/>
  <c r="J7" i="29" s="1"/>
  <c r="C6" i="25" s="1"/>
  <c r="H35" i="29"/>
  <c r="J35" i="29" s="1"/>
  <c r="C34" i="25" s="1"/>
  <c r="H39" i="29"/>
  <c r="J39" i="29" s="1"/>
  <c r="C38" i="25" s="1"/>
  <c r="H15" i="29"/>
  <c r="J15" i="29" s="1"/>
  <c r="C14" i="25" s="1"/>
  <c r="H27" i="29"/>
  <c r="J27" i="29" s="1"/>
  <c r="C26" i="25" s="1"/>
  <c r="G42" i="29"/>
  <c r="I32" i="29" s="1"/>
  <c r="J32" i="29" s="1"/>
  <c r="C31" i="25" s="1"/>
  <c r="F42" i="29"/>
  <c r="I29" i="29" s="1"/>
  <c r="J29" i="29" s="1"/>
  <c r="C28" i="25" s="1"/>
  <c r="H19" i="29"/>
  <c r="J19" i="29" s="1"/>
  <c r="C18" i="25" s="1"/>
  <c r="H11" i="29"/>
  <c r="J11" i="29" s="1"/>
  <c r="C10" i="25" s="1"/>
  <c r="D10" i="8"/>
  <c r="H17" i="8"/>
  <c r="V2" i="11"/>
  <c r="H42" i="29" l="1"/>
  <c r="J42" i="29"/>
  <c r="I42" i="29"/>
  <c r="M41" i="25"/>
  <c r="D40" i="25"/>
  <c r="D39" i="25"/>
  <c r="D38" i="25"/>
  <c r="D37" i="25"/>
  <c r="C41" i="11" s="1"/>
  <c r="D36" i="25"/>
  <c r="D35" i="25"/>
  <c r="D34" i="25"/>
  <c r="D33" i="25"/>
  <c r="C37" i="11" s="1"/>
  <c r="D32" i="25"/>
  <c r="D31" i="25"/>
  <c r="D30" i="25"/>
  <c r="D29" i="25"/>
  <c r="C33" i="11" s="1"/>
  <c r="D28" i="25"/>
  <c r="D27" i="25"/>
  <c r="D26" i="25"/>
  <c r="D25" i="25"/>
  <c r="C29" i="11" s="1"/>
  <c r="D24" i="25"/>
  <c r="D23" i="25"/>
  <c r="D22" i="25"/>
  <c r="D21" i="25"/>
  <c r="C25" i="11" s="1"/>
  <c r="D20" i="25"/>
  <c r="D19" i="25"/>
  <c r="D18" i="25"/>
  <c r="C22" i="11" s="1"/>
  <c r="D17" i="25"/>
  <c r="D16" i="25"/>
  <c r="D15" i="25"/>
  <c r="D14" i="25"/>
  <c r="D13" i="25"/>
  <c r="D12" i="25"/>
  <c r="D11" i="25"/>
  <c r="D10" i="25"/>
  <c r="D9" i="25"/>
  <c r="D8" i="25"/>
  <c r="D7" i="25"/>
  <c r="D6" i="25"/>
  <c r="D5" i="25"/>
  <c r="C11" i="11" l="1"/>
  <c r="E7" i="25"/>
  <c r="D11" i="11" s="1"/>
  <c r="F7" i="25"/>
  <c r="E11" i="11" s="1"/>
  <c r="C15" i="11"/>
  <c r="E11" i="25"/>
  <c r="D15" i="11" s="1"/>
  <c r="F11" i="25"/>
  <c r="E15" i="11" s="1"/>
  <c r="C19" i="11"/>
  <c r="E15" i="25"/>
  <c r="D19" i="11" s="1"/>
  <c r="F15" i="25"/>
  <c r="E19" i="11" s="1"/>
  <c r="C23" i="11"/>
  <c r="F19" i="25"/>
  <c r="E23" i="11" s="1"/>
  <c r="E19" i="25"/>
  <c r="D23" i="11" s="1"/>
  <c r="C27" i="11"/>
  <c r="E23" i="25"/>
  <c r="D27" i="11" s="1"/>
  <c r="F23" i="25"/>
  <c r="E27" i="11" s="1"/>
  <c r="C31" i="11"/>
  <c r="E27" i="25"/>
  <c r="D31" i="11" s="1"/>
  <c r="F27" i="25"/>
  <c r="E31" i="11" s="1"/>
  <c r="C35" i="11"/>
  <c r="E31" i="25"/>
  <c r="D35" i="11" s="1"/>
  <c r="F31" i="25"/>
  <c r="E35" i="11" s="1"/>
  <c r="C39" i="11"/>
  <c r="E35" i="25"/>
  <c r="D39" i="11" s="1"/>
  <c r="F35" i="25"/>
  <c r="E39" i="11" s="1"/>
  <c r="C43" i="11"/>
  <c r="E39" i="25"/>
  <c r="D43" i="11" s="1"/>
  <c r="F39" i="25"/>
  <c r="E43" i="11" s="1"/>
  <c r="C16" i="11"/>
  <c r="F12" i="25"/>
  <c r="E16" i="11" s="1"/>
  <c r="E12" i="25"/>
  <c r="D16" i="11" s="1"/>
  <c r="C24" i="11"/>
  <c r="E20" i="25"/>
  <c r="D24" i="11" s="1"/>
  <c r="F20" i="25"/>
  <c r="E24" i="11" s="1"/>
  <c r="C32" i="11"/>
  <c r="E28" i="25"/>
  <c r="D32" i="11" s="1"/>
  <c r="F28" i="25"/>
  <c r="E32" i="11" s="1"/>
  <c r="C40" i="11"/>
  <c r="E36" i="25"/>
  <c r="D40" i="11" s="1"/>
  <c r="F36" i="25"/>
  <c r="E40" i="11" s="1"/>
  <c r="C44" i="11"/>
  <c r="E40" i="25"/>
  <c r="D44" i="11" s="1"/>
  <c r="F40" i="25"/>
  <c r="E44" i="11" s="1"/>
  <c r="C9" i="11"/>
  <c r="E5" i="25"/>
  <c r="D9" i="11" s="1"/>
  <c r="F5" i="25"/>
  <c r="E9" i="11" s="1"/>
  <c r="C13" i="11"/>
  <c r="F9" i="25"/>
  <c r="E13" i="11" s="1"/>
  <c r="E9" i="25"/>
  <c r="D13" i="11" s="1"/>
  <c r="C17" i="11"/>
  <c r="E13" i="25"/>
  <c r="D17" i="11" s="1"/>
  <c r="F13" i="25"/>
  <c r="E17" i="11" s="1"/>
  <c r="C21" i="11"/>
  <c r="F17" i="25"/>
  <c r="E21" i="11" s="1"/>
  <c r="E17" i="25"/>
  <c r="D21" i="11" s="1"/>
  <c r="C12" i="11"/>
  <c r="F8" i="25"/>
  <c r="E12" i="11" s="1"/>
  <c r="E8" i="25"/>
  <c r="D12" i="11" s="1"/>
  <c r="C20" i="11"/>
  <c r="F16" i="25"/>
  <c r="E20" i="11" s="1"/>
  <c r="E16" i="25"/>
  <c r="D20" i="11" s="1"/>
  <c r="C28" i="11"/>
  <c r="E24" i="25"/>
  <c r="D28" i="11" s="1"/>
  <c r="F24" i="25"/>
  <c r="E28" i="11" s="1"/>
  <c r="C36" i="11"/>
  <c r="E32" i="25"/>
  <c r="D36" i="11" s="1"/>
  <c r="F32" i="25"/>
  <c r="E36" i="11" s="1"/>
  <c r="C10" i="11"/>
  <c r="E6" i="25"/>
  <c r="D10" i="11" s="1"/>
  <c r="F6" i="25"/>
  <c r="E10" i="11" s="1"/>
  <c r="C14" i="11"/>
  <c r="E10" i="25"/>
  <c r="D14" i="11" s="1"/>
  <c r="F10" i="25"/>
  <c r="E14" i="11" s="1"/>
  <c r="C18" i="11"/>
  <c r="E14" i="25"/>
  <c r="D18" i="11" s="1"/>
  <c r="F14" i="25"/>
  <c r="E18" i="11" s="1"/>
  <c r="C26" i="11"/>
  <c r="E22" i="25"/>
  <c r="D26" i="11" s="1"/>
  <c r="F22" i="25"/>
  <c r="E26" i="11" s="1"/>
  <c r="C30" i="11"/>
  <c r="E26" i="25"/>
  <c r="D30" i="11" s="1"/>
  <c r="F26" i="25"/>
  <c r="E30" i="11" s="1"/>
  <c r="C34" i="11"/>
  <c r="F30" i="25"/>
  <c r="E34" i="11" s="1"/>
  <c r="E30" i="25"/>
  <c r="D34" i="11" s="1"/>
  <c r="C38" i="11"/>
  <c r="E34" i="25"/>
  <c r="D38" i="11" s="1"/>
  <c r="F34" i="25"/>
  <c r="E38" i="11" s="1"/>
  <c r="C42" i="11"/>
  <c r="E38" i="25"/>
  <c r="D42" i="11" s="1"/>
  <c r="F38" i="25"/>
  <c r="E42" i="11" s="1"/>
  <c r="E21" i="25"/>
  <c r="D25" i="11" s="1"/>
  <c r="E25" i="25"/>
  <c r="D29" i="11" s="1"/>
  <c r="E29" i="25"/>
  <c r="D33" i="11" s="1"/>
  <c r="E33" i="25"/>
  <c r="D37" i="11" s="1"/>
  <c r="E37" i="25"/>
  <c r="D41" i="11" s="1"/>
  <c r="F21" i="25"/>
  <c r="E25" i="11" s="1"/>
  <c r="F25" i="25"/>
  <c r="E29" i="11" s="1"/>
  <c r="F29" i="25"/>
  <c r="E33" i="11" s="1"/>
  <c r="F33" i="25"/>
  <c r="E37" i="11" s="1"/>
  <c r="F37" i="25"/>
  <c r="E41" i="11" s="1"/>
  <c r="C53" i="4" a="1"/>
  <c r="F18" i="25"/>
  <c r="E22" i="11" s="1"/>
  <c r="E18" i="25"/>
  <c r="D22" i="11" s="1"/>
  <c r="C41" i="25"/>
  <c r="D41" i="25"/>
  <c r="D11" i="8" l="1"/>
  <c r="G6" i="26"/>
  <c r="G11" i="26"/>
  <c r="D12" i="8"/>
  <c r="F53" i="4"/>
  <c r="J53" i="4"/>
  <c r="N53" i="4"/>
  <c r="R53" i="4"/>
  <c r="V53" i="4"/>
  <c r="Z53" i="4"/>
  <c r="AD53" i="4"/>
  <c r="AH53" i="4"/>
  <c r="AL53" i="4"/>
  <c r="E53" i="4"/>
  <c r="K53" i="4"/>
  <c r="P53" i="4"/>
  <c r="U53" i="4"/>
  <c r="AA53" i="4"/>
  <c r="AF53" i="4"/>
  <c r="AK53" i="4"/>
  <c r="G53" i="4"/>
  <c r="L53" i="4"/>
  <c r="Q53" i="4"/>
  <c r="W53" i="4"/>
  <c r="AB53" i="4"/>
  <c r="AG53" i="4"/>
  <c r="C53" i="4"/>
  <c r="H53" i="4"/>
  <c r="M53" i="4"/>
  <c r="S53" i="4"/>
  <c r="X53" i="4"/>
  <c r="AC53" i="4"/>
  <c r="AI53" i="4"/>
  <c r="D53" i="4"/>
  <c r="I53" i="4"/>
  <c r="O53" i="4"/>
  <c r="T53" i="4"/>
  <c r="Y53" i="4"/>
  <c r="AE53" i="4"/>
  <c r="AJ53" i="4"/>
  <c r="F41" i="25"/>
  <c r="K16" i="26" s="1"/>
  <c r="E41" i="25"/>
  <c r="K15" i="26" s="1"/>
  <c r="C7" i="24" l="1"/>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M409" i="23"/>
  <c r="I409" i="23"/>
  <c r="N406" i="23"/>
  <c r="N409" i="23" s="1"/>
  <c r="M406" i="23"/>
  <c r="L406" i="23"/>
  <c r="L409" i="23" s="1"/>
  <c r="K406" i="23"/>
  <c r="K409" i="23" s="1"/>
  <c r="J406" i="23"/>
  <c r="J409" i="23" s="1"/>
  <c r="I406" i="23"/>
  <c r="H406" i="23"/>
  <c r="H409" i="23" s="1"/>
  <c r="G406" i="23"/>
  <c r="G409" i="23" s="1"/>
  <c r="F406" i="23"/>
  <c r="F409" i="23" s="1"/>
  <c r="E406" i="23"/>
  <c r="G38" i="24" l="1"/>
  <c r="F7" i="24"/>
  <c r="F14" i="24"/>
  <c r="G22" i="24"/>
  <c r="G30" i="24"/>
  <c r="F9" i="24"/>
  <c r="F13" i="24"/>
  <c r="F21" i="24"/>
  <c r="F29" i="24"/>
  <c r="F37" i="24"/>
  <c r="G39" i="24"/>
  <c r="G9" i="24"/>
  <c r="G17" i="24"/>
  <c r="G25" i="24"/>
  <c r="G33" i="24"/>
  <c r="G41" i="24"/>
  <c r="F22" i="24"/>
  <c r="F30" i="24"/>
  <c r="F38" i="24"/>
  <c r="G14" i="24"/>
  <c r="G8" i="24"/>
  <c r="G16" i="24"/>
  <c r="G24" i="24"/>
  <c r="G32" i="24"/>
  <c r="G40" i="24"/>
  <c r="C43" i="24"/>
  <c r="F17" i="24"/>
  <c r="F25" i="24"/>
  <c r="F33" i="24"/>
  <c r="F41" i="24"/>
  <c r="F10" i="24"/>
  <c r="F12" i="24"/>
  <c r="F18" i="24"/>
  <c r="F20" i="24"/>
  <c r="F26" i="24"/>
  <c r="F28" i="24"/>
  <c r="F34" i="24"/>
  <c r="F36" i="24"/>
  <c r="F42" i="24"/>
  <c r="G15" i="24"/>
  <c r="G23" i="24"/>
  <c r="G31" i="24"/>
  <c r="G7" i="24"/>
  <c r="F11" i="24"/>
  <c r="F19" i="24"/>
  <c r="G10" i="24"/>
  <c r="G26" i="24"/>
  <c r="F27" i="24"/>
  <c r="F35" i="24"/>
  <c r="F8" i="24"/>
  <c r="G11" i="24"/>
  <c r="G13" i="24"/>
  <c r="F16" i="24"/>
  <c r="G18" i="24"/>
  <c r="G19" i="24"/>
  <c r="G21" i="24"/>
  <c r="F24" i="24"/>
  <c r="G27" i="24"/>
  <c r="G29" i="24"/>
  <c r="F32" i="24"/>
  <c r="G34" i="24"/>
  <c r="G35" i="24"/>
  <c r="G37" i="24"/>
  <c r="F40" i="24"/>
  <c r="G42" i="24"/>
  <c r="D43" i="24"/>
  <c r="G12" i="24"/>
  <c r="F15" i="24"/>
  <c r="G20" i="24"/>
  <c r="F23" i="24"/>
  <c r="G28" i="24"/>
  <c r="F31" i="24"/>
  <c r="G36" i="24"/>
  <c r="F39" i="24"/>
  <c r="E43" i="24"/>
  <c r="F43" i="24" l="1"/>
  <c r="G43" i="24"/>
  <c r="F4" i="2" l="1" a="1"/>
  <c r="F6" i="2" s="1"/>
  <c r="F7" i="2"/>
  <c r="F10" i="2"/>
  <c r="F11" i="2"/>
  <c r="F15" i="2"/>
  <c r="F18" i="2"/>
  <c r="F19" i="2"/>
  <c r="F23" i="2"/>
  <c r="F26" i="2"/>
  <c r="F27" i="2"/>
  <c r="F31" i="2"/>
  <c r="F34" i="2"/>
  <c r="F35" i="2"/>
  <c r="F39" i="2"/>
  <c r="E4" i="2" a="1"/>
  <c r="E4" i="2" s="1"/>
  <c r="E5" i="2"/>
  <c r="E6" i="2"/>
  <c r="E7" i="2"/>
  <c r="E9" i="2"/>
  <c r="E10" i="2"/>
  <c r="E11" i="2"/>
  <c r="E13" i="2"/>
  <c r="E14" i="2"/>
  <c r="E15" i="2"/>
  <c r="E17" i="2"/>
  <c r="E18" i="2"/>
  <c r="E19" i="2"/>
  <c r="E21" i="2"/>
  <c r="E22" i="2"/>
  <c r="E23" i="2"/>
  <c r="E25" i="2"/>
  <c r="E26" i="2"/>
  <c r="E27" i="2"/>
  <c r="E29" i="2"/>
  <c r="E30" i="2"/>
  <c r="E31" i="2"/>
  <c r="E33" i="2"/>
  <c r="E34" i="2"/>
  <c r="E35" i="2"/>
  <c r="E37" i="2"/>
  <c r="E38" i="2"/>
  <c r="E39" i="2"/>
  <c r="A39" i="2"/>
  <c r="A35" i="2"/>
  <c r="A31" i="2"/>
  <c r="A27" i="2"/>
  <c r="A23" i="2"/>
  <c r="A19" i="2"/>
  <c r="A15" i="2"/>
  <c r="A11" i="2"/>
  <c r="A7" i="2"/>
  <c r="G39" i="2"/>
  <c r="G37" i="2"/>
  <c r="G36" i="2"/>
  <c r="G35" i="2"/>
  <c r="G33" i="2"/>
  <c r="G32" i="2"/>
  <c r="G31" i="2"/>
  <c r="G28" i="2"/>
  <c r="G27" i="2"/>
  <c r="G25" i="2"/>
  <c r="G24" i="2"/>
  <c r="G23" i="2"/>
  <c r="G21" i="2"/>
  <c r="G20" i="2"/>
  <c r="G17" i="2"/>
  <c r="G16" i="2"/>
  <c r="G15" i="2"/>
  <c r="G13" i="2"/>
  <c r="G12" i="2"/>
  <c r="G11" i="2"/>
  <c r="G9" i="2"/>
  <c r="G8" i="2"/>
  <c r="G7" i="2"/>
  <c r="G5" i="2"/>
  <c r="G4"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C39" i="2"/>
  <c r="D39" i="2" s="1"/>
  <c r="C38" i="2"/>
  <c r="D38" i="2" s="1"/>
  <c r="C37" i="2"/>
  <c r="D37" i="2" s="1"/>
  <c r="C36" i="2"/>
  <c r="D36" i="2" s="1"/>
  <c r="C35" i="2"/>
  <c r="D35" i="2" s="1"/>
  <c r="C34" i="2"/>
  <c r="D34" i="2"/>
  <c r="C33" i="2"/>
  <c r="D33" i="2" s="1"/>
  <c r="C32" i="2"/>
  <c r="D32" i="2" s="1"/>
  <c r="C31" i="2"/>
  <c r="D31" i="2"/>
  <c r="C30" i="2"/>
  <c r="D30" i="2" s="1"/>
  <c r="C29" i="2"/>
  <c r="C28" i="2"/>
  <c r="D28" i="2"/>
  <c r="C27" i="2"/>
  <c r="D27" i="2"/>
  <c r="C26" i="2"/>
  <c r="D26" i="2"/>
  <c r="C25" i="2"/>
  <c r="C24" i="2"/>
  <c r="D24" i="2" s="1"/>
  <c r="C23" i="2"/>
  <c r="D23" i="2" s="1"/>
  <c r="C22" i="2"/>
  <c r="D22" i="2"/>
  <c r="C21" i="2"/>
  <c r="D21" i="2"/>
  <c r="C20" i="2"/>
  <c r="D20" i="2"/>
  <c r="C19" i="2"/>
  <c r="D19" i="2"/>
  <c r="C18" i="2"/>
  <c r="D18" i="2" s="1"/>
  <c r="C17" i="2"/>
  <c r="D17" i="2" s="1"/>
  <c r="C16" i="2"/>
  <c r="C15" i="2"/>
  <c r="D15" i="2" s="1"/>
  <c r="C14" i="2"/>
  <c r="D14" i="2" s="1"/>
  <c r="C13" i="2"/>
  <c r="C12" i="2"/>
  <c r="D12" i="2" s="1"/>
  <c r="C11" i="2"/>
  <c r="D11" i="2"/>
  <c r="C10" i="2"/>
  <c r="D10" i="2" s="1"/>
  <c r="C9" i="2"/>
  <c r="D9" i="2"/>
  <c r="C8" i="2"/>
  <c r="D8" i="2" s="1"/>
  <c r="C7" i="2"/>
  <c r="C6" i="2"/>
  <c r="D6" i="2"/>
  <c r="C5" i="2"/>
  <c r="D5" i="2" s="1"/>
  <c r="C4" i="2"/>
  <c r="G38" i="2"/>
  <c r="G34" i="2"/>
  <c r="G30" i="2"/>
  <c r="G29" i="2"/>
  <c r="G26" i="2"/>
  <c r="G22" i="2"/>
  <c r="G19" i="2"/>
  <c r="G18" i="2"/>
  <c r="G14" i="2"/>
  <c r="G10" i="2"/>
  <c r="G6" i="2"/>
  <c r="L5" i="2"/>
  <c r="K4" i="16"/>
  <c r="C3" i="16"/>
  <c r="B4" i="8"/>
  <c r="D13" i="8"/>
  <c r="D7" i="2"/>
  <c r="D13" i="2"/>
  <c r="D16" i="2"/>
  <c r="D25" i="2"/>
  <c r="D29" i="2"/>
  <c r="D4" i="2"/>
  <c r="E50" i="7"/>
  <c r="A8" i="2"/>
  <c r="A13" i="2"/>
  <c r="B14" i="2"/>
  <c r="B15" i="2"/>
  <c r="A24" i="2"/>
  <c r="A29" i="2"/>
  <c r="B31" i="2"/>
  <c r="A12" i="2"/>
  <c r="A17" i="2"/>
  <c r="B18" i="2"/>
  <c r="B19" i="2"/>
  <c r="A33" i="2"/>
  <c r="B35" i="2"/>
  <c r="A9" i="2"/>
  <c r="B11" i="2"/>
  <c r="A25" i="2"/>
  <c r="B27" i="2"/>
  <c r="A5" i="2"/>
  <c r="B7" i="2"/>
  <c r="A21" i="2"/>
  <c r="B23" i="2"/>
  <c r="A37" i="2"/>
  <c r="B39" i="2"/>
  <c r="AG19" i="25" l="1"/>
  <c r="AG13" i="25"/>
  <c r="AF10" i="25"/>
  <c r="AG30" i="25"/>
  <c r="AG39" i="25"/>
  <c r="AF19" i="25"/>
  <c r="AG26" i="25"/>
  <c r="AG35" i="25"/>
  <c r="AG17" i="25"/>
  <c r="AG24" i="25"/>
  <c r="AF40" i="25"/>
  <c r="AF8" i="25"/>
  <c r="AG22" i="25"/>
  <c r="AG31" i="25"/>
  <c r="AF11" i="25"/>
  <c r="AF37" i="25"/>
  <c r="AG33" i="25"/>
  <c r="AG16" i="25"/>
  <c r="AG8" i="25"/>
  <c r="AF34" i="25"/>
  <c r="AF39" i="25"/>
  <c r="AF28" i="25"/>
  <c r="AF35" i="25"/>
  <c r="AF29" i="25"/>
  <c r="AF30" i="25"/>
  <c r="AF9" i="25"/>
  <c r="AG18" i="25"/>
  <c r="AG32" i="25"/>
  <c r="AF14" i="25"/>
  <c r="AF17" i="25"/>
  <c r="AF32" i="25"/>
  <c r="AF31" i="25"/>
  <c r="AG6" i="25"/>
  <c r="AG15" i="25"/>
  <c r="AG28" i="25"/>
  <c r="AF5" i="25"/>
  <c r="AF23" i="25"/>
  <c r="AG10" i="25"/>
  <c r="AF24" i="25"/>
  <c r="AF12" i="25"/>
  <c r="AG29" i="25"/>
  <c r="AF7" i="25"/>
  <c r="AG40" i="25"/>
  <c r="AF16" i="25"/>
  <c r="AG36" i="25"/>
  <c r="AG9" i="25"/>
  <c r="AG25" i="25"/>
  <c r="AG11" i="25"/>
  <c r="AF20" i="25"/>
  <c r="AF26" i="25"/>
  <c r="AG23" i="25"/>
  <c r="AG21" i="25"/>
  <c r="AF38" i="25"/>
  <c r="AG12" i="25"/>
  <c r="AG27" i="25"/>
  <c r="AF15" i="25"/>
  <c r="AF21" i="25"/>
  <c r="AF18" i="25"/>
  <c r="AF13" i="25"/>
  <c r="AF22" i="25"/>
  <c r="AG38" i="25"/>
  <c r="AF25" i="25"/>
  <c r="AG7" i="25"/>
  <c r="AF36" i="25"/>
  <c r="AG14" i="25"/>
  <c r="AF33" i="25"/>
  <c r="AG20" i="25"/>
  <c r="AG5" i="25"/>
  <c r="AG37" i="25"/>
  <c r="AF6" i="25"/>
  <c r="AG34" i="25"/>
  <c r="AF27" i="25"/>
  <c r="AB40" i="25"/>
  <c r="G44" i="11" s="1"/>
  <c r="AB36" i="25"/>
  <c r="G40" i="11" s="1"/>
  <c r="AB32" i="25"/>
  <c r="G36" i="11" s="1"/>
  <c r="AB28" i="25"/>
  <c r="G32" i="11" s="1"/>
  <c r="AB24" i="25"/>
  <c r="G28" i="11" s="1"/>
  <c r="AB20" i="25"/>
  <c r="G24" i="11" s="1"/>
  <c r="AB15" i="25"/>
  <c r="G19" i="11" s="1"/>
  <c r="AB11" i="25"/>
  <c r="G15" i="11" s="1"/>
  <c r="AB7" i="25"/>
  <c r="G11" i="11" s="1"/>
  <c r="X39" i="25"/>
  <c r="F43" i="11" s="1"/>
  <c r="X35" i="25"/>
  <c r="F39" i="11" s="1"/>
  <c r="X31" i="25"/>
  <c r="F35" i="11" s="1"/>
  <c r="X27" i="25"/>
  <c r="F31" i="11" s="1"/>
  <c r="X23" i="25"/>
  <c r="F27" i="11" s="1"/>
  <c r="X19" i="25"/>
  <c r="F23" i="11" s="1"/>
  <c r="X14" i="25"/>
  <c r="F18" i="11" s="1"/>
  <c r="X10" i="25"/>
  <c r="F14" i="11" s="1"/>
  <c r="X6" i="25"/>
  <c r="F10" i="11" s="1"/>
  <c r="AB26" i="25"/>
  <c r="G30" i="11" s="1"/>
  <c r="AB13" i="25"/>
  <c r="G17" i="11" s="1"/>
  <c r="AB5" i="25"/>
  <c r="G9" i="11" s="1"/>
  <c r="X33" i="25"/>
  <c r="F37" i="11" s="1"/>
  <c r="X25" i="25"/>
  <c r="F29" i="11" s="1"/>
  <c r="X16" i="25"/>
  <c r="F20" i="11" s="1"/>
  <c r="X12" i="25"/>
  <c r="F16" i="11" s="1"/>
  <c r="AB37" i="25"/>
  <c r="G41" i="11" s="1"/>
  <c r="AB29" i="25"/>
  <c r="G33" i="11" s="1"/>
  <c r="AB21" i="25"/>
  <c r="G25" i="11" s="1"/>
  <c r="AB12" i="25"/>
  <c r="G16" i="11" s="1"/>
  <c r="X40" i="25"/>
  <c r="F44" i="11" s="1"/>
  <c r="X32" i="25"/>
  <c r="F36" i="11" s="1"/>
  <c r="X24" i="25"/>
  <c r="F28" i="11" s="1"/>
  <c r="X15" i="25"/>
  <c r="F19" i="11" s="1"/>
  <c r="X7" i="25"/>
  <c r="F11" i="11" s="1"/>
  <c r="AB39" i="25"/>
  <c r="G43" i="11" s="1"/>
  <c r="AB35" i="25"/>
  <c r="G39" i="11" s="1"/>
  <c r="AB31" i="25"/>
  <c r="G35" i="11" s="1"/>
  <c r="AB27" i="25"/>
  <c r="G31" i="11" s="1"/>
  <c r="AB23" i="25"/>
  <c r="G27" i="11" s="1"/>
  <c r="AB19" i="25"/>
  <c r="G23" i="11" s="1"/>
  <c r="AB14" i="25"/>
  <c r="G18" i="11" s="1"/>
  <c r="AB10" i="25"/>
  <c r="G14" i="11" s="1"/>
  <c r="AB6" i="25"/>
  <c r="G10" i="11" s="1"/>
  <c r="X38" i="25"/>
  <c r="F42" i="11" s="1"/>
  <c r="X34" i="25"/>
  <c r="F38" i="11" s="1"/>
  <c r="X30" i="25"/>
  <c r="F34" i="11" s="1"/>
  <c r="X26" i="25"/>
  <c r="F30" i="11" s="1"/>
  <c r="X22" i="25"/>
  <c r="F26" i="11" s="1"/>
  <c r="X17" i="25"/>
  <c r="F21" i="11" s="1"/>
  <c r="X13" i="25"/>
  <c r="F17" i="11" s="1"/>
  <c r="X9" i="25"/>
  <c r="F13" i="11" s="1"/>
  <c r="X5" i="25"/>
  <c r="F9" i="11" s="1"/>
  <c r="AB38" i="25"/>
  <c r="G42" i="11" s="1"/>
  <c r="AB34" i="25"/>
  <c r="G38" i="11" s="1"/>
  <c r="AB30" i="25"/>
  <c r="G34" i="11" s="1"/>
  <c r="AB22" i="25"/>
  <c r="G26" i="11" s="1"/>
  <c r="AB17" i="25"/>
  <c r="G21" i="11" s="1"/>
  <c r="AB9" i="25"/>
  <c r="G13" i="11" s="1"/>
  <c r="X37" i="25"/>
  <c r="F41" i="11" s="1"/>
  <c r="X29" i="25"/>
  <c r="F33" i="11" s="1"/>
  <c r="X21" i="25"/>
  <c r="F25" i="11" s="1"/>
  <c r="X8" i="25"/>
  <c r="F12" i="11" s="1"/>
  <c r="AB33" i="25"/>
  <c r="G37" i="11" s="1"/>
  <c r="AB25" i="25"/>
  <c r="G29" i="11" s="1"/>
  <c r="AB16" i="25"/>
  <c r="G20" i="11" s="1"/>
  <c r="AB8" i="25"/>
  <c r="G12" i="11" s="1"/>
  <c r="X36" i="25"/>
  <c r="F40" i="11" s="1"/>
  <c r="X28" i="25"/>
  <c r="F32" i="11" s="1"/>
  <c r="X20" i="25"/>
  <c r="F24" i="11" s="1"/>
  <c r="X11" i="25"/>
  <c r="F15" i="11" s="1"/>
  <c r="AB18" i="25"/>
  <c r="G22" i="11" s="1"/>
  <c r="X18" i="25"/>
  <c r="F22" i="11" s="1"/>
  <c r="F38" i="2"/>
  <c r="F30" i="2"/>
  <c r="F22" i="2"/>
  <c r="F14" i="2"/>
  <c r="F4" i="2"/>
  <c r="F8" i="2"/>
  <c r="F12" i="2"/>
  <c r="F16" i="2"/>
  <c r="F20" i="2"/>
  <c r="F24" i="2"/>
  <c r="F28" i="2"/>
  <c r="F32" i="2"/>
  <c r="F36" i="2"/>
  <c r="F5" i="2"/>
  <c r="F9" i="2"/>
  <c r="F13" i="2"/>
  <c r="F17" i="2"/>
  <c r="F21" i="2"/>
  <c r="F25" i="2"/>
  <c r="F29" i="2"/>
  <c r="F33" i="2"/>
  <c r="F37" i="2"/>
  <c r="E36" i="2"/>
  <c r="E32" i="2"/>
  <c r="E28" i="2"/>
  <c r="E24" i="2"/>
  <c r="E20" i="2"/>
  <c r="E16" i="2"/>
  <c r="E12" i="2"/>
  <c r="E8" i="2"/>
  <c r="AF41" i="25" l="1"/>
  <c r="O15" i="26" s="1"/>
  <c r="AG41" i="25"/>
  <c r="O16" i="26" s="1"/>
  <c r="X41" i="25"/>
  <c r="O10" i="26" s="1"/>
  <c r="AB41" i="25"/>
  <c r="O11" i="26" s="1"/>
  <c r="C45" i="11" l="1"/>
  <c r="D23" i="8" s="1"/>
  <c r="E45" i="11" l="1"/>
  <c r="F23" i="8" s="1"/>
  <c r="F45" i="11"/>
  <c r="G23" i="8" s="1"/>
  <c r="D45" i="11"/>
  <c r="E23" i="8" s="1"/>
  <c r="G45" i="11"/>
  <c r="H23" i="8" s="1"/>
  <c r="Z88" i="4" l="1"/>
  <c r="Z70" i="4"/>
  <c r="Z58" i="4"/>
  <c r="Z55" i="4"/>
  <c r="Z65" i="4"/>
  <c r="Z87" i="4"/>
  <c r="Z84" i="4"/>
  <c r="Z80" i="4"/>
  <c r="Z83" i="4"/>
  <c r="Z79" i="4"/>
  <c r="Z76" i="4"/>
  <c r="Z64" i="4"/>
  <c r="Z57" i="4"/>
  <c r="Z63" i="4"/>
  <c r="Z67" i="4"/>
  <c r="Z81" i="4"/>
  <c r="Z75" i="4"/>
  <c r="Z73" i="4"/>
  <c r="Z86" i="4"/>
  <c r="Z71" i="4"/>
  <c r="Z66" i="4"/>
  <c r="Z60" i="4"/>
  <c r="Z82" i="4"/>
  <c r="Z78" i="4"/>
  <c r="Z74" i="4"/>
  <c r="Z68" i="4"/>
  <c r="Z89" i="4"/>
  <c r="Z61" i="4"/>
  <c r="Z62" i="4"/>
  <c r="Z59" i="4"/>
  <c r="Z54" i="4"/>
  <c r="Z69" i="4"/>
  <c r="Z56" i="4"/>
  <c r="Z72" i="4"/>
  <c r="Z77" i="4"/>
  <c r="Z85" i="4"/>
  <c r="J71" i="4"/>
  <c r="J72" i="4"/>
  <c r="J58" i="4"/>
  <c r="J82" i="4"/>
  <c r="J62" i="4"/>
  <c r="J55" i="4"/>
  <c r="J79" i="4"/>
  <c r="J74" i="4"/>
  <c r="J61" i="4"/>
  <c r="J87" i="4"/>
  <c r="J65" i="4"/>
  <c r="J75" i="4"/>
  <c r="J67" i="4"/>
  <c r="J76" i="4"/>
  <c r="J88" i="4"/>
  <c r="J69" i="4"/>
  <c r="J78" i="4"/>
  <c r="J85" i="4"/>
  <c r="J54" i="4"/>
  <c r="J60" i="4"/>
  <c r="J77" i="4"/>
  <c r="J56" i="4"/>
  <c r="J73" i="4"/>
  <c r="J86" i="4"/>
  <c r="J89" i="4"/>
  <c r="J57" i="4"/>
  <c r="J63" i="4"/>
  <c r="J80" i="4"/>
  <c r="J59" i="4"/>
  <c r="J68" i="4"/>
  <c r="J83" i="4"/>
  <c r="J66" i="4"/>
  <c r="J64" i="4"/>
  <c r="J84" i="4"/>
  <c r="J81" i="4"/>
  <c r="J70" i="4"/>
  <c r="Q73" i="4"/>
  <c r="Q84" i="4"/>
  <c r="Q75" i="4"/>
  <c r="Q56" i="4"/>
  <c r="Q63" i="4"/>
  <c r="Q62" i="4"/>
  <c r="Q71" i="4"/>
  <c r="Q64" i="4"/>
  <c r="Q77" i="4"/>
  <c r="Q67" i="4"/>
  <c r="Q78" i="4"/>
  <c r="Q79" i="4"/>
  <c r="Q68" i="4"/>
  <c r="Q54" i="4"/>
  <c r="Q83" i="4"/>
  <c r="Q80" i="4"/>
  <c r="Q55" i="4"/>
  <c r="Q69" i="4"/>
  <c r="Q89" i="4"/>
  <c r="Q61" i="4"/>
  <c r="Q72" i="4"/>
  <c r="Q76" i="4"/>
  <c r="Q86" i="4"/>
  <c r="Q82" i="4"/>
  <c r="Q59" i="4"/>
  <c r="Q70" i="4"/>
  <c r="Q57" i="4"/>
  <c r="Q85" i="4"/>
  <c r="Q65" i="4"/>
  <c r="Q74" i="4"/>
  <c r="Q58" i="4"/>
  <c r="Q60" i="4"/>
  <c r="Q81" i="4"/>
  <c r="Q66" i="4"/>
  <c r="Q87" i="4"/>
  <c r="Q88" i="4"/>
  <c r="C64" i="4"/>
  <c r="C73" i="4"/>
  <c r="C82" i="4"/>
  <c r="C71" i="4"/>
  <c r="C70" i="4"/>
  <c r="C77" i="4"/>
  <c r="C72" i="4"/>
  <c r="C66" i="4"/>
  <c r="C80" i="4"/>
  <c r="C59" i="4"/>
  <c r="C75" i="4"/>
  <c r="C65" i="4"/>
  <c r="C81" i="4"/>
  <c r="C62" i="4"/>
  <c r="C87" i="4"/>
  <c r="C84" i="4"/>
  <c r="C63" i="4"/>
  <c r="C54" i="4"/>
  <c r="C58" i="4"/>
  <c r="C57" i="4"/>
  <c r="C55" i="4"/>
  <c r="C67" i="4"/>
  <c r="C68" i="4"/>
  <c r="C85" i="4"/>
  <c r="C56" i="4"/>
  <c r="C61" i="4"/>
  <c r="C83" i="4"/>
  <c r="C76" i="4"/>
  <c r="C86" i="4"/>
  <c r="C79" i="4"/>
  <c r="C69" i="4"/>
  <c r="C74" i="4"/>
  <c r="C60" i="4"/>
  <c r="C88" i="4"/>
  <c r="C78" i="4"/>
  <c r="C89" i="4"/>
  <c r="AM53" i="4"/>
  <c r="AK65" i="4"/>
  <c r="AK55" i="4"/>
  <c r="AK79" i="4"/>
  <c r="AK74" i="4"/>
  <c r="AK58" i="4"/>
  <c r="AK68" i="4"/>
  <c r="AK59" i="4"/>
  <c r="AK72" i="4"/>
  <c r="AK76" i="4"/>
  <c r="AK82" i="4"/>
  <c r="AK56" i="4"/>
  <c r="AK54" i="4"/>
  <c r="AK85" i="4"/>
  <c r="AK83" i="4"/>
  <c r="AK57" i="4"/>
  <c r="AK69" i="4"/>
  <c r="AK81" i="4"/>
  <c r="AK67" i="4"/>
  <c r="AK88" i="4"/>
  <c r="AK75" i="4"/>
  <c r="AK66" i="4"/>
  <c r="AK62" i="4"/>
  <c r="AK80" i="4"/>
  <c r="AK71" i="4"/>
  <c r="AK86" i="4"/>
  <c r="AK84" i="4"/>
  <c r="AK77" i="4"/>
  <c r="AK73" i="4"/>
  <c r="AK70" i="4"/>
  <c r="AK61" i="4"/>
  <c r="AK63" i="4"/>
  <c r="AK87" i="4"/>
  <c r="AK89" i="4"/>
  <c r="AK78" i="4"/>
  <c r="AK64" i="4"/>
  <c r="AK60" i="4"/>
  <c r="AG81" i="4"/>
  <c r="AG87" i="4"/>
  <c r="AG59" i="4"/>
  <c r="AG65" i="4"/>
  <c r="AG63" i="4"/>
  <c r="AG84" i="4"/>
  <c r="AG74" i="4"/>
  <c r="AG83" i="4"/>
  <c r="AG66" i="4"/>
  <c r="AG85" i="4"/>
  <c r="AG67" i="4"/>
  <c r="AG71" i="4"/>
  <c r="AG55" i="4"/>
  <c r="AG73" i="4"/>
  <c r="AG60" i="4"/>
  <c r="AG80" i="4"/>
  <c r="AG58" i="4"/>
  <c r="AG70" i="4"/>
  <c r="AG88" i="4"/>
  <c r="AG54" i="4"/>
  <c r="AG78" i="4"/>
  <c r="AG82" i="4"/>
  <c r="AG68" i="4"/>
  <c r="AG61" i="4"/>
  <c r="AG64" i="4"/>
  <c r="AG75" i="4"/>
  <c r="AG89" i="4"/>
  <c r="AG72" i="4"/>
  <c r="AG57" i="4"/>
  <c r="AG79" i="4"/>
  <c r="AG56" i="4"/>
  <c r="AG77" i="4"/>
  <c r="AG62" i="4"/>
  <c r="AG76" i="4"/>
  <c r="AG86" i="4"/>
  <c r="AG69" i="4"/>
  <c r="Y69" i="4"/>
  <c r="Y66" i="4"/>
  <c r="Y59" i="4"/>
  <c r="Y87" i="4"/>
  <c r="Y80" i="4"/>
  <c r="Y57" i="4"/>
  <c r="Y70" i="4"/>
  <c r="Y65" i="4"/>
  <c r="Y54" i="4"/>
  <c r="Y84" i="4"/>
  <c r="Y85" i="4"/>
  <c r="Y81" i="4"/>
  <c r="Y75" i="4"/>
  <c r="Y60" i="4"/>
  <c r="Y63" i="4"/>
  <c r="Y62" i="4"/>
  <c r="Y77" i="4"/>
  <c r="Y74" i="4"/>
  <c r="Y83" i="4"/>
  <c r="Y71" i="4"/>
  <c r="Y73" i="4"/>
  <c r="Y68" i="4"/>
  <c r="Y88" i="4"/>
  <c r="Y78" i="4"/>
  <c r="Y58" i="4"/>
  <c r="Y56" i="4"/>
  <c r="Y86" i="4"/>
  <c r="Y67" i="4"/>
  <c r="Y61" i="4"/>
  <c r="Y89" i="4"/>
  <c r="Y82" i="4"/>
  <c r="Y64" i="4"/>
  <c r="Y72" i="4"/>
  <c r="Y55" i="4"/>
  <c r="Y79" i="4"/>
  <c r="Y76" i="4"/>
  <c r="F68" i="4"/>
  <c r="F60" i="4"/>
  <c r="F84" i="4"/>
  <c r="F78" i="4"/>
  <c r="F66" i="4"/>
  <c r="F70" i="4"/>
  <c r="F58" i="4"/>
  <c r="F65" i="4"/>
  <c r="F69" i="4"/>
  <c r="F87" i="4"/>
  <c r="F56" i="4"/>
  <c r="F75" i="4"/>
  <c r="F71" i="4"/>
  <c r="F80" i="4"/>
  <c r="F64" i="4"/>
  <c r="F83" i="4"/>
  <c r="F79" i="4"/>
  <c r="F61" i="4"/>
  <c r="F85" i="4"/>
  <c r="F82" i="4"/>
  <c r="F67" i="4"/>
  <c r="F63" i="4"/>
  <c r="F88" i="4"/>
  <c r="F62" i="4"/>
  <c r="F76" i="4"/>
  <c r="F86" i="4"/>
  <c r="F81" i="4"/>
  <c r="F89" i="4"/>
  <c r="F73" i="4"/>
  <c r="F55" i="4"/>
  <c r="F77" i="4"/>
  <c r="F54" i="4"/>
  <c r="F57" i="4"/>
  <c r="F74" i="4"/>
  <c r="F72" i="4"/>
  <c r="F59" i="4"/>
  <c r="P70" i="4"/>
  <c r="P77" i="4"/>
  <c r="P54" i="4"/>
  <c r="P64" i="4"/>
  <c r="P89" i="4"/>
  <c r="P60" i="4"/>
  <c r="P63" i="4"/>
  <c r="P66" i="4"/>
  <c r="P84" i="4"/>
  <c r="P61" i="4"/>
  <c r="P68" i="4"/>
  <c r="P59" i="4"/>
  <c r="P55" i="4"/>
  <c r="P72" i="4"/>
  <c r="P73" i="4"/>
  <c r="P86" i="4"/>
  <c r="P56" i="4"/>
  <c r="P76" i="4"/>
  <c r="P71" i="4"/>
  <c r="P57" i="4"/>
  <c r="P81" i="4"/>
  <c r="P83" i="4"/>
  <c r="P65" i="4"/>
  <c r="P58" i="4"/>
  <c r="P87" i="4"/>
  <c r="P82" i="4"/>
  <c r="P75" i="4"/>
  <c r="P74" i="4"/>
  <c r="P78" i="4"/>
  <c r="P67" i="4"/>
  <c r="P85" i="4"/>
  <c r="P79" i="4"/>
  <c r="P62" i="4"/>
  <c r="P80" i="4"/>
  <c r="P88" i="4"/>
  <c r="P69" i="4"/>
  <c r="K58" i="4"/>
  <c r="K69" i="4"/>
  <c r="K54" i="4"/>
  <c r="K55" i="4"/>
  <c r="K74" i="4"/>
  <c r="K84" i="4"/>
  <c r="K88" i="4"/>
  <c r="K65" i="4"/>
  <c r="K70" i="4"/>
  <c r="K73" i="4"/>
  <c r="K87" i="4"/>
  <c r="K61" i="4"/>
  <c r="K78" i="4"/>
  <c r="K75" i="4"/>
  <c r="K64" i="4"/>
  <c r="K71" i="4"/>
  <c r="K56" i="4"/>
  <c r="K62" i="4"/>
  <c r="K76" i="4"/>
  <c r="K68" i="4"/>
  <c r="K81" i="4"/>
  <c r="K60" i="4"/>
  <c r="K57" i="4"/>
  <c r="K80" i="4"/>
  <c r="K85" i="4"/>
  <c r="K86" i="4"/>
  <c r="K67" i="4"/>
  <c r="K79" i="4"/>
  <c r="K89" i="4"/>
  <c r="K59" i="4"/>
  <c r="K82" i="4"/>
  <c r="K72" i="4"/>
  <c r="K63" i="4"/>
  <c r="K77" i="4"/>
  <c r="K83" i="4"/>
  <c r="K66" i="4"/>
  <c r="L81" i="4"/>
  <c r="L87" i="4"/>
  <c r="L89" i="4"/>
  <c r="L80" i="4"/>
  <c r="L69" i="4"/>
  <c r="L78" i="4"/>
  <c r="L61" i="4"/>
  <c r="L86" i="4"/>
  <c r="L62" i="4"/>
  <c r="L88" i="4"/>
  <c r="L79" i="4"/>
  <c r="L56" i="4"/>
  <c r="L67" i="4"/>
  <c r="L65" i="4"/>
  <c r="L57" i="4"/>
  <c r="L85" i="4"/>
  <c r="L72" i="4"/>
  <c r="L76" i="4"/>
  <c r="L77" i="4"/>
  <c r="L63" i="4"/>
  <c r="L54" i="4"/>
  <c r="L70" i="4"/>
  <c r="L84" i="4"/>
  <c r="L64" i="4"/>
  <c r="L55" i="4"/>
  <c r="L83" i="4"/>
  <c r="L74" i="4"/>
  <c r="L60" i="4"/>
  <c r="L68" i="4"/>
  <c r="L58" i="4"/>
  <c r="L71" i="4"/>
  <c r="L75" i="4"/>
  <c r="L73" i="4"/>
  <c r="L59" i="4"/>
  <c r="L82" i="4"/>
  <c r="L66" i="4"/>
  <c r="AB62" i="4"/>
  <c r="AB85" i="4"/>
  <c r="AB56" i="4"/>
  <c r="AB61" i="4"/>
  <c r="AB59" i="4"/>
  <c r="AB80" i="4"/>
  <c r="AB83" i="4"/>
  <c r="AB66" i="4"/>
  <c r="AB65" i="4"/>
  <c r="AB74" i="4"/>
  <c r="AB86" i="4"/>
  <c r="AB68" i="4"/>
  <c r="AB54" i="4"/>
  <c r="AB76" i="4"/>
  <c r="AB88" i="4"/>
  <c r="AB73" i="4"/>
  <c r="AB70" i="4"/>
  <c r="AB55" i="4"/>
  <c r="AB75" i="4"/>
  <c r="AB81" i="4"/>
  <c r="AB69" i="4"/>
  <c r="AB89" i="4"/>
  <c r="AB79" i="4"/>
  <c r="AB78" i="4"/>
  <c r="AB58" i="4"/>
  <c r="AB77" i="4"/>
  <c r="AB60" i="4"/>
  <c r="AB87" i="4"/>
  <c r="AB64" i="4"/>
  <c r="AB72" i="4"/>
  <c r="AB63" i="4"/>
  <c r="AB84" i="4"/>
  <c r="AB82" i="4"/>
  <c r="AB67" i="4"/>
  <c r="AB71" i="4"/>
  <c r="AB57" i="4"/>
  <c r="AI86" i="4"/>
  <c r="AI84" i="4"/>
  <c r="AI70" i="4"/>
  <c r="AI56" i="4"/>
  <c r="AI63" i="4"/>
  <c r="AI69" i="4"/>
  <c r="AI61" i="4"/>
  <c r="AI81" i="4"/>
  <c r="AI76" i="4"/>
  <c r="AI72" i="4"/>
  <c r="AI74" i="4"/>
  <c r="AI83" i="4"/>
  <c r="AI71" i="4"/>
  <c r="AI54" i="4"/>
  <c r="AI55" i="4"/>
  <c r="AI77" i="4"/>
  <c r="AI75" i="4"/>
  <c r="AI89" i="4"/>
  <c r="AI73" i="4"/>
  <c r="AI57" i="4"/>
  <c r="AI66" i="4"/>
  <c r="AI68" i="4"/>
  <c r="AI59" i="4"/>
  <c r="AI64" i="4"/>
  <c r="AI87" i="4"/>
  <c r="AI60" i="4"/>
  <c r="AI78" i="4"/>
  <c r="AI62" i="4"/>
  <c r="AI88" i="4"/>
  <c r="AI65" i="4"/>
  <c r="AI85" i="4"/>
  <c r="AI82" i="4"/>
  <c r="AI58" i="4"/>
  <c r="AI67" i="4"/>
  <c r="AI80" i="4"/>
  <c r="AI79" i="4"/>
  <c r="U75" i="4"/>
  <c r="U67" i="4"/>
  <c r="U66" i="4"/>
  <c r="U56" i="4"/>
  <c r="U58" i="4"/>
  <c r="U65" i="4"/>
  <c r="U85" i="4"/>
  <c r="U82" i="4"/>
  <c r="U64" i="4"/>
  <c r="U55" i="4"/>
  <c r="U73" i="4"/>
  <c r="U57" i="4"/>
  <c r="U87" i="4"/>
  <c r="U71" i="4"/>
  <c r="U69" i="4"/>
  <c r="U54" i="4"/>
  <c r="U86" i="4"/>
  <c r="U74" i="4"/>
  <c r="U89" i="4"/>
  <c r="U68" i="4"/>
  <c r="U62" i="4"/>
  <c r="U88" i="4"/>
  <c r="U70" i="4"/>
  <c r="U80" i="4"/>
  <c r="U84" i="4"/>
  <c r="U72" i="4"/>
  <c r="U63" i="4"/>
  <c r="U77" i="4"/>
  <c r="U59" i="4"/>
  <c r="U76" i="4"/>
  <c r="U61" i="4"/>
  <c r="U81" i="4"/>
  <c r="U60" i="4"/>
  <c r="U78" i="4"/>
  <c r="U83" i="4"/>
  <c r="U79" i="4"/>
  <c r="X89" i="4"/>
  <c r="X76" i="4"/>
  <c r="X65" i="4"/>
  <c r="X83" i="4"/>
  <c r="X66" i="4"/>
  <c r="X85" i="4"/>
  <c r="X75" i="4"/>
  <c r="X71" i="4"/>
  <c r="X67" i="4"/>
  <c r="X57" i="4"/>
  <c r="X77" i="4"/>
  <c r="X72" i="4"/>
  <c r="X61" i="4"/>
  <c r="X73" i="4"/>
  <c r="X63" i="4"/>
  <c r="X70" i="4"/>
  <c r="X74" i="4"/>
  <c r="X59" i="4"/>
  <c r="X60" i="4"/>
  <c r="X68" i="4"/>
  <c r="X58" i="4"/>
  <c r="X80" i="4"/>
  <c r="X87" i="4"/>
  <c r="X88" i="4"/>
  <c r="X64" i="4"/>
  <c r="X79" i="4"/>
  <c r="X62" i="4"/>
  <c r="X54" i="4"/>
  <c r="X84" i="4"/>
  <c r="X82" i="4"/>
  <c r="X56" i="4"/>
  <c r="X81" i="4"/>
  <c r="X86" i="4"/>
  <c r="X78" i="4"/>
  <c r="X55" i="4"/>
  <c r="X69" i="4"/>
  <c r="D61" i="4"/>
  <c r="D78" i="4"/>
  <c r="D60" i="4"/>
  <c r="D58" i="4"/>
  <c r="D68" i="4"/>
  <c r="D57" i="4"/>
  <c r="D87" i="4"/>
  <c r="D59" i="4"/>
  <c r="D56" i="4"/>
  <c r="D62" i="4"/>
  <c r="D81" i="4"/>
  <c r="D72" i="4"/>
  <c r="D86" i="4"/>
  <c r="D65" i="4"/>
  <c r="D74" i="4"/>
  <c r="D70" i="4"/>
  <c r="D63" i="4"/>
  <c r="D54" i="4"/>
  <c r="D82" i="4"/>
  <c r="D64" i="4"/>
  <c r="D85" i="4"/>
  <c r="D55" i="4"/>
  <c r="D89" i="4"/>
  <c r="D75" i="4"/>
  <c r="D88" i="4"/>
  <c r="D71" i="4"/>
  <c r="D67" i="4"/>
  <c r="D77" i="4"/>
  <c r="D83" i="4"/>
  <c r="D66" i="4"/>
  <c r="D69" i="4"/>
  <c r="D73" i="4"/>
  <c r="D79" i="4"/>
  <c r="D80" i="4"/>
  <c r="D76" i="4"/>
  <c r="D84" i="4"/>
  <c r="AC80" i="4"/>
  <c r="AC70" i="4"/>
  <c r="AC89" i="4"/>
  <c r="AC61" i="4"/>
  <c r="AC78" i="4"/>
  <c r="AC58" i="4"/>
  <c r="AC56" i="4"/>
  <c r="AC84" i="4"/>
  <c r="AC76" i="4"/>
  <c r="AC65" i="4"/>
  <c r="AC57" i="4"/>
  <c r="AC54" i="4"/>
  <c r="AC86" i="4"/>
  <c r="AC77" i="4"/>
  <c r="AC63" i="4"/>
  <c r="AC62" i="4"/>
  <c r="AC66" i="4"/>
  <c r="AC79" i="4"/>
  <c r="AC73" i="4"/>
  <c r="AC74" i="4"/>
  <c r="AC69" i="4"/>
  <c r="AC60" i="4"/>
  <c r="AC88" i="4"/>
  <c r="AC72" i="4"/>
  <c r="AC82" i="4"/>
  <c r="AC83" i="4"/>
  <c r="AC87" i="4"/>
  <c r="AC71" i="4"/>
  <c r="AC64" i="4"/>
  <c r="AC55" i="4"/>
  <c r="AC75" i="4"/>
  <c r="AC81" i="4"/>
  <c r="AC59" i="4"/>
  <c r="AC85" i="4"/>
  <c r="AC68" i="4"/>
  <c r="AC67" i="4"/>
  <c r="M72" i="4"/>
  <c r="M73" i="4"/>
  <c r="M87" i="4"/>
  <c r="M69" i="4"/>
  <c r="M59" i="4"/>
  <c r="M70" i="4"/>
  <c r="M68" i="4"/>
  <c r="M81" i="4"/>
  <c r="M66" i="4"/>
  <c r="M62" i="4"/>
  <c r="M76" i="4"/>
  <c r="M67" i="4"/>
  <c r="M78" i="4"/>
  <c r="M71" i="4"/>
  <c r="M84" i="4"/>
  <c r="M65" i="4"/>
  <c r="M83" i="4"/>
  <c r="M63" i="4"/>
  <c r="M86" i="4"/>
  <c r="M79" i="4"/>
  <c r="M74" i="4"/>
  <c r="M58" i="4"/>
  <c r="M77" i="4"/>
  <c r="M54" i="4"/>
  <c r="M75" i="4"/>
  <c r="M85" i="4"/>
  <c r="M55" i="4"/>
  <c r="M89" i="4"/>
  <c r="M80" i="4"/>
  <c r="M57" i="4"/>
  <c r="M56" i="4"/>
  <c r="M82" i="4"/>
  <c r="M64" i="4"/>
  <c r="M61" i="4"/>
  <c r="M88" i="4"/>
  <c r="M60" i="4"/>
  <c r="AJ60" i="4"/>
  <c r="AJ63" i="4"/>
  <c r="AJ83" i="4"/>
  <c r="AJ73" i="4"/>
  <c r="AJ86" i="4"/>
  <c r="AJ80" i="4"/>
  <c r="AJ67" i="4"/>
  <c r="AJ55" i="4"/>
  <c r="AJ87" i="4"/>
  <c r="AJ59" i="4"/>
  <c r="AJ65" i="4"/>
  <c r="AJ79" i="4"/>
  <c r="AJ56" i="4"/>
  <c r="AJ84" i="4"/>
  <c r="AJ70" i="4"/>
  <c r="AJ75" i="4"/>
  <c r="AJ66" i="4"/>
  <c r="AJ71" i="4"/>
  <c r="AJ74" i="4"/>
  <c r="AJ88" i="4"/>
  <c r="AJ62" i="4"/>
  <c r="AJ64" i="4"/>
  <c r="AJ76" i="4"/>
  <c r="AJ89" i="4"/>
  <c r="AJ85" i="4"/>
  <c r="AJ69" i="4"/>
  <c r="AJ54" i="4"/>
  <c r="AJ78" i="4"/>
  <c r="AJ72" i="4"/>
  <c r="AJ81" i="4"/>
  <c r="AJ57" i="4"/>
  <c r="AJ58" i="4"/>
  <c r="AJ77" i="4"/>
  <c r="AJ61" i="4"/>
  <c r="AJ68" i="4"/>
  <c r="AJ82" i="4"/>
  <c r="R76" i="4"/>
  <c r="R72" i="4"/>
  <c r="R57" i="4"/>
  <c r="R55" i="4"/>
  <c r="R84" i="4"/>
  <c r="R71" i="4"/>
  <c r="R85" i="4"/>
  <c r="R77" i="4"/>
  <c r="R54" i="4"/>
  <c r="R86" i="4"/>
  <c r="R63" i="4"/>
  <c r="R68" i="4"/>
  <c r="R70" i="4"/>
  <c r="R83" i="4"/>
  <c r="R78" i="4"/>
  <c r="R75" i="4"/>
  <c r="R81" i="4"/>
  <c r="R80" i="4"/>
  <c r="R59" i="4"/>
  <c r="R88" i="4"/>
  <c r="R60" i="4"/>
  <c r="R89" i="4"/>
  <c r="R61" i="4"/>
  <c r="R64" i="4"/>
  <c r="R82" i="4"/>
  <c r="R87" i="4"/>
  <c r="R66" i="4"/>
  <c r="R67" i="4"/>
  <c r="R65" i="4"/>
  <c r="R62" i="4"/>
  <c r="R69" i="4"/>
  <c r="R74" i="4"/>
  <c r="R79" i="4"/>
  <c r="R58" i="4"/>
  <c r="R73" i="4"/>
  <c r="R56" i="4"/>
  <c r="T58" i="4"/>
  <c r="T56" i="4"/>
  <c r="T71" i="4"/>
  <c r="T64" i="4"/>
  <c r="T66" i="4"/>
  <c r="T89" i="4"/>
  <c r="T88" i="4"/>
  <c r="T79" i="4"/>
  <c r="T80" i="4"/>
  <c r="T78" i="4"/>
  <c r="T75" i="4"/>
  <c r="T73" i="4"/>
  <c r="T74" i="4"/>
  <c r="T54" i="4"/>
  <c r="T61" i="4"/>
  <c r="T63" i="4"/>
  <c r="T62" i="4"/>
  <c r="T65" i="4"/>
  <c r="T57" i="4"/>
  <c r="T87" i="4"/>
  <c r="T72" i="4"/>
  <c r="T77" i="4"/>
  <c r="T76" i="4"/>
  <c r="T84" i="4"/>
  <c r="T85" i="4"/>
  <c r="T82" i="4"/>
  <c r="T59" i="4"/>
  <c r="T55" i="4"/>
  <c r="T60" i="4"/>
  <c r="T70" i="4"/>
  <c r="T81" i="4"/>
  <c r="T83" i="4"/>
  <c r="T86" i="4"/>
  <c r="T69" i="4"/>
  <c r="T68" i="4"/>
  <c r="T67" i="4"/>
  <c r="AA88" i="4"/>
  <c r="AA56" i="4"/>
  <c r="AA74" i="4"/>
  <c r="AA66" i="4"/>
  <c r="AA86" i="4"/>
  <c r="AA69" i="4"/>
  <c r="AA82" i="4"/>
  <c r="AA78" i="4"/>
  <c r="AA75" i="4"/>
  <c r="AA71" i="4"/>
  <c r="AA84" i="4"/>
  <c r="AA89" i="4"/>
  <c r="AA64" i="4"/>
  <c r="AA65" i="4"/>
  <c r="AA81" i="4"/>
  <c r="AA76" i="4"/>
  <c r="AA77" i="4"/>
  <c r="AA60" i="4"/>
  <c r="AA83" i="4"/>
  <c r="AA59" i="4"/>
  <c r="AA67" i="4"/>
  <c r="AA72" i="4"/>
  <c r="AA79" i="4"/>
  <c r="AA73" i="4"/>
  <c r="AA85" i="4"/>
  <c r="AA87" i="4"/>
  <c r="AA63" i="4"/>
  <c r="AA54" i="4"/>
  <c r="AA57" i="4"/>
  <c r="AA80" i="4"/>
  <c r="AA70" i="4"/>
  <c r="AA61" i="4"/>
  <c r="AA62" i="4"/>
  <c r="AA68" i="4"/>
  <c r="AA55" i="4"/>
  <c r="AA58" i="4"/>
  <c r="V71" i="4"/>
  <c r="V79" i="4"/>
  <c r="V69" i="4"/>
  <c r="V80" i="4"/>
  <c r="V83" i="4"/>
  <c r="V73" i="4"/>
  <c r="V59" i="4"/>
  <c r="V74" i="4"/>
  <c r="V61" i="4"/>
  <c r="V55" i="4"/>
  <c r="V88" i="4"/>
  <c r="V84" i="4"/>
  <c r="V85" i="4"/>
  <c r="V72" i="4"/>
  <c r="V82" i="4"/>
  <c r="V63" i="4"/>
  <c r="V76" i="4"/>
  <c r="V77" i="4"/>
  <c r="V62" i="4"/>
  <c r="V89" i="4"/>
  <c r="V60" i="4"/>
  <c r="V54" i="4"/>
  <c r="V70" i="4"/>
  <c r="V68" i="4"/>
  <c r="V65" i="4"/>
  <c r="V57" i="4"/>
  <c r="V66" i="4"/>
  <c r="V64" i="4"/>
  <c r="V67" i="4"/>
  <c r="V86" i="4"/>
  <c r="V75" i="4"/>
  <c r="V78" i="4"/>
  <c r="V87" i="4"/>
  <c r="V58" i="4"/>
  <c r="V56" i="4"/>
  <c r="V81" i="4"/>
  <c r="AF69" i="4"/>
  <c r="AF61" i="4"/>
  <c r="AF68" i="4"/>
  <c r="AF77" i="4"/>
  <c r="AF87" i="4"/>
  <c r="AF79" i="4"/>
  <c r="AF62" i="4"/>
  <c r="AF57" i="4"/>
  <c r="AF75" i="4"/>
  <c r="AF73" i="4"/>
  <c r="AF76" i="4"/>
  <c r="AF84" i="4"/>
  <c r="AF89" i="4"/>
  <c r="AF82" i="4"/>
  <c r="AF72" i="4"/>
  <c r="AF83" i="4"/>
  <c r="AF55" i="4"/>
  <c r="AF85" i="4"/>
  <c r="AF71" i="4"/>
  <c r="AF60" i="4"/>
  <c r="AF86" i="4"/>
  <c r="AF66" i="4"/>
  <c r="AF64" i="4"/>
  <c r="AF65" i="4"/>
  <c r="AF56" i="4"/>
  <c r="AF63" i="4"/>
  <c r="AF88" i="4"/>
  <c r="AF67" i="4"/>
  <c r="AF54" i="4"/>
  <c r="AF78" i="4"/>
  <c r="AF59" i="4"/>
  <c r="AF70" i="4"/>
  <c r="AF81" i="4"/>
  <c r="AF80" i="4"/>
  <c r="AF58" i="4"/>
  <c r="AF74" i="4"/>
  <c r="H83" i="4"/>
  <c r="H58" i="4"/>
  <c r="H82" i="4"/>
  <c r="H75" i="4"/>
  <c r="H66" i="4"/>
  <c r="H68" i="4"/>
  <c r="H73" i="4"/>
  <c r="H87" i="4"/>
  <c r="H69" i="4"/>
  <c r="H77" i="4"/>
  <c r="H84" i="4"/>
  <c r="H86" i="4"/>
  <c r="H67" i="4"/>
  <c r="H70" i="4"/>
  <c r="H60" i="4"/>
  <c r="H71" i="4"/>
  <c r="H80" i="4"/>
  <c r="H54" i="4"/>
  <c r="H74" i="4"/>
  <c r="H65" i="4"/>
  <c r="H85" i="4"/>
  <c r="H76" i="4"/>
  <c r="H61" i="4"/>
  <c r="H62" i="4"/>
  <c r="H88" i="4"/>
  <c r="H64" i="4"/>
  <c r="H78" i="4"/>
  <c r="H89" i="4"/>
  <c r="H79" i="4"/>
  <c r="H63" i="4"/>
  <c r="H59" i="4"/>
  <c r="H55" i="4"/>
  <c r="H81" i="4"/>
  <c r="H56" i="4"/>
  <c r="H72" i="4"/>
  <c r="H57" i="4"/>
  <c r="W76" i="4"/>
  <c r="W77" i="4"/>
  <c r="W62" i="4"/>
  <c r="W74" i="4"/>
  <c r="W58" i="4"/>
  <c r="W57" i="4"/>
  <c r="W63" i="4"/>
  <c r="W89" i="4"/>
  <c r="W79" i="4"/>
  <c r="W67" i="4"/>
  <c r="W64" i="4"/>
  <c r="W66" i="4"/>
  <c r="W78" i="4"/>
  <c r="W61" i="4"/>
  <c r="W59" i="4"/>
  <c r="W83" i="4"/>
  <c r="W87" i="4"/>
  <c r="W72" i="4"/>
  <c r="W73" i="4"/>
  <c r="W69" i="4"/>
  <c r="W60" i="4"/>
  <c r="W56" i="4"/>
  <c r="W86" i="4"/>
  <c r="W65" i="4"/>
  <c r="W84" i="4"/>
  <c r="W80" i="4"/>
  <c r="W75" i="4"/>
  <c r="W55" i="4"/>
  <c r="W88" i="4"/>
  <c r="W71" i="4"/>
  <c r="W85" i="4"/>
  <c r="W81" i="4"/>
  <c r="W70" i="4"/>
  <c r="W82" i="4"/>
  <c r="W68" i="4"/>
  <c r="W54" i="4"/>
  <c r="E84" i="4"/>
  <c r="E76" i="4"/>
  <c r="E62" i="4"/>
  <c r="E89" i="4"/>
  <c r="E66" i="4"/>
  <c r="E63" i="4"/>
  <c r="E75" i="4"/>
  <c r="E83" i="4"/>
  <c r="E82" i="4"/>
  <c r="E78" i="4"/>
  <c r="E68" i="4"/>
  <c r="E61" i="4"/>
  <c r="E73" i="4"/>
  <c r="E88" i="4"/>
  <c r="E69" i="4"/>
  <c r="E80" i="4"/>
  <c r="E56" i="4"/>
  <c r="E74" i="4"/>
  <c r="E77" i="4"/>
  <c r="E71" i="4"/>
  <c r="E79" i="4"/>
  <c r="E67" i="4"/>
  <c r="E70" i="4"/>
  <c r="E65" i="4"/>
  <c r="E64" i="4"/>
  <c r="E72" i="4"/>
  <c r="E54" i="4"/>
  <c r="E58" i="4"/>
  <c r="E85" i="4"/>
  <c r="E86" i="4"/>
  <c r="E81" i="4"/>
  <c r="E55" i="4"/>
  <c r="E59" i="4"/>
  <c r="E87" i="4"/>
  <c r="E60" i="4"/>
  <c r="E57" i="4"/>
  <c r="AE62" i="4"/>
  <c r="AE87" i="4"/>
  <c r="AE55" i="4"/>
  <c r="AE66" i="4"/>
  <c r="AE82" i="4"/>
  <c r="AE74" i="4"/>
  <c r="AE70" i="4"/>
  <c r="AE68" i="4"/>
  <c r="AE76" i="4"/>
  <c r="AE60" i="4"/>
  <c r="AE84" i="4"/>
  <c r="AE54" i="4"/>
  <c r="AE69" i="4"/>
  <c r="AE73" i="4"/>
  <c r="AE57" i="4"/>
  <c r="AE64" i="4"/>
  <c r="AE56" i="4"/>
  <c r="AE65" i="4"/>
  <c r="AE81" i="4"/>
  <c r="AE75" i="4"/>
  <c r="AE71" i="4"/>
  <c r="AE67" i="4"/>
  <c r="AE85" i="4"/>
  <c r="AE58" i="4"/>
  <c r="AE80" i="4"/>
  <c r="AE63" i="4"/>
  <c r="AE79" i="4"/>
  <c r="AE59" i="4"/>
  <c r="AE72" i="4"/>
  <c r="AE86" i="4"/>
  <c r="AE83" i="4"/>
  <c r="AE78" i="4"/>
  <c r="AE88" i="4"/>
  <c r="AE77" i="4"/>
  <c r="AE89" i="4"/>
  <c r="AE61" i="4"/>
  <c r="AH72" i="4"/>
  <c r="AH57" i="4"/>
  <c r="AH58" i="4"/>
  <c r="AH70" i="4"/>
  <c r="AH64" i="4"/>
  <c r="AH56" i="4"/>
  <c r="AH86" i="4"/>
  <c r="AH54" i="4"/>
  <c r="AH74" i="4"/>
  <c r="AH82" i="4"/>
  <c r="AH66" i="4"/>
  <c r="AH59" i="4"/>
  <c r="AH63" i="4"/>
  <c r="AH55" i="4"/>
  <c r="AH68" i="4"/>
  <c r="AH81" i="4"/>
  <c r="AH79" i="4"/>
  <c r="AH73" i="4"/>
  <c r="AH88" i="4"/>
  <c r="AH71" i="4"/>
  <c r="AH76" i="4"/>
  <c r="AH83" i="4"/>
  <c r="AH85" i="4"/>
  <c r="AH77" i="4"/>
  <c r="AH67" i="4"/>
  <c r="AH78" i="4"/>
  <c r="AH80" i="4"/>
  <c r="AH61" i="4"/>
  <c r="AH75" i="4"/>
  <c r="AH89" i="4"/>
  <c r="AH62" i="4"/>
  <c r="AH87" i="4"/>
  <c r="AH65" i="4"/>
  <c r="AH60" i="4"/>
  <c r="AH84" i="4"/>
  <c r="AH69" i="4"/>
  <c r="N76" i="4"/>
  <c r="N70" i="4"/>
  <c r="N72" i="4"/>
  <c r="N79" i="4"/>
  <c r="N87" i="4"/>
  <c r="N88" i="4"/>
  <c r="N64" i="4"/>
  <c r="N68" i="4"/>
  <c r="N78" i="4"/>
  <c r="N58" i="4"/>
  <c r="N82" i="4"/>
  <c r="N63" i="4"/>
  <c r="N86" i="4"/>
  <c r="N57" i="4"/>
  <c r="N60" i="4"/>
  <c r="N66" i="4"/>
  <c r="N77" i="4"/>
  <c r="N71" i="4"/>
  <c r="N59" i="4"/>
  <c r="N74" i="4"/>
  <c r="N56" i="4"/>
  <c r="N55" i="4"/>
  <c r="N61" i="4"/>
  <c r="N85" i="4"/>
  <c r="N81" i="4"/>
  <c r="N69" i="4"/>
  <c r="N67" i="4"/>
  <c r="N89" i="4"/>
  <c r="N54" i="4"/>
  <c r="N65" i="4"/>
  <c r="N83" i="4"/>
  <c r="N75" i="4"/>
  <c r="N80" i="4"/>
  <c r="N84" i="4"/>
  <c r="N73" i="4"/>
  <c r="N62" i="4"/>
  <c r="AD63" i="4"/>
  <c r="AD68" i="4"/>
  <c r="AD71" i="4"/>
  <c r="AD54" i="4"/>
  <c r="AD58" i="4"/>
  <c r="AD64" i="4"/>
  <c r="AD78" i="4"/>
  <c r="AD76" i="4"/>
  <c r="AD82" i="4"/>
  <c r="AD80" i="4"/>
  <c r="AD61" i="4"/>
  <c r="AD66" i="4"/>
  <c r="AD62" i="4"/>
  <c r="AD59" i="4"/>
  <c r="AD67" i="4"/>
  <c r="AD73" i="4"/>
  <c r="AD65" i="4"/>
  <c r="AD72" i="4"/>
  <c r="AD83" i="4"/>
  <c r="AD60" i="4"/>
  <c r="AD75" i="4"/>
  <c r="AD86" i="4"/>
  <c r="AD70" i="4"/>
  <c r="AD77" i="4"/>
  <c r="AD79" i="4"/>
  <c r="AD57" i="4"/>
  <c r="AD56" i="4"/>
  <c r="AD87" i="4"/>
  <c r="AD88" i="4"/>
  <c r="AD74" i="4"/>
  <c r="AD81" i="4"/>
  <c r="AD89" i="4"/>
  <c r="AD69" i="4"/>
  <c r="AD55" i="4"/>
  <c r="AD84" i="4"/>
  <c r="AD85" i="4"/>
  <c r="S58" i="4"/>
  <c r="S74" i="4"/>
  <c r="S69" i="4"/>
  <c r="S67" i="4"/>
  <c r="S73" i="4"/>
  <c r="S68" i="4"/>
  <c r="S84" i="4"/>
  <c r="S87" i="4"/>
  <c r="S82" i="4"/>
  <c r="S77" i="4"/>
  <c r="S66" i="4"/>
  <c r="S75" i="4"/>
  <c r="S55" i="4"/>
  <c r="S60" i="4"/>
  <c r="S63" i="4"/>
  <c r="S72" i="4"/>
  <c r="S80" i="4"/>
  <c r="S54" i="4"/>
  <c r="S70" i="4"/>
  <c r="S89" i="4"/>
  <c r="S65" i="4"/>
  <c r="S79" i="4"/>
  <c r="S59" i="4"/>
  <c r="S57" i="4"/>
  <c r="S76" i="4"/>
  <c r="S78" i="4"/>
  <c r="S88" i="4"/>
  <c r="S86" i="4"/>
  <c r="S83" i="4"/>
  <c r="S85" i="4"/>
  <c r="S64" i="4"/>
  <c r="S56" i="4"/>
  <c r="S62" i="4"/>
  <c r="S61" i="4"/>
  <c r="S81" i="4"/>
  <c r="S71" i="4"/>
  <c r="I65" i="4"/>
  <c r="I57" i="4"/>
  <c r="I73" i="4"/>
  <c r="I85" i="4"/>
  <c r="I54" i="4"/>
  <c r="I80" i="4"/>
  <c r="I70" i="4"/>
  <c r="I78" i="4"/>
  <c r="I75" i="4"/>
  <c r="I69" i="4"/>
  <c r="I60" i="4"/>
  <c r="I81" i="4"/>
  <c r="I77" i="4"/>
  <c r="I58" i="4"/>
  <c r="I86" i="4"/>
  <c r="I66" i="4"/>
  <c r="I82" i="4"/>
  <c r="I59" i="4"/>
  <c r="I68" i="4"/>
  <c r="I55" i="4"/>
  <c r="I61" i="4"/>
  <c r="I72" i="4"/>
  <c r="I83" i="4"/>
  <c r="I62" i="4"/>
  <c r="I88" i="4"/>
  <c r="I64" i="4"/>
  <c r="I74" i="4"/>
  <c r="I71" i="4"/>
  <c r="I63" i="4"/>
  <c r="I79" i="4"/>
  <c r="I56" i="4"/>
  <c r="I84" i="4"/>
  <c r="I67" i="4"/>
  <c r="I87" i="4"/>
  <c r="I76" i="4"/>
  <c r="I89" i="4"/>
  <c r="G88" i="4"/>
  <c r="G56" i="4"/>
  <c r="G81" i="4"/>
  <c r="G58" i="4"/>
  <c r="G87" i="4"/>
  <c r="G86" i="4"/>
  <c r="G77" i="4"/>
  <c r="G69" i="4"/>
  <c r="G55" i="4"/>
  <c r="G79" i="4"/>
  <c r="G73" i="4"/>
  <c r="G84" i="4"/>
  <c r="G72" i="4"/>
  <c r="G63" i="4"/>
  <c r="G67" i="4"/>
  <c r="G62" i="4"/>
  <c r="G80" i="4"/>
  <c r="G60" i="4"/>
  <c r="G61" i="4"/>
  <c r="G64" i="4"/>
  <c r="G71" i="4"/>
  <c r="G85" i="4"/>
  <c r="G70" i="4"/>
  <c r="G59" i="4"/>
  <c r="G66" i="4"/>
  <c r="G57" i="4"/>
  <c r="G89" i="4"/>
  <c r="G65" i="4"/>
  <c r="G76" i="4"/>
  <c r="G68" i="4"/>
  <c r="G54" i="4"/>
  <c r="G78" i="4"/>
  <c r="G83" i="4"/>
  <c r="G82" i="4"/>
  <c r="G75" i="4"/>
  <c r="G74" i="4"/>
  <c r="AL61" i="4"/>
  <c r="AL74" i="4"/>
  <c r="AL75" i="4"/>
  <c r="AL77" i="4"/>
  <c r="AL59" i="4"/>
  <c r="AL63" i="4"/>
  <c r="AL73" i="4"/>
  <c r="AL66" i="4"/>
  <c r="AL55" i="4"/>
  <c r="AL84" i="4"/>
  <c r="AL65" i="4"/>
  <c r="AL60" i="4"/>
  <c r="AL83" i="4"/>
  <c r="AL85" i="4"/>
  <c r="AL71" i="4"/>
  <c r="AL82" i="4"/>
  <c r="AL72" i="4"/>
  <c r="AL78" i="4"/>
  <c r="AL79" i="4"/>
  <c r="AL69" i="4"/>
  <c r="AL58" i="4"/>
  <c r="AL54" i="4"/>
  <c r="AL89" i="4"/>
  <c r="AL80" i="4"/>
  <c r="AL88" i="4"/>
  <c r="AL67" i="4"/>
  <c r="AL68" i="4"/>
  <c r="AL81" i="4"/>
  <c r="AL70" i="4"/>
  <c r="AL76" i="4"/>
  <c r="AL62" i="4"/>
  <c r="AL87" i="4"/>
  <c r="AL86" i="4"/>
  <c r="AL57" i="4"/>
  <c r="AL56" i="4"/>
  <c r="AL64" i="4"/>
  <c r="O61" i="4"/>
  <c r="O63" i="4"/>
  <c r="O84" i="4"/>
  <c r="O64" i="4"/>
  <c r="O75" i="4"/>
  <c r="O69" i="4"/>
  <c r="O74" i="4"/>
  <c r="O83" i="4"/>
  <c r="O59" i="4"/>
  <c r="O54" i="4"/>
  <c r="O65" i="4"/>
  <c r="O81" i="4"/>
  <c r="O67" i="4"/>
  <c r="O72" i="4"/>
  <c r="O85" i="4"/>
  <c r="O80" i="4"/>
  <c r="O89" i="4"/>
  <c r="O82" i="4"/>
  <c r="O73" i="4"/>
  <c r="O76" i="4"/>
  <c r="O71" i="4"/>
  <c r="O57" i="4"/>
  <c r="O68" i="4"/>
  <c r="O88" i="4"/>
  <c r="O60" i="4"/>
  <c r="O86" i="4"/>
  <c r="O79" i="4"/>
  <c r="O58" i="4"/>
  <c r="O70" i="4"/>
  <c r="O77" i="4"/>
  <c r="O66" i="4"/>
  <c r="O56" i="4"/>
  <c r="O87" i="4"/>
  <c r="O62" i="4"/>
  <c r="O55" i="4"/>
  <c r="O78" i="4"/>
  <c r="AM69" i="4" l="1"/>
  <c r="G20" i="25" s="1"/>
  <c r="AM68" i="4"/>
  <c r="G19" i="25" s="1"/>
  <c r="AM75" i="4"/>
  <c r="G26" i="25" s="1"/>
  <c r="AM72" i="4"/>
  <c r="G23" i="25" s="1"/>
  <c r="AM89" i="4"/>
  <c r="G40" i="25" s="1"/>
  <c r="AM74" i="4"/>
  <c r="G25" i="25" s="1"/>
  <c r="AM76" i="4"/>
  <c r="G27" i="25" s="1"/>
  <c r="AM85" i="4"/>
  <c r="G36" i="25" s="1"/>
  <c r="AM57" i="4"/>
  <c r="G8" i="25" s="1"/>
  <c r="AM84" i="4"/>
  <c r="G35" i="25" s="1"/>
  <c r="AM65" i="4"/>
  <c r="G16" i="25" s="1"/>
  <c r="AM66" i="4"/>
  <c r="G17" i="25" s="1"/>
  <c r="AM71" i="4"/>
  <c r="G22" i="25" s="1"/>
  <c r="AM78" i="4"/>
  <c r="G29" i="25" s="1"/>
  <c r="AM83" i="4"/>
  <c r="G34" i="25" s="1"/>
  <c r="AM58" i="4"/>
  <c r="G9" i="25" s="1"/>
  <c r="AM87" i="4"/>
  <c r="G38" i="25" s="1"/>
  <c r="AM82" i="4"/>
  <c r="G33" i="25" s="1"/>
  <c r="AM88" i="4"/>
  <c r="G39" i="25" s="1"/>
  <c r="AM79" i="4"/>
  <c r="G30" i="25" s="1"/>
  <c r="AM61" i="4"/>
  <c r="G12" i="25" s="1"/>
  <c r="AM67" i="4"/>
  <c r="G18" i="25" s="1"/>
  <c r="AM54" i="4"/>
  <c r="G5" i="25" s="1"/>
  <c r="AM62" i="4"/>
  <c r="G13" i="25" s="1"/>
  <c r="AM59" i="4"/>
  <c r="G10" i="25" s="1"/>
  <c r="AM77" i="4"/>
  <c r="G28" i="25" s="1"/>
  <c r="AM73" i="4"/>
  <c r="G24" i="25" s="1"/>
  <c r="AM60" i="4"/>
  <c r="G11" i="25" s="1"/>
  <c r="AM86" i="4"/>
  <c r="G37" i="25" s="1"/>
  <c r="AM56" i="4"/>
  <c r="G7" i="25" s="1"/>
  <c r="AM55" i="4"/>
  <c r="G6" i="25" s="1"/>
  <c r="AM63" i="4"/>
  <c r="G14" i="25" s="1"/>
  <c r="AM81" i="4"/>
  <c r="G32" i="25" s="1"/>
  <c r="AM80" i="4"/>
  <c r="G31" i="25" s="1"/>
  <c r="AM70" i="4"/>
  <c r="G21" i="25" s="1"/>
  <c r="AM64" i="4"/>
  <c r="G15" i="25" s="1"/>
  <c r="H14" i="25" l="1"/>
  <c r="I14" i="25"/>
  <c r="H13" i="25"/>
  <c r="I13" i="25"/>
  <c r="I9" i="25"/>
  <c r="H9" i="25"/>
  <c r="I36" i="25"/>
  <c r="H36" i="25"/>
  <c r="I21" i="25"/>
  <c r="H21" i="25"/>
  <c r="I24" i="25"/>
  <c r="H24" i="25"/>
  <c r="I39" i="25"/>
  <c r="H39" i="25"/>
  <c r="I16" i="25"/>
  <c r="H16" i="25"/>
  <c r="I27" i="25"/>
  <c r="H27" i="25"/>
  <c r="I26" i="25"/>
  <c r="H26" i="25"/>
  <c r="I31" i="25"/>
  <c r="H31" i="25"/>
  <c r="I7" i="25"/>
  <c r="H7" i="25"/>
  <c r="I28" i="25"/>
  <c r="H28" i="25"/>
  <c r="I18" i="25"/>
  <c r="H18" i="25"/>
  <c r="I33" i="25"/>
  <c r="H33" i="25"/>
  <c r="H29" i="25"/>
  <c r="I29" i="25"/>
  <c r="I35" i="25"/>
  <c r="H35" i="25"/>
  <c r="H25" i="25"/>
  <c r="I25" i="25"/>
  <c r="I19" i="25"/>
  <c r="H19" i="25"/>
  <c r="I15" i="25"/>
  <c r="H15" i="25"/>
  <c r="I11" i="25"/>
  <c r="H11" i="25"/>
  <c r="I30" i="25"/>
  <c r="H30" i="25"/>
  <c r="I17" i="25"/>
  <c r="H17" i="25"/>
  <c r="I23" i="25"/>
  <c r="H23" i="25"/>
  <c r="I6" i="25"/>
  <c r="H6" i="25"/>
  <c r="I5" i="25"/>
  <c r="H5" i="25"/>
  <c r="G41" i="25"/>
  <c r="E16" i="26" s="1"/>
  <c r="I34" i="25"/>
  <c r="H34" i="25"/>
  <c r="I32" i="25"/>
  <c r="H32" i="25"/>
  <c r="H37" i="25"/>
  <c r="I37" i="25"/>
  <c r="I10" i="25"/>
  <c r="H10" i="25"/>
  <c r="I12" i="25"/>
  <c r="H12" i="25"/>
  <c r="H38" i="25"/>
  <c r="I38" i="25"/>
  <c r="I22" i="25"/>
  <c r="H22" i="25"/>
  <c r="I8" i="25"/>
  <c r="H8" i="25"/>
  <c r="I40" i="25"/>
  <c r="H40" i="25"/>
  <c r="I20" i="25"/>
  <c r="H20" i="25"/>
  <c r="J5" i="25" l="1" a="1"/>
  <c r="H41" i="25"/>
  <c r="D22" i="26" s="1"/>
  <c r="I41" i="25"/>
  <c r="F22" i="26" s="1"/>
  <c r="J5" i="25" l="1"/>
  <c r="J36" i="25"/>
  <c r="J20" i="25"/>
  <c r="J39" i="25"/>
  <c r="J23" i="25"/>
  <c r="J7" i="25"/>
  <c r="J26" i="25"/>
  <c r="J10" i="25"/>
  <c r="J29" i="25"/>
  <c r="J13" i="25"/>
  <c r="J28" i="25"/>
  <c r="J12" i="25"/>
  <c r="J31" i="25"/>
  <c r="J15" i="25"/>
  <c r="J34" i="25"/>
  <c r="J18" i="25"/>
  <c r="J37" i="25"/>
  <c r="J21" i="25"/>
  <c r="J24" i="25"/>
  <c r="J27" i="25"/>
  <c r="J30" i="25"/>
  <c r="J17" i="25"/>
  <c r="J32" i="25"/>
  <c r="J16" i="25"/>
  <c r="J35" i="25"/>
  <c r="J19" i="25"/>
  <c r="J38" i="25"/>
  <c r="J22" i="25"/>
  <c r="J6" i="25"/>
  <c r="J25" i="25"/>
  <c r="J9" i="25"/>
  <c r="J40" i="25"/>
  <c r="J8" i="25"/>
  <c r="J11" i="25"/>
  <c r="J14" i="25"/>
  <c r="J33" i="25"/>
  <c r="AI6" i="25" l="1"/>
  <c r="AH6" i="25"/>
  <c r="AH35" i="25"/>
  <c r="AI35" i="25"/>
  <c r="AI30" i="25"/>
  <c r="AH30" i="25"/>
  <c r="AH37" i="25"/>
  <c r="AI37" i="25"/>
  <c r="AI31" i="25"/>
  <c r="AH31" i="25"/>
  <c r="AI29" i="25"/>
  <c r="AH29" i="25"/>
  <c r="AH23" i="25"/>
  <c r="AI23" i="25"/>
  <c r="AH5" i="25"/>
  <c r="AI5" i="25"/>
  <c r="AH33" i="25"/>
  <c r="AI33" i="25"/>
  <c r="AI40" i="25"/>
  <c r="AH40" i="25"/>
  <c r="AH22" i="25"/>
  <c r="AI22" i="25"/>
  <c r="AH16" i="25"/>
  <c r="AI16" i="25"/>
  <c r="AI27" i="25"/>
  <c r="AH27" i="25"/>
  <c r="AI18" i="25"/>
  <c r="AH18" i="25"/>
  <c r="AH12" i="25"/>
  <c r="AI12" i="25"/>
  <c r="AI10" i="25"/>
  <c r="AH10" i="25"/>
  <c r="AI39" i="25"/>
  <c r="AH39" i="25"/>
  <c r="AH14" i="25"/>
  <c r="AI14" i="25"/>
  <c r="AI9" i="25"/>
  <c r="AH9" i="25"/>
  <c r="AH38" i="25"/>
  <c r="AI38" i="25"/>
  <c r="AH32" i="25"/>
  <c r="AI32" i="25"/>
  <c r="AH24" i="25"/>
  <c r="AI24" i="25"/>
  <c r="AI34" i="25"/>
  <c r="AH34" i="25"/>
  <c r="AH28" i="25"/>
  <c r="AI28" i="25"/>
  <c r="AI26" i="25"/>
  <c r="AH26" i="25"/>
  <c r="AH20" i="25"/>
  <c r="AI20" i="25"/>
  <c r="AI11" i="25"/>
  <c r="AH11" i="25"/>
  <c r="AH25" i="25"/>
  <c r="AI25" i="25"/>
  <c r="AI19" i="25"/>
  <c r="AH19" i="25"/>
  <c r="AH17" i="25"/>
  <c r="AI17" i="25"/>
  <c r="AH21" i="25"/>
  <c r="AI21" i="25"/>
  <c r="AH15" i="25"/>
  <c r="AI15" i="25"/>
  <c r="AI13" i="25"/>
  <c r="AH13" i="25"/>
  <c r="AH7" i="25"/>
  <c r="AI7" i="25"/>
  <c r="AI36" i="25"/>
  <c r="AH36" i="25"/>
  <c r="AI8" i="25"/>
  <c r="AH8" i="25"/>
  <c r="H44" i="11"/>
  <c r="H20" i="11"/>
  <c r="H31" i="11"/>
  <c r="H16" i="11"/>
  <c r="H14" i="11"/>
  <c r="H18" i="11"/>
  <c r="H36" i="11"/>
  <c r="H32" i="11"/>
  <c r="H24" i="11"/>
  <c r="H15" i="11"/>
  <c r="H29" i="11"/>
  <c r="H23" i="11"/>
  <c r="H21" i="11"/>
  <c r="H25" i="11"/>
  <c r="H19" i="11"/>
  <c r="H17" i="11"/>
  <c r="H11" i="11"/>
  <c r="H40" i="11"/>
  <c r="H37" i="11"/>
  <c r="H26" i="11"/>
  <c r="H22" i="11"/>
  <c r="H43" i="11"/>
  <c r="H13" i="11"/>
  <c r="H42" i="11"/>
  <c r="H28" i="11"/>
  <c r="H38" i="11"/>
  <c r="H30" i="11"/>
  <c r="H12" i="11"/>
  <c r="H10" i="11"/>
  <c r="H39" i="11"/>
  <c r="H34" i="11"/>
  <c r="H41" i="11"/>
  <c r="H35" i="11"/>
  <c r="H33" i="11"/>
  <c r="H27" i="11"/>
  <c r="H9" i="11"/>
  <c r="AC40" i="25"/>
  <c r="L44" i="11" s="1"/>
  <c r="Y40" i="25"/>
  <c r="K44" i="11" s="1"/>
  <c r="AC16" i="25"/>
  <c r="L20" i="11" s="1"/>
  <c r="Y16" i="25"/>
  <c r="K20" i="11" s="1"/>
  <c r="AC27" i="25"/>
  <c r="L31" i="11" s="1"/>
  <c r="Y27" i="25"/>
  <c r="K31" i="11" s="1"/>
  <c r="AC12" i="25"/>
  <c r="L16" i="11" s="1"/>
  <c r="Y12" i="25"/>
  <c r="K16" i="11" s="1"/>
  <c r="Y39" i="25"/>
  <c r="K43" i="11" s="1"/>
  <c r="AC39" i="25"/>
  <c r="L43" i="11" s="1"/>
  <c r="AC14" i="25"/>
  <c r="L18" i="11" s="1"/>
  <c r="Y14" i="25"/>
  <c r="K18" i="11" s="1"/>
  <c r="Y38" i="25"/>
  <c r="K42" i="11" s="1"/>
  <c r="AC38" i="25"/>
  <c r="L42" i="11" s="1"/>
  <c r="AC24" i="25"/>
  <c r="L28" i="11" s="1"/>
  <c r="Y24" i="25"/>
  <c r="K28" i="11" s="1"/>
  <c r="Y34" i="25"/>
  <c r="K38" i="11" s="1"/>
  <c r="AC34" i="25"/>
  <c r="L38" i="11" s="1"/>
  <c r="Y15" i="25"/>
  <c r="K19" i="11" s="1"/>
  <c r="AC15" i="25"/>
  <c r="L19" i="11" s="1"/>
  <c r="AC33" i="25"/>
  <c r="L37" i="11" s="1"/>
  <c r="Y33" i="25"/>
  <c r="K37" i="11" s="1"/>
  <c r="Y22" i="25"/>
  <c r="K26" i="11" s="1"/>
  <c r="AC22" i="25"/>
  <c r="L26" i="11" s="1"/>
  <c r="Y18" i="25"/>
  <c r="K22" i="11" s="1"/>
  <c r="AC18" i="25"/>
  <c r="L22" i="11" s="1"/>
  <c r="AC10" i="25"/>
  <c r="L14" i="11" s="1"/>
  <c r="Y10" i="25"/>
  <c r="K14" i="11" s="1"/>
  <c r="AC9" i="25"/>
  <c r="L13" i="11" s="1"/>
  <c r="Y9" i="25"/>
  <c r="K13" i="11" s="1"/>
  <c r="AC32" i="25"/>
  <c r="L36" i="11" s="1"/>
  <c r="Y32" i="25"/>
  <c r="K36" i="11" s="1"/>
  <c r="AC28" i="25"/>
  <c r="L32" i="11" s="1"/>
  <c r="Y28" i="25"/>
  <c r="K32" i="11" s="1"/>
  <c r="AC26" i="25"/>
  <c r="L30" i="11" s="1"/>
  <c r="Y26" i="25"/>
  <c r="K30" i="11" s="1"/>
  <c r="AC20" i="25"/>
  <c r="L24" i="11" s="1"/>
  <c r="Y20" i="25"/>
  <c r="K24" i="11" s="1"/>
  <c r="AC11" i="25"/>
  <c r="L15" i="11" s="1"/>
  <c r="Y11" i="25"/>
  <c r="K15" i="11" s="1"/>
  <c r="AC25" i="25"/>
  <c r="L29" i="11" s="1"/>
  <c r="Y25" i="25"/>
  <c r="K29" i="11" s="1"/>
  <c r="AC19" i="25"/>
  <c r="L23" i="11" s="1"/>
  <c r="Y19" i="25"/>
  <c r="K23" i="11" s="1"/>
  <c r="AC17" i="25"/>
  <c r="L21" i="11" s="1"/>
  <c r="Y17" i="25"/>
  <c r="K21" i="11" s="1"/>
  <c r="AC21" i="25"/>
  <c r="L25" i="11" s="1"/>
  <c r="Y21" i="25"/>
  <c r="K25" i="11" s="1"/>
  <c r="AC13" i="25"/>
  <c r="L17" i="11" s="1"/>
  <c r="Y13" i="25"/>
  <c r="K17" i="11" s="1"/>
  <c r="Y7" i="25"/>
  <c r="K11" i="11" s="1"/>
  <c r="AC7" i="25"/>
  <c r="L11" i="11" s="1"/>
  <c r="AC36" i="25"/>
  <c r="L40" i="11" s="1"/>
  <c r="Y36" i="25"/>
  <c r="K40" i="11" s="1"/>
  <c r="AC8" i="25"/>
  <c r="L12" i="11" s="1"/>
  <c r="Y8" i="25"/>
  <c r="K12" i="11" s="1"/>
  <c r="Y6" i="25"/>
  <c r="K10" i="11" s="1"/>
  <c r="AC6" i="25"/>
  <c r="L10" i="11" s="1"/>
  <c r="AC35" i="25"/>
  <c r="L39" i="11" s="1"/>
  <c r="Y35" i="25"/>
  <c r="K39" i="11" s="1"/>
  <c r="AC30" i="25"/>
  <c r="L34" i="11" s="1"/>
  <c r="Y30" i="25"/>
  <c r="K34" i="11" s="1"/>
  <c r="AC37" i="25"/>
  <c r="L41" i="11" s="1"/>
  <c r="Y37" i="25"/>
  <c r="K41" i="11" s="1"/>
  <c r="Y31" i="25"/>
  <c r="K35" i="11" s="1"/>
  <c r="AC31" i="25"/>
  <c r="L35" i="11" s="1"/>
  <c r="AC29" i="25"/>
  <c r="L33" i="11" s="1"/>
  <c r="Y29" i="25"/>
  <c r="K33" i="11" s="1"/>
  <c r="Y23" i="25"/>
  <c r="K27" i="11" s="1"/>
  <c r="AC23" i="25"/>
  <c r="L27" i="11" s="1"/>
  <c r="AC5" i="25"/>
  <c r="L9" i="11" s="1"/>
  <c r="Y5" i="25"/>
  <c r="K9" i="11" s="1"/>
  <c r="L8" i="25"/>
  <c r="J12" i="11" s="1"/>
  <c r="K8" i="25"/>
  <c r="I12" i="11" s="1"/>
  <c r="L6" i="25"/>
  <c r="J10" i="11" s="1"/>
  <c r="K6" i="25"/>
  <c r="I10" i="11" s="1"/>
  <c r="L35" i="25"/>
  <c r="J39" i="11" s="1"/>
  <c r="K35" i="25"/>
  <c r="I39" i="11" s="1"/>
  <c r="L30" i="25"/>
  <c r="J34" i="11" s="1"/>
  <c r="K30" i="25"/>
  <c r="I34" i="11" s="1"/>
  <c r="L37" i="25"/>
  <c r="J41" i="11" s="1"/>
  <c r="K37" i="25"/>
  <c r="I41" i="11" s="1"/>
  <c r="L31" i="25"/>
  <c r="J35" i="11" s="1"/>
  <c r="K31" i="25"/>
  <c r="I35" i="11" s="1"/>
  <c r="L29" i="25"/>
  <c r="J33" i="11" s="1"/>
  <c r="K29" i="25"/>
  <c r="I33" i="11" s="1"/>
  <c r="L23" i="25"/>
  <c r="J27" i="11" s="1"/>
  <c r="K23" i="25"/>
  <c r="I27" i="11" s="1"/>
  <c r="L5" i="25"/>
  <c r="J9" i="11" s="1"/>
  <c r="K5" i="25"/>
  <c r="I9" i="11" s="1"/>
  <c r="J41" i="25"/>
  <c r="G27" i="26" s="1"/>
  <c r="L33" i="25"/>
  <c r="J37" i="11" s="1"/>
  <c r="K33" i="25"/>
  <c r="I37" i="11" s="1"/>
  <c r="L40" i="25"/>
  <c r="J44" i="11" s="1"/>
  <c r="K40" i="25"/>
  <c r="I44" i="11" s="1"/>
  <c r="L22" i="25"/>
  <c r="J26" i="11" s="1"/>
  <c r="K22" i="25"/>
  <c r="I26" i="11" s="1"/>
  <c r="L16" i="25"/>
  <c r="J20" i="11" s="1"/>
  <c r="K16" i="25"/>
  <c r="I20" i="11" s="1"/>
  <c r="L27" i="25"/>
  <c r="J31" i="11" s="1"/>
  <c r="K27" i="25"/>
  <c r="I31" i="11" s="1"/>
  <c r="L18" i="25"/>
  <c r="J22" i="11" s="1"/>
  <c r="K18" i="25"/>
  <c r="I22" i="11" s="1"/>
  <c r="L12" i="25"/>
  <c r="J16" i="11" s="1"/>
  <c r="K12" i="25"/>
  <c r="I16" i="11" s="1"/>
  <c r="L10" i="25"/>
  <c r="J14" i="11" s="1"/>
  <c r="K10" i="25"/>
  <c r="I14" i="11" s="1"/>
  <c r="L39" i="25"/>
  <c r="J43" i="11" s="1"/>
  <c r="K39" i="25"/>
  <c r="I43" i="11" s="1"/>
  <c r="L14" i="25"/>
  <c r="J18" i="11" s="1"/>
  <c r="K14" i="25"/>
  <c r="I18" i="11" s="1"/>
  <c r="K9" i="25"/>
  <c r="I13" i="11" s="1"/>
  <c r="L9" i="25"/>
  <c r="J13" i="11" s="1"/>
  <c r="L38" i="25"/>
  <c r="J42" i="11" s="1"/>
  <c r="K38" i="25"/>
  <c r="I42" i="11" s="1"/>
  <c r="L32" i="25"/>
  <c r="J36" i="11" s="1"/>
  <c r="K32" i="25"/>
  <c r="I36" i="11" s="1"/>
  <c r="L24" i="25"/>
  <c r="J28" i="11" s="1"/>
  <c r="K24" i="25"/>
  <c r="I28" i="11" s="1"/>
  <c r="L34" i="25"/>
  <c r="J38" i="11" s="1"/>
  <c r="K34" i="25"/>
  <c r="I38" i="11" s="1"/>
  <c r="L28" i="25"/>
  <c r="J32" i="11" s="1"/>
  <c r="K28" i="25"/>
  <c r="I32" i="11" s="1"/>
  <c r="L26" i="25"/>
  <c r="J30" i="11" s="1"/>
  <c r="K26" i="25"/>
  <c r="I30" i="11" s="1"/>
  <c r="L20" i="25"/>
  <c r="J24" i="11" s="1"/>
  <c r="K20" i="25"/>
  <c r="I24" i="11" s="1"/>
  <c r="L11" i="25"/>
  <c r="J15" i="11" s="1"/>
  <c r="K11" i="25"/>
  <c r="I15" i="11" s="1"/>
  <c r="K25" i="25"/>
  <c r="I29" i="11" s="1"/>
  <c r="L25" i="25"/>
  <c r="J29" i="11" s="1"/>
  <c r="L19" i="25"/>
  <c r="J23" i="11" s="1"/>
  <c r="K19" i="25"/>
  <c r="I23" i="11" s="1"/>
  <c r="L17" i="25"/>
  <c r="J21" i="11" s="1"/>
  <c r="K17" i="25"/>
  <c r="I21" i="11" s="1"/>
  <c r="L21" i="25"/>
  <c r="J25" i="11" s="1"/>
  <c r="K21" i="25"/>
  <c r="I25" i="11" s="1"/>
  <c r="L15" i="25"/>
  <c r="J19" i="11" s="1"/>
  <c r="K15" i="25"/>
  <c r="I19" i="11" s="1"/>
  <c r="L13" i="25"/>
  <c r="J17" i="11" s="1"/>
  <c r="K13" i="25"/>
  <c r="I17" i="11" s="1"/>
  <c r="L7" i="25"/>
  <c r="J11" i="11" s="1"/>
  <c r="K7" i="25"/>
  <c r="I11" i="11" s="1"/>
  <c r="L36" i="25"/>
  <c r="J40" i="11" s="1"/>
  <c r="K36" i="25"/>
  <c r="I40" i="11" s="1"/>
  <c r="H45" i="11" l="1"/>
  <c r="D24" i="8" s="1"/>
  <c r="AH41" i="25"/>
  <c r="O32" i="26" s="1"/>
  <c r="AI41" i="25"/>
  <c r="O33" i="26" s="1"/>
  <c r="J45" i="11"/>
  <c r="F24" i="8" s="1"/>
  <c r="I45" i="11"/>
  <c r="E24" i="8" s="1"/>
  <c r="K45" i="11"/>
  <c r="G24" i="8" s="1"/>
  <c r="L45" i="11"/>
  <c r="H24" i="8" s="1"/>
  <c r="AC41" i="25"/>
  <c r="O27" i="26" s="1"/>
  <c r="K41" i="25"/>
  <c r="F32" i="26" s="1"/>
  <c r="Y41" i="25"/>
  <c r="O26" i="26" s="1"/>
  <c r="L41" i="25"/>
  <c r="N41" i="25" l="1"/>
  <c r="O36" i="25" s="1"/>
  <c r="F33" i="26"/>
  <c r="G38" i="26" s="1"/>
  <c r="O19" i="25" l="1"/>
  <c r="P19" i="25" s="1"/>
  <c r="O6" i="25"/>
  <c r="P6" i="25" s="1"/>
  <c r="O7" i="25"/>
  <c r="Q7" i="25" s="1"/>
  <c r="O22" i="25"/>
  <c r="P22" i="25" s="1"/>
  <c r="O5" i="25"/>
  <c r="P5" i="25" s="1"/>
  <c r="O29" i="25"/>
  <c r="P29" i="25" s="1"/>
  <c r="O11" i="25"/>
  <c r="P11" i="25" s="1"/>
  <c r="O39" i="25"/>
  <c r="P39" i="25" s="1"/>
  <c r="O25" i="25"/>
  <c r="P25" i="25" s="1"/>
  <c r="O18" i="25"/>
  <c r="Q18" i="25" s="1"/>
  <c r="O10" i="25"/>
  <c r="P10" i="25" s="1"/>
  <c r="O31" i="25"/>
  <c r="P31" i="25" s="1"/>
  <c r="O16" i="25"/>
  <c r="Q16" i="25" s="1"/>
  <c r="O32" i="25"/>
  <c r="Q32" i="25" s="1"/>
  <c r="O17" i="25"/>
  <c r="P17" i="25" s="1"/>
  <c r="O33" i="25"/>
  <c r="P33" i="25" s="1"/>
  <c r="O9" i="25"/>
  <c r="Q9" i="25" s="1"/>
  <c r="O30" i="25"/>
  <c r="Q30" i="25" s="1"/>
  <c r="O23" i="25"/>
  <c r="Q23" i="25" s="1"/>
  <c r="O15" i="25"/>
  <c r="Q15" i="25" s="1"/>
  <c r="O37" i="25"/>
  <c r="Q37" i="25" s="1"/>
  <c r="O20" i="25"/>
  <c r="Q20" i="25" s="1"/>
  <c r="O40" i="25"/>
  <c r="Q40" i="25" s="1"/>
  <c r="O26" i="25"/>
  <c r="P26" i="25" s="1"/>
  <c r="O12" i="25"/>
  <c r="Q12" i="25" s="1"/>
  <c r="O28" i="25"/>
  <c r="P28" i="25" s="1"/>
  <c r="O27" i="25"/>
  <c r="P27" i="25" s="1"/>
  <c r="O38" i="25"/>
  <c r="Q38" i="25" s="1"/>
  <c r="O13" i="25"/>
  <c r="Q13" i="25" s="1"/>
  <c r="O14" i="25"/>
  <c r="P14" i="25" s="1"/>
  <c r="O35" i="25"/>
  <c r="P35" i="25" s="1"/>
  <c r="O34" i="25"/>
  <c r="P34" i="25" s="1"/>
  <c r="O21" i="25"/>
  <c r="P21" i="25" s="1"/>
  <c r="O8" i="25"/>
  <c r="Q8" i="25" s="1"/>
  <c r="O24" i="25"/>
  <c r="Q24" i="25" s="1"/>
  <c r="Q36" i="25"/>
  <c r="P36" i="25"/>
  <c r="Q35" i="25" l="1"/>
  <c r="P7" i="25"/>
  <c r="Q10" i="25"/>
  <c r="Q19" i="25"/>
  <c r="P23" i="25"/>
  <c r="P16" i="25"/>
  <c r="Q25" i="25"/>
  <c r="P40" i="25"/>
  <c r="Q31" i="25"/>
  <c r="Q33" i="25"/>
  <c r="Q11" i="25"/>
  <c r="P24" i="25"/>
  <c r="Q27" i="25"/>
  <c r="Q17" i="25"/>
  <c r="Q34" i="25"/>
  <c r="Q39" i="25"/>
  <c r="Q22" i="25"/>
  <c r="P18" i="25"/>
  <c r="Q28" i="25"/>
  <c r="P37" i="25"/>
  <c r="Q29" i="25"/>
  <c r="P38" i="25"/>
  <c r="Q26" i="25"/>
  <c r="P15" i="25"/>
  <c r="Q5" i="25"/>
  <c r="Q6" i="25"/>
  <c r="P8" i="25"/>
  <c r="R5" i="25" s="1" a="1"/>
  <c r="R5" i="25" s="1"/>
  <c r="Q14" i="25"/>
  <c r="P12" i="25"/>
  <c r="Q21" i="25"/>
  <c r="P13" i="25"/>
  <c r="P30" i="25"/>
  <c r="P20" i="25"/>
  <c r="P32" i="25"/>
  <c r="O41" i="25"/>
  <c r="F43" i="26" s="1"/>
  <c r="P9" i="25"/>
  <c r="AK5" i="25" l="1"/>
  <c r="AJ5" i="25"/>
  <c r="Q41" i="25"/>
  <c r="F48" i="26" s="1"/>
  <c r="P41" i="25"/>
  <c r="D48" i="26" s="1"/>
  <c r="M9" i="11"/>
  <c r="R9" i="11" s="1"/>
  <c r="R7" i="25"/>
  <c r="R30" i="25"/>
  <c r="R21" i="25"/>
  <c r="R29" i="25"/>
  <c r="R17" i="25"/>
  <c r="R9" i="25"/>
  <c r="R32" i="25"/>
  <c r="R13" i="25"/>
  <c r="R20" i="25"/>
  <c r="R8" i="25"/>
  <c r="R18" i="25"/>
  <c r="R12" i="25"/>
  <c r="R39" i="25"/>
  <c r="R27" i="25"/>
  <c r="R6" i="25"/>
  <c r="R35" i="25"/>
  <c r="R10" i="25"/>
  <c r="R33" i="25"/>
  <c r="R24" i="25"/>
  <c r="R34" i="25"/>
  <c r="R28" i="25"/>
  <c r="R36" i="25"/>
  <c r="R40" i="25"/>
  <c r="R22" i="25"/>
  <c r="R16" i="25"/>
  <c r="R15" i="25"/>
  <c r="R38" i="25"/>
  <c r="R23" i="25"/>
  <c r="R11" i="25"/>
  <c r="R37" i="25"/>
  <c r="R31" i="25"/>
  <c r="R26" i="25"/>
  <c r="R14" i="25"/>
  <c r="R25" i="25"/>
  <c r="R19" i="25"/>
  <c r="AD5" i="25"/>
  <c r="Z5" i="25"/>
  <c r="T5" i="25"/>
  <c r="S5" i="25"/>
  <c r="U5" i="25"/>
  <c r="Z19" i="25" l="1"/>
  <c r="P23" i="11" s="1"/>
  <c r="U23" i="11" s="1"/>
  <c r="AJ19" i="25"/>
  <c r="AK19" i="25"/>
  <c r="T31" i="25"/>
  <c r="O35" i="11" s="1"/>
  <c r="T35" i="11" s="1"/>
  <c r="AJ31" i="25"/>
  <c r="AK31" i="25"/>
  <c r="Z38" i="25"/>
  <c r="P42" i="11" s="1"/>
  <c r="U42" i="11" s="1"/>
  <c r="AJ38" i="25"/>
  <c r="AK38" i="25"/>
  <c r="AD40" i="25"/>
  <c r="Q44" i="11" s="1"/>
  <c r="V44" i="11" s="1"/>
  <c r="AJ40" i="25"/>
  <c r="AK40" i="25"/>
  <c r="Z24" i="25"/>
  <c r="P28" i="11" s="1"/>
  <c r="U28" i="11" s="1"/>
  <c r="AK24" i="25"/>
  <c r="AJ24" i="25"/>
  <c r="T6" i="25"/>
  <c r="O10" i="11" s="1"/>
  <c r="T10" i="11" s="1"/>
  <c r="AK6" i="25"/>
  <c r="AJ6" i="25"/>
  <c r="AD18" i="25"/>
  <c r="Q22" i="11" s="1"/>
  <c r="V22" i="11" s="1"/>
  <c r="AK18" i="25"/>
  <c r="AJ18" i="25"/>
  <c r="AD32" i="25"/>
  <c r="Q36" i="11" s="1"/>
  <c r="V36" i="11" s="1"/>
  <c r="AJ32" i="25"/>
  <c r="AK32" i="25"/>
  <c r="S21" i="25"/>
  <c r="N25" i="11" s="1"/>
  <c r="S25" i="11" s="1"/>
  <c r="AK21" i="25"/>
  <c r="AJ21" i="25"/>
  <c r="Z25" i="25"/>
  <c r="P29" i="11" s="1"/>
  <c r="U29" i="11" s="1"/>
  <c r="AK25" i="25"/>
  <c r="AJ25" i="25"/>
  <c r="S37" i="25"/>
  <c r="N41" i="11" s="1"/>
  <c r="S41" i="11" s="1"/>
  <c r="AK37" i="25"/>
  <c r="AJ37" i="25"/>
  <c r="S15" i="25"/>
  <c r="N19" i="11" s="1"/>
  <c r="S19" i="11" s="1"/>
  <c r="AK15" i="25"/>
  <c r="AJ15" i="25"/>
  <c r="AD36" i="25"/>
  <c r="Q40" i="11" s="1"/>
  <c r="V40" i="11" s="1"/>
  <c r="AK36" i="25"/>
  <c r="AJ36" i="25"/>
  <c r="Z33" i="25"/>
  <c r="P37" i="11" s="1"/>
  <c r="U37" i="11" s="1"/>
  <c r="AK33" i="25"/>
  <c r="AJ33" i="25"/>
  <c r="S27" i="25"/>
  <c r="N31" i="11" s="1"/>
  <c r="S31" i="11" s="1"/>
  <c r="AK27" i="25"/>
  <c r="AJ27" i="25"/>
  <c r="T8" i="25"/>
  <c r="O12" i="11" s="1"/>
  <c r="T12" i="11" s="1"/>
  <c r="AJ8" i="25"/>
  <c r="AK8" i="25"/>
  <c r="AD9" i="25"/>
  <c r="Q13" i="11" s="1"/>
  <c r="V13" i="11" s="1"/>
  <c r="AK9" i="25"/>
  <c r="AJ9" i="25"/>
  <c r="AD30" i="25"/>
  <c r="Q34" i="11" s="1"/>
  <c r="V34" i="11" s="1"/>
  <c r="AK30" i="25"/>
  <c r="AJ30" i="25"/>
  <c r="AK14" i="25"/>
  <c r="AJ14" i="25"/>
  <c r="S11" i="25"/>
  <c r="N15" i="11" s="1"/>
  <c r="S15" i="11" s="1"/>
  <c r="AK11" i="25"/>
  <c r="AJ11" i="25"/>
  <c r="AJ16" i="25"/>
  <c r="AK16" i="25"/>
  <c r="S28" i="25"/>
  <c r="N32" i="11" s="1"/>
  <c r="S32" i="11" s="1"/>
  <c r="AJ28" i="25"/>
  <c r="AK28" i="25"/>
  <c r="AJ10" i="25"/>
  <c r="AK10" i="25"/>
  <c r="S39" i="25"/>
  <c r="N43" i="11" s="1"/>
  <c r="S43" i="11" s="1"/>
  <c r="AJ39" i="25"/>
  <c r="AK39" i="25"/>
  <c r="AK20" i="25"/>
  <c r="AJ20" i="25"/>
  <c r="Z17" i="25"/>
  <c r="P21" i="11" s="1"/>
  <c r="U21" i="11" s="1"/>
  <c r="AJ17" i="25"/>
  <c r="AK17" i="25"/>
  <c r="AJ7" i="25"/>
  <c r="AK7" i="25"/>
  <c r="Z26" i="25"/>
  <c r="P30" i="11" s="1"/>
  <c r="U30" i="11" s="1"/>
  <c r="AK26" i="25"/>
  <c r="AJ26" i="25"/>
  <c r="T23" i="25"/>
  <c r="O27" i="11" s="1"/>
  <c r="T27" i="11" s="1"/>
  <c r="AJ23" i="25"/>
  <c r="AK23" i="25"/>
  <c r="T22" i="25"/>
  <c r="O26" i="11" s="1"/>
  <c r="T26" i="11" s="1"/>
  <c r="AK22" i="25"/>
  <c r="AJ22" i="25"/>
  <c r="Z34" i="25"/>
  <c r="P38" i="11" s="1"/>
  <c r="U38" i="11" s="1"/>
  <c r="AK34" i="25"/>
  <c r="AJ34" i="25"/>
  <c r="S35" i="25"/>
  <c r="N39" i="11" s="1"/>
  <c r="S39" i="11" s="1"/>
  <c r="AK35" i="25"/>
  <c r="AJ35" i="25"/>
  <c r="AD12" i="25"/>
  <c r="Q16" i="11" s="1"/>
  <c r="V16" i="11" s="1"/>
  <c r="AK12" i="25"/>
  <c r="AJ12" i="25"/>
  <c r="AD13" i="25"/>
  <c r="Q17" i="11" s="1"/>
  <c r="V17" i="11" s="1"/>
  <c r="AK13" i="25"/>
  <c r="AJ13" i="25"/>
  <c r="Z29" i="25"/>
  <c r="P33" i="11" s="1"/>
  <c r="U33" i="11" s="1"/>
  <c r="AJ29" i="25"/>
  <c r="AK29" i="25"/>
  <c r="AD33" i="25"/>
  <c r="Q37" i="11" s="1"/>
  <c r="V37" i="11" s="1"/>
  <c r="S9" i="25"/>
  <c r="N13" i="11" s="1"/>
  <c r="S13" i="11" s="1"/>
  <c r="T37" i="25"/>
  <c r="O41" i="11" s="1"/>
  <c r="T41" i="11" s="1"/>
  <c r="Z32" i="25"/>
  <c r="P36" i="11" s="1"/>
  <c r="U36" i="11" s="1"/>
  <c r="Z15" i="25"/>
  <c r="P19" i="11" s="1"/>
  <c r="U19" i="11" s="1"/>
  <c r="AD25" i="25"/>
  <c r="Q29" i="11" s="1"/>
  <c r="V29" i="11" s="1"/>
  <c r="S33" i="25"/>
  <c r="N37" i="11" s="1"/>
  <c r="S37" i="11" s="1"/>
  <c r="Z36" i="25"/>
  <c r="P40" i="11" s="1"/>
  <c r="U40" i="11" s="1"/>
  <c r="Z8" i="25"/>
  <c r="P12" i="11" s="1"/>
  <c r="U12" i="11" s="1"/>
  <c r="T15" i="25"/>
  <c r="O19" i="11" s="1"/>
  <c r="T19" i="11" s="1"/>
  <c r="Z37" i="25"/>
  <c r="P41" i="11" s="1"/>
  <c r="U41" i="11" s="1"/>
  <c r="S36" i="25"/>
  <c r="N40" i="11" s="1"/>
  <c r="S40" i="11" s="1"/>
  <c r="Z27" i="25"/>
  <c r="P31" i="11" s="1"/>
  <c r="U31" i="11" s="1"/>
  <c r="AD8" i="25"/>
  <c r="Q12" i="11" s="1"/>
  <c r="V12" i="11" s="1"/>
  <c r="Z9" i="25"/>
  <c r="P13" i="11" s="1"/>
  <c r="U13" i="11" s="1"/>
  <c r="Z30" i="25"/>
  <c r="P34" i="11" s="1"/>
  <c r="U34" i="11" s="1"/>
  <c r="T25" i="25"/>
  <c r="O29" i="11" s="1"/>
  <c r="T29" i="11" s="1"/>
  <c r="AD37" i="25"/>
  <c r="Q41" i="11" s="1"/>
  <c r="V41" i="11" s="1"/>
  <c r="T36" i="25"/>
  <c r="O40" i="11" s="1"/>
  <c r="T40" i="11" s="1"/>
  <c r="T27" i="25"/>
  <c r="O31" i="11" s="1"/>
  <c r="T31" i="11" s="1"/>
  <c r="S8" i="25"/>
  <c r="N12" i="11" s="1"/>
  <c r="S12" i="11" s="1"/>
  <c r="AD15" i="25"/>
  <c r="Q19" i="11" s="1"/>
  <c r="V19" i="11" s="1"/>
  <c r="S30" i="25"/>
  <c r="N34" i="11" s="1"/>
  <c r="S34" i="11" s="1"/>
  <c r="AD23" i="25"/>
  <c r="Q27" i="11" s="1"/>
  <c r="V27" i="11" s="1"/>
  <c r="T34" i="25"/>
  <c r="O38" i="11" s="1"/>
  <c r="T38" i="11" s="1"/>
  <c r="AD21" i="25"/>
  <c r="Q25" i="11" s="1"/>
  <c r="V25" i="11" s="1"/>
  <c r="S32" i="25"/>
  <c r="N36" i="11" s="1"/>
  <c r="S36" i="11" s="1"/>
  <c r="T19" i="25"/>
  <c r="O23" i="11" s="1"/>
  <c r="T23" i="11" s="1"/>
  <c r="T24" i="25"/>
  <c r="O28" i="11" s="1"/>
  <c r="T28" i="11" s="1"/>
  <c r="AD6" i="25"/>
  <c r="Q10" i="11" s="1"/>
  <c r="V10" i="11" s="1"/>
  <c r="S26" i="25"/>
  <c r="N30" i="11" s="1"/>
  <c r="S30" i="11" s="1"/>
  <c r="S22" i="25"/>
  <c r="N26" i="11" s="1"/>
  <c r="S26" i="11" s="1"/>
  <c r="T35" i="25"/>
  <c r="O39" i="11" s="1"/>
  <c r="T39" i="11" s="1"/>
  <c r="AD31" i="25"/>
  <c r="Q35" i="11" s="1"/>
  <c r="V35" i="11" s="1"/>
  <c r="Z40" i="25"/>
  <c r="P44" i="11" s="1"/>
  <c r="U44" i="11" s="1"/>
  <c r="S12" i="25"/>
  <c r="N16" i="11" s="1"/>
  <c r="S16" i="11" s="1"/>
  <c r="S38" i="25"/>
  <c r="N42" i="11" s="1"/>
  <c r="S42" i="11" s="1"/>
  <c r="S25" i="25"/>
  <c r="N29" i="11" s="1"/>
  <c r="S29" i="11" s="1"/>
  <c r="S31" i="25"/>
  <c r="N35" i="11" s="1"/>
  <c r="S35" i="11" s="1"/>
  <c r="S40" i="25"/>
  <c r="N44" i="11" s="1"/>
  <c r="S44" i="11" s="1"/>
  <c r="T33" i="25"/>
  <c r="O37" i="11" s="1"/>
  <c r="T37" i="11" s="1"/>
  <c r="AD27" i="25"/>
  <c r="Q31" i="11" s="1"/>
  <c r="V31" i="11" s="1"/>
  <c r="T18" i="25"/>
  <c r="O22" i="11" s="1"/>
  <c r="T22" i="11" s="1"/>
  <c r="S13" i="25"/>
  <c r="N17" i="11" s="1"/>
  <c r="S17" i="11" s="1"/>
  <c r="T9" i="25"/>
  <c r="O13" i="11" s="1"/>
  <c r="T13" i="11" s="1"/>
  <c r="AD29" i="25"/>
  <c r="Q33" i="11" s="1"/>
  <c r="V33" i="11" s="1"/>
  <c r="T21" i="25"/>
  <c r="O25" i="11" s="1"/>
  <c r="T25" i="11" s="1"/>
  <c r="T30" i="25"/>
  <c r="O34" i="11" s="1"/>
  <c r="T34" i="11" s="1"/>
  <c r="T26" i="25"/>
  <c r="O30" i="11" s="1"/>
  <c r="T30" i="11" s="1"/>
  <c r="Z23" i="25"/>
  <c r="P27" i="11" s="1"/>
  <c r="U27" i="11" s="1"/>
  <c r="Z22" i="25"/>
  <c r="P26" i="11" s="1"/>
  <c r="U26" i="11" s="1"/>
  <c r="AD34" i="25"/>
  <c r="Q38" i="11" s="1"/>
  <c r="V38" i="11" s="1"/>
  <c r="Z35" i="25"/>
  <c r="P39" i="11" s="1"/>
  <c r="U39" i="11" s="1"/>
  <c r="T12" i="25"/>
  <c r="O16" i="11" s="1"/>
  <c r="T16" i="11" s="1"/>
  <c r="T13" i="25"/>
  <c r="O17" i="11" s="1"/>
  <c r="T17" i="11" s="1"/>
  <c r="S29" i="25"/>
  <c r="N33" i="11" s="1"/>
  <c r="S33" i="11" s="1"/>
  <c r="AD26" i="25"/>
  <c r="Q30" i="11" s="1"/>
  <c r="V30" i="11" s="1"/>
  <c r="S23" i="25"/>
  <c r="N27" i="11" s="1"/>
  <c r="S27" i="11" s="1"/>
  <c r="AD22" i="25"/>
  <c r="Q26" i="11" s="1"/>
  <c r="V26" i="11" s="1"/>
  <c r="S34" i="25"/>
  <c r="N38" i="11" s="1"/>
  <c r="S38" i="11" s="1"/>
  <c r="AD35" i="25"/>
  <c r="Q39" i="11" s="1"/>
  <c r="V39" i="11" s="1"/>
  <c r="Z12" i="25"/>
  <c r="P16" i="11" s="1"/>
  <c r="U16" i="11" s="1"/>
  <c r="Z13" i="25"/>
  <c r="P17" i="11" s="1"/>
  <c r="U17" i="11" s="1"/>
  <c r="T29" i="25"/>
  <c r="O33" i="11" s="1"/>
  <c r="T33" i="11" s="1"/>
  <c r="AD19" i="25"/>
  <c r="Q23" i="11" s="1"/>
  <c r="V23" i="11" s="1"/>
  <c r="AD24" i="25"/>
  <c r="Q28" i="11" s="1"/>
  <c r="V28" i="11" s="1"/>
  <c r="S18" i="25"/>
  <c r="N22" i="11" s="1"/>
  <c r="S22" i="11" s="1"/>
  <c r="T38" i="25"/>
  <c r="O42" i="11" s="1"/>
  <c r="T42" i="11" s="1"/>
  <c r="S6" i="25"/>
  <c r="N10" i="11" s="1"/>
  <c r="S10" i="11" s="1"/>
  <c r="M18" i="11"/>
  <c r="R18" i="11" s="1"/>
  <c r="M15" i="11"/>
  <c r="R15" i="11" s="1"/>
  <c r="M20" i="11"/>
  <c r="R20" i="11" s="1"/>
  <c r="M32" i="11"/>
  <c r="R32" i="11" s="1"/>
  <c r="M14" i="11"/>
  <c r="R14" i="11" s="1"/>
  <c r="M43" i="11"/>
  <c r="R43" i="11" s="1"/>
  <c r="M24" i="11"/>
  <c r="R24" i="11" s="1"/>
  <c r="M21" i="11"/>
  <c r="R21" i="11" s="1"/>
  <c r="M11" i="11"/>
  <c r="R11" i="11" s="1"/>
  <c r="S14" i="25"/>
  <c r="N18" i="11" s="1"/>
  <c r="S18" i="11" s="1"/>
  <c r="T10" i="25"/>
  <c r="O14" i="11" s="1"/>
  <c r="T14" i="11" s="1"/>
  <c r="S7" i="25"/>
  <c r="N11" i="11" s="1"/>
  <c r="S11" i="11" s="1"/>
  <c r="M30" i="11"/>
  <c r="R30" i="11" s="1"/>
  <c r="M27" i="11"/>
  <c r="R27" i="11" s="1"/>
  <c r="M26" i="11"/>
  <c r="R26" i="11" s="1"/>
  <c r="M38" i="11"/>
  <c r="R38" i="11" s="1"/>
  <c r="M39" i="11"/>
  <c r="R39" i="11" s="1"/>
  <c r="M16" i="11"/>
  <c r="R16" i="11" s="1"/>
  <c r="M17" i="11"/>
  <c r="R17" i="11" s="1"/>
  <c r="M33" i="11"/>
  <c r="R33" i="11" s="1"/>
  <c r="M23" i="11"/>
  <c r="R23" i="11" s="1"/>
  <c r="M35" i="11"/>
  <c r="R35" i="11" s="1"/>
  <c r="M42" i="11"/>
  <c r="R42" i="11" s="1"/>
  <c r="M44" i="11"/>
  <c r="R44" i="11" s="1"/>
  <c r="M28" i="11"/>
  <c r="R28" i="11" s="1"/>
  <c r="M10" i="11"/>
  <c r="R10" i="11" s="1"/>
  <c r="M22" i="11"/>
  <c r="R22" i="11" s="1"/>
  <c r="M36" i="11"/>
  <c r="R36" i="11" s="1"/>
  <c r="M25" i="11"/>
  <c r="R25" i="11" s="1"/>
  <c r="S19" i="25"/>
  <c r="N23" i="11" s="1"/>
  <c r="S23" i="11" s="1"/>
  <c r="Z31" i="25"/>
  <c r="P35" i="11" s="1"/>
  <c r="U35" i="11" s="1"/>
  <c r="S16" i="25"/>
  <c r="N20" i="11" s="1"/>
  <c r="S20" i="11" s="1"/>
  <c r="T40" i="25"/>
  <c r="O44" i="11" s="1"/>
  <c r="T44" i="11" s="1"/>
  <c r="S24" i="25"/>
  <c r="N28" i="11" s="1"/>
  <c r="S28" i="11" s="1"/>
  <c r="Z18" i="25"/>
  <c r="P22" i="11" s="1"/>
  <c r="U22" i="11" s="1"/>
  <c r="S20" i="25"/>
  <c r="N24" i="11" s="1"/>
  <c r="S24" i="11" s="1"/>
  <c r="T32" i="25"/>
  <c r="O36" i="11" s="1"/>
  <c r="T36" i="11" s="1"/>
  <c r="AD38" i="25"/>
  <c r="Q42" i="11" s="1"/>
  <c r="V42" i="11" s="1"/>
  <c r="Z21" i="25"/>
  <c r="P25" i="11" s="1"/>
  <c r="U25" i="11" s="1"/>
  <c r="Z6" i="25"/>
  <c r="P10" i="11" s="1"/>
  <c r="U10" i="11" s="1"/>
  <c r="M29" i="11"/>
  <c r="R29" i="11" s="1"/>
  <c r="M41" i="11"/>
  <c r="R41" i="11" s="1"/>
  <c r="M19" i="11"/>
  <c r="R19" i="11" s="1"/>
  <c r="M40" i="11"/>
  <c r="R40" i="11" s="1"/>
  <c r="M37" i="11"/>
  <c r="R37" i="11" s="1"/>
  <c r="M31" i="11"/>
  <c r="R31" i="11" s="1"/>
  <c r="M12" i="11"/>
  <c r="R12" i="11" s="1"/>
  <c r="M13" i="11"/>
  <c r="R13" i="11" s="1"/>
  <c r="M34" i="11"/>
  <c r="R34" i="11" s="1"/>
  <c r="AM5" i="25"/>
  <c r="AL5" i="25"/>
  <c r="V5" i="25"/>
  <c r="N9" i="11"/>
  <c r="Z16" i="25"/>
  <c r="P20" i="11" s="1"/>
  <c r="U20" i="11" s="1"/>
  <c r="Z28" i="25"/>
  <c r="P32" i="11" s="1"/>
  <c r="U32" i="11" s="1"/>
  <c r="W5" i="25"/>
  <c r="O9" i="11"/>
  <c r="Z14" i="25"/>
  <c r="P18" i="11" s="1"/>
  <c r="U18" i="11" s="1"/>
  <c r="AD11" i="25"/>
  <c r="Q15" i="11" s="1"/>
  <c r="V15" i="11" s="1"/>
  <c r="AD16" i="25"/>
  <c r="Q20" i="11" s="1"/>
  <c r="V20" i="11" s="1"/>
  <c r="AD28" i="25"/>
  <c r="Q32" i="11" s="1"/>
  <c r="V32" i="11" s="1"/>
  <c r="Z10" i="25"/>
  <c r="P14" i="11" s="1"/>
  <c r="U14" i="11" s="1"/>
  <c r="AD39" i="25"/>
  <c r="Q43" i="11" s="1"/>
  <c r="V43" i="11" s="1"/>
  <c r="AD20" i="25"/>
  <c r="Q24" i="11" s="1"/>
  <c r="V24" i="11" s="1"/>
  <c r="S17" i="25"/>
  <c r="N21" i="11" s="1"/>
  <c r="S21" i="11" s="1"/>
  <c r="Z7" i="25"/>
  <c r="P11" i="11" s="1"/>
  <c r="U11" i="11" s="1"/>
  <c r="AA5" i="25"/>
  <c r="P9" i="11"/>
  <c r="T14" i="25"/>
  <c r="O18" i="11" s="1"/>
  <c r="T18" i="11" s="1"/>
  <c r="T11" i="25"/>
  <c r="O15" i="11" s="1"/>
  <c r="T15" i="11" s="1"/>
  <c r="T16" i="25"/>
  <c r="O20" i="11" s="1"/>
  <c r="T20" i="11" s="1"/>
  <c r="T28" i="25"/>
  <c r="O32" i="11" s="1"/>
  <c r="T32" i="11" s="1"/>
  <c r="S10" i="25"/>
  <c r="N14" i="11" s="1"/>
  <c r="S14" i="11" s="1"/>
  <c r="T39" i="25"/>
  <c r="O43" i="11" s="1"/>
  <c r="T43" i="11" s="1"/>
  <c r="T20" i="25"/>
  <c r="O24" i="11" s="1"/>
  <c r="T24" i="11" s="1"/>
  <c r="AD17" i="25"/>
  <c r="Q21" i="11" s="1"/>
  <c r="V21" i="11" s="1"/>
  <c r="T7" i="25"/>
  <c r="O11" i="11" s="1"/>
  <c r="T11" i="11" s="1"/>
  <c r="AE5" i="25"/>
  <c r="Q9" i="11"/>
  <c r="AD14" i="25"/>
  <c r="Q18" i="11" s="1"/>
  <c r="V18" i="11" s="1"/>
  <c r="Z11" i="25"/>
  <c r="P15" i="11" s="1"/>
  <c r="U15" i="11" s="1"/>
  <c r="AD10" i="25"/>
  <c r="Q14" i="11" s="1"/>
  <c r="V14" i="11" s="1"/>
  <c r="Z39" i="25"/>
  <c r="P43" i="11" s="1"/>
  <c r="U43" i="11" s="1"/>
  <c r="Z20" i="25"/>
  <c r="P24" i="11" s="1"/>
  <c r="U24" i="11" s="1"/>
  <c r="T17" i="25"/>
  <c r="O21" i="11" s="1"/>
  <c r="T21" i="11" s="1"/>
  <c r="AD7" i="25"/>
  <c r="Q11" i="11" s="1"/>
  <c r="V11" i="11" s="1"/>
  <c r="U8" i="25"/>
  <c r="U20" i="25"/>
  <c r="U27" i="25"/>
  <c r="U19" i="25"/>
  <c r="U37" i="25"/>
  <c r="U25" i="25"/>
  <c r="U11" i="25"/>
  <c r="U36" i="25"/>
  <c r="U38" i="25"/>
  <c r="U15" i="25"/>
  <c r="U10" i="25"/>
  <c r="U35" i="25"/>
  <c r="U12" i="25"/>
  <c r="U40" i="25"/>
  <c r="V9" i="25"/>
  <c r="U9" i="25"/>
  <c r="U7" i="25"/>
  <c r="U32" i="25"/>
  <c r="U24" i="25"/>
  <c r="U16" i="25"/>
  <c r="U21" i="25"/>
  <c r="U30" i="25"/>
  <c r="U33" i="25"/>
  <c r="U18" i="25"/>
  <c r="U29" i="25"/>
  <c r="U13" i="25"/>
  <c r="U17" i="25"/>
  <c r="U6" i="25"/>
  <c r="U23" i="25"/>
  <c r="U28" i="25"/>
  <c r="R41" i="25"/>
  <c r="G53" i="26" s="1"/>
  <c r="U31" i="25"/>
  <c r="U34" i="25"/>
  <c r="U26" i="25"/>
  <c r="U14" i="25"/>
  <c r="U39" i="25"/>
  <c r="U22" i="25"/>
  <c r="AE32" i="25" l="1"/>
  <c r="W8" i="25"/>
  <c r="AE40" i="25"/>
  <c r="AE8" i="25"/>
  <c r="AA29" i="25"/>
  <c r="AA34" i="25"/>
  <c r="V28" i="25"/>
  <c r="V15" i="25"/>
  <c r="AA38" i="25"/>
  <c r="V11" i="25"/>
  <c r="AA24" i="25"/>
  <c r="AE36" i="25"/>
  <c r="W26" i="25"/>
  <c r="AA33" i="25"/>
  <c r="W22" i="25"/>
  <c r="AA26" i="25"/>
  <c r="AE13" i="25"/>
  <c r="AE18" i="25"/>
  <c r="V35" i="25"/>
  <c r="V37" i="25"/>
  <c r="V27" i="25"/>
  <c r="AE33" i="25"/>
  <c r="V21" i="25"/>
  <c r="AE9" i="25"/>
  <c r="AA19" i="25"/>
  <c r="V39" i="25"/>
  <c r="W31" i="25"/>
  <c r="AE30" i="25"/>
  <c r="AA25" i="25"/>
  <c r="W6" i="25"/>
  <c r="AE12" i="25"/>
  <c r="W23" i="25"/>
  <c r="AA17" i="25"/>
  <c r="W37" i="25"/>
  <c r="V19" i="25"/>
  <c r="AA30" i="25"/>
  <c r="AE35" i="25"/>
  <c r="AA36" i="25"/>
  <c r="W9" i="25"/>
  <c r="AA15" i="25"/>
  <c r="V17" i="25"/>
  <c r="W30" i="25"/>
  <c r="AA32" i="25"/>
  <c r="W25" i="25"/>
  <c r="AA27" i="25"/>
  <c r="AA8" i="25"/>
  <c r="AE23" i="25"/>
  <c r="V12" i="25"/>
  <c r="V36" i="25"/>
  <c r="W27" i="25"/>
  <c r="AA37" i="25"/>
  <c r="W13" i="25"/>
  <c r="V18" i="25"/>
  <c r="V33" i="25"/>
  <c r="W21" i="25"/>
  <c r="V32" i="25"/>
  <c r="AE25" i="25"/>
  <c r="AE37" i="25"/>
  <c r="V31" i="25"/>
  <c r="V24" i="25"/>
  <c r="AA40" i="25"/>
  <c r="W15" i="25"/>
  <c r="V30" i="25"/>
  <c r="AA9" i="25"/>
  <c r="W36" i="25"/>
  <c r="AE29" i="25"/>
  <c r="AE21" i="25"/>
  <c r="V38" i="25"/>
  <c r="W11" i="25"/>
  <c r="AE15" i="25"/>
  <c r="V8" i="25"/>
  <c r="AE22" i="25"/>
  <c r="V14" i="25"/>
  <c r="V26" i="25"/>
  <c r="W18" i="25"/>
  <c r="W33" i="25"/>
  <c r="W24" i="25"/>
  <c r="AA22" i="25"/>
  <c r="W34" i="25"/>
  <c r="AA6" i="25"/>
  <c r="AA13" i="25"/>
  <c r="V7" i="25"/>
  <c r="AE19" i="25"/>
  <c r="AA23" i="25"/>
  <c r="V13" i="25"/>
  <c r="V29" i="25"/>
  <c r="W38" i="25"/>
  <c r="V22" i="25"/>
  <c r="AE6" i="25"/>
  <c r="W7" i="25"/>
  <c r="AA11" i="25"/>
  <c r="W19" i="25"/>
  <c r="AE31" i="25"/>
  <c r="AA14" i="25"/>
  <c r="AA16" i="25"/>
  <c r="W32" i="25"/>
  <c r="AA12" i="25"/>
  <c r="AA35" i="25"/>
  <c r="W39" i="25"/>
  <c r="W14" i="25"/>
  <c r="AE26" i="25"/>
  <c r="AE34" i="25"/>
  <c r="V6" i="25"/>
  <c r="AA21" i="25"/>
  <c r="AA7" i="25"/>
  <c r="V40" i="25"/>
  <c r="W35" i="25"/>
  <c r="AA10" i="25"/>
  <c r="V25" i="25"/>
  <c r="AE27" i="25"/>
  <c r="V20" i="25"/>
  <c r="V34" i="25"/>
  <c r="V23" i="25"/>
  <c r="W17" i="25"/>
  <c r="AE24" i="25"/>
  <c r="AJ41" i="25"/>
  <c r="O58" i="26" s="1"/>
  <c r="R45" i="11"/>
  <c r="D22" i="8" s="1"/>
  <c r="AA31" i="25"/>
  <c r="W29" i="25"/>
  <c r="AA18" i="25"/>
  <c r="W40" i="25"/>
  <c r="W12" i="25"/>
  <c r="AK41" i="25"/>
  <c r="O59" i="26" s="1"/>
  <c r="W16" i="25"/>
  <c r="V10" i="25"/>
  <c r="V16" i="25"/>
  <c r="W10" i="25"/>
  <c r="AE38" i="25"/>
  <c r="W20" i="25"/>
  <c r="M45" i="11"/>
  <c r="D25" i="8" s="1"/>
  <c r="AE39" i="25"/>
  <c r="AE7" i="25"/>
  <c r="AE10" i="25"/>
  <c r="AE11" i="25"/>
  <c r="AA28" i="25"/>
  <c r="AE20" i="25"/>
  <c r="AE28" i="25"/>
  <c r="AA20" i="25"/>
  <c r="AE14" i="25"/>
  <c r="AM21" i="25"/>
  <c r="AL21" i="25"/>
  <c r="AL7" i="25"/>
  <c r="AM7" i="25"/>
  <c r="AL26" i="25"/>
  <c r="AM26" i="25"/>
  <c r="AL28" i="25"/>
  <c r="AM28" i="25"/>
  <c r="AM13" i="25"/>
  <c r="AL13" i="25"/>
  <c r="AM30" i="25"/>
  <c r="AL30" i="25"/>
  <c r="AM32" i="25"/>
  <c r="AL32" i="25"/>
  <c r="AL12" i="25"/>
  <c r="AM12" i="25"/>
  <c r="AL38" i="25"/>
  <c r="AM38" i="25"/>
  <c r="AL37" i="25"/>
  <c r="AM37" i="25"/>
  <c r="AL8" i="25"/>
  <c r="AM8" i="25"/>
  <c r="O45" i="11"/>
  <c r="F25" i="8" s="1"/>
  <c r="T9" i="11"/>
  <c r="T45" i="11" s="1"/>
  <c r="F22" i="8" s="1"/>
  <c r="N45" i="11"/>
  <c r="E25" i="8" s="1"/>
  <c r="S9" i="11"/>
  <c r="S45" i="11" s="1"/>
  <c r="E22" i="8" s="1"/>
  <c r="AM19" i="25"/>
  <c r="AL19" i="25"/>
  <c r="AM39" i="25"/>
  <c r="AL39" i="25"/>
  <c r="AM18" i="25"/>
  <c r="AL18" i="25"/>
  <c r="AL16" i="25"/>
  <c r="AM16" i="25"/>
  <c r="AM9" i="25"/>
  <c r="AL9" i="25"/>
  <c r="AM10" i="25"/>
  <c r="AL10" i="25"/>
  <c r="AM11" i="25"/>
  <c r="AL11" i="25"/>
  <c r="AM27" i="25"/>
  <c r="AL27" i="25"/>
  <c r="W9" i="11"/>
  <c r="AM22" i="25"/>
  <c r="AL22" i="25"/>
  <c r="AL34" i="25"/>
  <c r="AM34" i="25"/>
  <c r="AL23" i="25"/>
  <c r="AM23" i="25"/>
  <c r="AL29" i="25"/>
  <c r="AM29" i="25"/>
  <c r="AM35" i="25"/>
  <c r="AL35" i="25"/>
  <c r="AL36" i="25"/>
  <c r="AM36" i="25"/>
  <c r="V9" i="11"/>
  <c r="V45" i="11" s="1"/>
  <c r="H22" i="8" s="1"/>
  <c r="Q45" i="11"/>
  <c r="H25" i="8" s="1"/>
  <c r="U9" i="11"/>
  <c r="U45" i="11" s="1"/>
  <c r="G22" i="8" s="1"/>
  <c r="P45" i="11"/>
  <c r="G25" i="8" s="1"/>
  <c r="AL31" i="25"/>
  <c r="AM31" i="25"/>
  <c r="W28" i="25"/>
  <c r="AL6" i="25"/>
  <c r="AM6" i="25"/>
  <c r="AA39" i="25"/>
  <c r="AL14" i="25"/>
  <c r="AM14" i="25"/>
  <c r="AM17" i="25"/>
  <c r="AL17" i="25"/>
  <c r="AE17" i="25"/>
  <c r="AM33" i="25"/>
  <c r="AL33" i="25"/>
  <c r="AE16" i="25"/>
  <c r="AM24" i="25"/>
  <c r="AL24" i="25"/>
  <c r="AL40" i="25"/>
  <c r="AM40" i="25"/>
  <c r="AM15" i="25"/>
  <c r="AL15" i="25"/>
  <c r="AM25" i="25"/>
  <c r="AL25" i="25"/>
  <c r="AM20" i="25"/>
  <c r="AL20" i="25"/>
  <c r="X9" i="11"/>
  <c r="U41" i="25"/>
  <c r="S41" i="25"/>
  <c r="F58" i="26" s="1"/>
  <c r="T41" i="25"/>
  <c r="F59" i="26" s="1"/>
  <c r="AD41" i="25"/>
  <c r="O53" i="26" s="1"/>
  <c r="Z41" i="25"/>
  <c r="O52" i="26" s="1"/>
  <c r="AE41" i="25" l="1"/>
  <c r="V41" i="25"/>
  <c r="AA41" i="25"/>
  <c r="W41" i="25"/>
  <c r="X44" i="11"/>
  <c r="W21" i="11"/>
  <c r="X35" i="11"/>
  <c r="X27" i="11"/>
  <c r="W26" i="11"/>
  <c r="X31" i="11"/>
  <c r="X14" i="11"/>
  <c r="X43" i="11"/>
  <c r="W12" i="11"/>
  <c r="W42" i="11"/>
  <c r="X17" i="11"/>
  <c r="W30" i="11"/>
  <c r="X29" i="11"/>
  <c r="W44" i="11"/>
  <c r="W37" i="11"/>
  <c r="X21" i="11"/>
  <c r="X10" i="11"/>
  <c r="W35" i="11"/>
  <c r="X39" i="11"/>
  <c r="W27" i="11"/>
  <c r="X26" i="11"/>
  <c r="W15" i="11"/>
  <c r="W13" i="11"/>
  <c r="W22" i="11"/>
  <c r="W23" i="11"/>
  <c r="X41" i="11"/>
  <c r="X16" i="11"/>
  <c r="W34" i="11"/>
  <c r="X32" i="11"/>
  <c r="X11" i="11"/>
  <c r="W24" i="11"/>
  <c r="W19" i="11"/>
  <c r="W28" i="11"/>
  <c r="X37" i="11"/>
  <c r="X18" i="11"/>
  <c r="W10" i="11"/>
  <c r="X40" i="11"/>
  <c r="X33" i="11"/>
  <c r="X38" i="11"/>
  <c r="X15" i="11"/>
  <c r="X13" i="11"/>
  <c r="X22" i="11"/>
  <c r="X23" i="11"/>
  <c r="W41" i="11"/>
  <c r="W16" i="11"/>
  <c r="X34" i="11"/>
  <c r="W32" i="11"/>
  <c r="W11" i="11"/>
  <c r="X24" i="11"/>
  <c r="X19" i="11"/>
  <c r="X28" i="11"/>
  <c r="W18" i="11"/>
  <c r="W40" i="11"/>
  <c r="W33" i="11"/>
  <c r="W38" i="11"/>
  <c r="W31" i="11"/>
  <c r="W14" i="11"/>
  <c r="X20" i="11"/>
  <c r="W43" i="11"/>
  <c r="X12" i="11"/>
  <c r="X42" i="11"/>
  <c r="W36" i="11"/>
  <c r="W17" i="11"/>
  <c r="X30" i="11"/>
  <c r="W25" i="11"/>
  <c r="W29" i="11"/>
  <c r="W39" i="11"/>
  <c r="W20" i="11"/>
  <c r="X36" i="11"/>
  <c r="X25" i="11"/>
  <c r="AL41" i="25"/>
  <c r="AM41" i="25"/>
  <c r="W45" i="11" l="1"/>
  <c r="D29" i="8" s="1"/>
  <c r="X45" i="11"/>
  <c r="D30" i="8" s="1"/>
</calcChain>
</file>

<file path=xl/sharedStrings.xml><?xml version="1.0" encoding="utf-8"?>
<sst xmlns="http://schemas.openxmlformats.org/spreadsheetml/2006/main" count="1429" uniqueCount="856">
  <si>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</si>
  <si>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</si>
  <si>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</si>
  <si>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</si>
  <si>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</si>
  <si>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</si>
  <si>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</si>
  <si>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</si>
  <si>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</si>
  <si>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</si>
  <si>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</si>
  <si>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</si>
  <si>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</si>
  <si>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</si>
  <si>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</si>
  <si>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</si>
  <si>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</si>
  <si>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</si>
  <si>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</si>
  <si>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</si>
  <si>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</si>
  <si>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</si>
  <si>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</si>
  <si>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</si>
  <si>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</si>
  <si>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</si>
  <si>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</si>
  <si>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</si>
  <si>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</si>
  <si>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</si>
  <si>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</si>
  <si>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</si>
  <si>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2"/>
  </si>
  <si>
    <t>消費支出構成比</t>
    <rPh sb="0" eb="2">
      <t>ショウヒ</t>
    </rPh>
    <rPh sb="2" eb="4">
      <t>シシュツ</t>
    </rPh>
    <rPh sb="4" eb="7">
      <t>コウセイヒ</t>
    </rPh>
    <phoneticPr fontId="2"/>
  </si>
  <si>
    <t>自給率</t>
    <rPh sb="0" eb="3">
      <t>ジキュウリツ</t>
    </rPh>
    <phoneticPr fontId="2"/>
  </si>
  <si>
    <t>粗付加
価値率</t>
    <rPh sb="0" eb="1">
      <t>ソ</t>
    </rPh>
    <rPh sb="1" eb="3">
      <t>フカ</t>
    </rPh>
    <rPh sb="4" eb="6">
      <t>カチ</t>
    </rPh>
    <rPh sb="6" eb="7">
      <t>リツ</t>
    </rPh>
    <phoneticPr fontId="2"/>
  </si>
  <si>
    <t>雇用者
所得率</t>
    <rPh sb="0" eb="2">
      <t>コヨウ</t>
    </rPh>
    <rPh sb="2" eb="3">
      <t>シャ</t>
    </rPh>
    <rPh sb="4" eb="6">
      <t>ショトク</t>
    </rPh>
    <rPh sb="6" eb="7">
      <t>リツ</t>
    </rPh>
    <phoneticPr fontId="2"/>
  </si>
  <si>
    <t>雇用係数</t>
    <rPh sb="0" eb="2">
      <t>コヨウ</t>
    </rPh>
    <rPh sb="2" eb="4">
      <t>ケイスウ</t>
    </rPh>
    <phoneticPr fontId="4"/>
  </si>
  <si>
    <t>投入係数表 （36部門表）</t>
    <rPh sb="0" eb="2">
      <t>トウニュウ</t>
    </rPh>
    <rPh sb="2" eb="5">
      <t>ケイスウヒョウ</t>
    </rPh>
    <rPh sb="9" eb="11">
      <t>ブモン</t>
    </rPh>
    <rPh sb="11" eb="12">
      <t>ヒョウ</t>
    </rPh>
    <phoneticPr fontId="5"/>
  </si>
  <si>
    <t>逆行列係数表 （36部門表）</t>
    <rPh sb="0" eb="3">
      <t>ギャクギョウレツ</t>
    </rPh>
    <rPh sb="3" eb="6">
      <t>ケイスウヒョウ</t>
    </rPh>
    <rPh sb="10" eb="12">
      <t>ブモン</t>
    </rPh>
    <phoneticPr fontId="5"/>
  </si>
  <si>
    <t>型</t>
    <rPh sb="0" eb="1">
      <t>カタ</t>
    </rPh>
    <phoneticPr fontId="5"/>
  </si>
  <si>
    <t>直　接　効　果</t>
    <rPh sb="0" eb="1">
      <t>チョク</t>
    </rPh>
    <rPh sb="2" eb="3">
      <t>セツ</t>
    </rPh>
    <rPh sb="4" eb="5">
      <t>コウ</t>
    </rPh>
    <rPh sb="6" eb="7">
      <t>カ</t>
    </rPh>
    <phoneticPr fontId="8"/>
  </si>
  <si>
    <t>(直接)</t>
    <rPh sb="1" eb="3">
      <t>チョクセツ</t>
    </rPh>
    <phoneticPr fontId="8"/>
  </si>
  <si>
    <t>総合効果</t>
    <rPh sb="0" eb="2">
      <t>ソウゴウ</t>
    </rPh>
    <rPh sb="2" eb="4">
      <t>コウカ</t>
    </rPh>
    <phoneticPr fontId="8"/>
  </si>
  <si>
    <t>(第1次)</t>
    <rPh sb="1" eb="2">
      <t>ダイ</t>
    </rPh>
    <rPh sb="3" eb="4">
      <t>ジ</t>
    </rPh>
    <phoneticPr fontId="8"/>
  </si>
  <si>
    <t>(第2次)</t>
    <rPh sb="1" eb="2">
      <t>ダイ</t>
    </rPh>
    <rPh sb="3" eb="4">
      <t>ジ</t>
    </rPh>
    <phoneticPr fontId="8"/>
  </si>
  <si>
    <t>粗付加価値額</t>
    <rPh sb="0" eb="5">
      <t>ソフカカチ</t>
    </rPh>
    <rPh sb="5" eb="6">
      <t>ガク</t>
    </rPh>
    <phoneticPr fontId="8"/>
  </si>
  <si>
    <t>雇用者
所得額</t>
    <rPh sb="0" eb="3">
      <t>コヨウシャ</t>
    </rPh>
    <rPh sb="4" eb="6">
      <t>ショトク</t>
    </rPh>
    <rPh sb="6" eb="7">
      <t>ガク</t>
    </rPh>
    <phoneticPr fontId="8"/>
  </si>
  <si>
    <t>第１次生産誘発額</t>
    <rPh sb="0" eb="1">
      <t>ダイ</t>
    </rPh>
    <rPh sb="2" eb="3">
      <t>ジ</t>
    </rPh>
    <rPh sb="3" eb="5">
      <t>セイサン</t>
    </rPh>
    <rPh sb="5" eb="7">
      <t>ユウハツ</t>
    </rPh>
    <rPh sb="7" eb="8">
      <t>ガク</t>
    </rPh>
    <phoneticPr fontId="8"/>
  </si>
  <si>
    <t>粗付加価値誘発額</t>
    <rPh sb="0" eb="5">
      <t>ソフカカチ</t>
    </rPh>
    <rPh sb="5" eb="7">
      <t>ユウハツ</t>
    </rPh>
    <rPh sb="7" eb="8">
      <t>ガク</t>
    </rPh>
    <phoneticPr fontId="8"/>
  </si>
  <si>
    <t>雇用者所得誘発額</t>
    <rPh sb="0" eb="3">
      <t>コヨウシャ</t>
    </rPh>
    <rPh sb="3" eb="5">
      <t>ショトク</t>
    </rPh>
    <rPh sb="5" eb="7">
      <t>ユウハツ</t>
    </rPh>
    <rPh sb="7" eb="8">
      <t>ガク</t>
    </rPh>
    <phoneticPr fontId="8"/>
  </si>
  <si>
    <t>消費転換係数</t>
    <rPh sb="0" eb="2">
      <t>ショウヒ</t>
    </rPh>
    <rPh sb="2" eb="4">
      <t>テンカン</t>
    </rPh>
    <rPh sb="4" eb="6">
      <t>ケイスウ</t>
    </rPh>
    <phoneticPr fontId="8"/>
  </si>
  <si>
    <t>消費支
出総額</t>
    <rPh sb="0" eb="2">
      <t>ショウヒ</t>
    </rPh>
    <rPh sb="2" eb="5">
      <t>シシュツ</t>
    </rPh>
    <rPh sb="5" eb="7">
      <t>ソウガク</t>
    </rPh>
    <phoneticPr fontId="8"/>
  </si>
  <si>
    <t>部門別
消費支出</t>
    <rPh sb="0" eb="3">
      <t>ブモンベツ</t>
    </rPh>
    <rPh sb="4" eb="8">
      <t>ショウヒシシュツ</t>
    </rPh>
    <phoneticPr fontId="8"/>
  </si>
  <si>
    <t>県  内
需要額</t>
    <rPh sb="0" eb="4">
      <t>ケンナイ</t>
    </rPh>
    <rPh sb="5" eb="8">
      <t>ジュヨウガク</t>
    </rPh>
    <phoneticPr fontId="8"/>
  </si>
  <si>
    <t>移輸入額</t>
    <rPh sb="0" eb="1">
      <t>イ</t>
    </rPh>
    <rPh sb="1" eb="4">
      <t>ユニュウガク</t>
    </rPh>
    <phoneticPr fontId="8"/>
  </si>
  <si>
    <t>第２次生産誘発額</t>
    <rPh sb="0" eb="1">
      <t>ダイ</t>
    </rPh>
    <rPh sb="2" eb="3">
      <t>ジ</t>
    </rPh>
    <rPh sb="3" eb="5">
      <t>セイサン</t>
    </rPh>
    <rPh sb="5" eb="7">
      <t>ユウハツ</t>
    </rPh>
    <rPh sb="7" eb="8">
      <t>ガク</t>
    </rPh>
    <phoneticPr fontId="8"/>
  </si>
  <si>
    <t>粗付加価値誘発額</t>
    <rPh sb="0" eb="1">
      <t>ホボ</t>
    </rPh>
    <rPh sb="1" eb="3">
      <t>フカ</t>
    </rPh>
    <rPh sb="3" eb="5">
      <t>カチ</t>
    </rPh>
    <rPh sb="5" eb="7">
      <t>ユウハツ</t>
    </rPh>
    <rPh sb="7" eb="8">
      <t>ガク</t>
    </rPh>
    <phoneticPr fontId="8"/>
  </si>
  <si>
    <t>雇用者所得誘発額</t>
    <rPh sb="0" eb="3">
      <t>コヨウシャ</t>
    </rPh>
    <rPh sb="3" eb="5">
      <t>ショトク</t>
    </rPh>
    <rPh sb="5" eb="8">
      <t>ユウハツガク</t>
    </rPh>
    <phoneticPr fontId="8"/>
  </si>
  <si>
    <t>生産誘発額</t>
    <rPh sb="0" eb="2">
      <t>セイサン</t>
    </rPh>
    <rPh sb="2" eb="4">
      <t>ユウハツ</t>
    </rPh>
    <rPh sb="4" eb="5">
      <t>ガク</t>
    </rPh>
    <phoneticPr fontId="8"/>
  </si>
  <si>
    <t>雇用誘発者数計</t>
    <rPh sb="6" eb="7">
      <t>ケイ</t>
    </rPh>
    <phoneticPr fontId="8"/>
  </si>
  <si>
    <t>C=B×粗付加価値率</t>
    <rPh sb="4" eb="7">
      <t>ソフカ</t>
    </rPh>
    <rPh sb="7" eb="9">
      <t>カチ</t>
    </rPh>
    <rPh sb="9" eb="10">
      <t>リツ</t>
    </rPh>
    <phoneticPr fontId="8"/>
  </si>
  <si>
    <t>D=B×雇用者所得率</t>
    <rPh sb="4" eb="7">
      <t>コヨウシャ</t>
    </rPh>
    <rPh sb="7" eb="10">
      <t>ショトクリツ</t>
    </rPh>
    <phoneticPr fontId="8"/>
  </si>
  <si>
    <t>I=H×粗付加価値率</t>
    <rPh sb="4" eb="7">
      <t>ソフカ</t>
    </rPh>
    <rPh sb="7" eb="9">
      <t>カチ</t>
    </rPh>
    <rPh sb="9" eb="10">
      <t>リツ</t>
    </rPh>
    <phoneticPr fontId="8"/>
  </si>
  <si>
    <t>J=H×雇用者所得率</t>
    <rPh sb="4" eb="7">
      <t>コヨウシャ</t>
    </rPh>
    <rPh sb="7" eb="10">
      <t>ショトクリツ</t>
    </rPh>
    <phoneticPr fontId="8"/>
  </si>
  <si>
    <t>M=L×消費支出構成</t>
    <rPh sb="4" eb="6">
      <t>ショウヒ</t>
    </rPh>
    <rPh sb="6" eb="8">
      <t>シシュツ</t>
    </rPh>
    <rPh sb="8" eb="10">
      <t>コウセイ</t>
    </rPh>
    <phoneticPr fontId="8"/>
  </si>
  <si>
    <t>N=M×自給率</t>
    <rPh sb="4" eb="7">
      <t>ジキュウリツ</t>
    </rPh>
    <phoneticPr fontId="8"/>
  </si>
  <si>
    <t>O=M×移輸入率</t>
    <rPh sb="4" eb="5">
      <t>イ</t>
    </rPh>
    <rPh sb="5" eb="7">
      <t>ユニュウ</t>
    </rPh>
    <rPh sb="7" eb="8">
      <t>リツ</t>
    </rPh>
    <phoneticPr fontId="8"/>
  </si>
  <si>
    <t>P=逆行列係数×N</t>
    <rPh sb="2" eb="5">
      <t>ギャクギョウレツ</t>
    </rPh>
    <rPh sb="5" eb="7">
      <t>ケイスウ</t>
    </rPh>
    <phoneticPr fontId="8"/>
  </si>
  <si>
    <t>Q=P×粗付加価値率</t>
    <rPh sb="4" eb="7">
      <t>ソフカ</t>
    </rPh>
    <rPh sb="7" eb="9">
      <t>カチ</t>
    </rPh>
    <rPh sb="9" eb="10">
      <t>リツ</t>
    </rPh>
    <phoneticPr fontId="8"/>
  </si>
  <si>
    <t>R=P×雇用者所得率</t>
    <rPh sb="4" eb="7">
      <t>コヨウシャ</t>
    </rPh>
    <rPh sb="7" eb="10">
      <t>ショトクリツ</t>
    </rPh>
    <phoneticPr fontId="8"/>
  </si>
  <si>
    <t>B×雇用係数</t>
    <rPh sb="2" eb="4">
      <t>コヨウ</t>
    </rPh>
    <rPh sb="4" eb="6">
      <t>ケイスウ</t>
    </rPh>
    <phoneticPr fontId="8"/>
  </si>
  <si>
    <t>H×雇用係数</t>
    <rPh sb="2" eb="4">
      <t>コヨウ</t>
    </rPh>
    <rPh sb="4" eb="6">
      <t>ケイスウ</t>
    </rPh>
    <phoneticPr fontId="8"/>
  </si>
  <si>
    <t>P×雇用係数</t>
    <rPh sb="2" eb="4">
      <t>コヨウ</t>
    </rPh>
    <rPh sb="4" eb="6">
      <t>ケイスウ</t>
    </rPh>
    <phoneticPr fontId="8"/>
  </si>
  <si>
    <t>計</t>
    <rPh sb="0" eb="1">
      <t>ケイ</t>
    </rPh>
    <phoneticPr fontId="5"/>
  </si>
  <si>
    <t>第1次生産誘発額</t>
    <rPh sb="0" eb="1">
      <t>ダイ</t>
    </rPh>
    <rPh sb="2" eb="3">
      <t>ジ</t>
    </rPh>
    <rPh sb="3" eb="5">
      <t>セイサン</t>
    </rPh>
    <rPh sb="5" eb="8">
      <t>ユウハツガク</t>
    </rPh>
    <phoneticPr fontId="5"/>
  </si>
  <si>
    <t>県内需要増加額</t>
    <rPh sb="0" eb="2">
      <t>ケンナイ</t>
    </rPh>
    <rPh sb="2" eb="4">
      <t>ジュヨウ</t>
    </rPh>
    <rPh sb="4" eb="7">
      <t>ゾウカガク</t>
    </rPh>
    <phoneticPr fontId="5"/>
  </si>
  <si>
    <t>移輸入
率</t>
    <rPh sb="0" eb="1">
      <t>イ</t>
    </rPh>
    <rPh sb="1" eb="3">
      <t>ユニュウ</t>
    </rPh>
    <rPh sb="4" eb="5">
      <t>リツ</t>
    </rPh>
    <phoneticPr fontId="2"/>
  </si>
  <si>
    <t>消費転換係数</t>
    <rPh sb="0" eb="2">
      <t>ショウヒ</t>
    </rPh>
    <rPh sb="2" eb="4">
      <t>テンカン</t>
    </rPh>
    <rPh sb="4" eb="6">
      <t>ケイスウ</t>
    </rPh>
    <phoneticPr fontId="5"/>
  </si>
  <si>
    <t>第１次間接波及効果</t>
    <rPh sb="5" eb="7">
      <t>ハキュウ</t>
    </rPh>
    <phoneticPr fontId="5"/>
  </si>
  <si>
    <t>第２次間接波及効果</t>
    <rPh sb="3" eb="5">
      <t>カンセツ</t>
    </rPh>
    <phoneticPr fontId="5"/>
  </si>
  <si>
    <t>従業誘発者数計</t>
    <rPh sb="0" eb="1">
      <t>ジュウ</t>
    </rPh>
    <rPh sb="6" eb="7">
      <t>ケイ</t>
    </rPh>
    <phoneticPr fontId="8"/>
  </si>
  <si>
    <t>産業連関分析結果</t>
    <rPh sb="0" eb="2">
      <t>サンギョウ</t>
    </rPh>
    <rPh sb="2" eb="4">
      <t>レンカン</t>
    </rPh>
    <rPh sb="4" eb="6">
      <t>ブンセキ</t>
    </rPh>
    <rPh sb="6" eb="8">
      <t>ケッカ</t>
    </rPh>
    <phoneticPr fontId="8"/>
  </si>
  <si>
    <t>生産誘発額</t>
    <rPh sb="0" eb="2">
      <t>セイサン</t>
    </rPh>
    <rPh sb="2" eb="5">
      <t>ユウハツガク</t>
    </rPh>
    <phoneticPr fontId="8"/>
  </si>
  <si>
    <t>区分</t>
    <rPh sb="0" eb="2">
      <t>クブン</t>
    </rPh>
    <phoneticPr fontId="8"/>
  </si>
  <si>
    <t>うち粗付加価値</t>
    <rPh sb="2" eb="5">
      <t>ソフカ</t>
    </rPh>
    <rPh sb="5" eb="7">
      <t>カチ</t>
    </rPh>
    <phoneticPr fontId="8"/>
  </si>
  <si>
    <t>うち</t>
    <phoneticPr fontId="8"/>
  </si>
  <si>
    <t>誘発額</t>
  </si>
  <si>
    <t>誘発額</t>
    <rPh sb="0" eb="3">
      <t>ユウハツガク</t>
    </rPh>
    <phoneticPr fontId="8"/>
  </si>
  <si>
    <t>発者数</t>
    <rPh sb="1" eb="2">
      <t>シャ</t>
    </rPh>
    <rPh sb="2" eb="3">
      <t>スウ</t>
    </rPh>
    <phoneticPr fontId="8"/>
  </si>
  <si>
    <t>うち雇用者所得</t>
    <phoneticPr fontId="8"/>
  </si>
  <si>
    <t>雇用誘</t>
    <phoneticPr fontId="8"/>
  </si>
  <si>
    <t>生産誘発額</t>
    <rPh sb="0" eb="2">
      <t>セイサン</t>
    </rPh>
    <rPh sb="2" eb="5">
      <t>ユウハツガク</t>
    </rPh>
    <phoneticPr fontId="5"/>
  </si>
  <si>
    <t>部門</t>
    <rPh sb="0" eb="2">
      <t>ブモン</t>
    </rPh>
    <phoneticPr fontId="5"/>
  </si>
  <si>
    <t>粗付加価値誘発額</t>
    <rPh sb="0" eb="3">
      <t>ソフカ</t>
    </rPh>
    <rPh sb="3" eb="5">
      <t>カチ</t>
    </rPh>
    <rPh sb="5" eb="8">
      <t>ユウハツガク</t>
    </rPh>
    <phoneticPr fontId="5"/>
  </si>
  <si>
    <t>雇用者所</t>
    <rPh sb="0" eb="3">
      <t>コヨウシャ</t>
    </rPh>
    <rPh sb="3" eb="4">
      <t>ショ</t>
    </rPh>
    <phoneticPr fontId="5"/>
  </si>
  <si>
    <t>者数</t>
    <rPh sb="0" eb="1">
      <t>シャ</t>
    </rPh>
    <rPh sb="1" eb="2">
      <t>スウ</t>
    </rPh>
    <phoneticPr fontId="5"/>
  </si>
  <si>
    <t>得誘発額</t>
    <rPh sb="0" eb="1">
      <t>エ</t>
    </rPh>
    <rPh sb="1" eb="4">
      <t>ユウハツガク</t>
    </rPh>
    <phoneticPr fontId="5"/>
  </si>
  <si>
    <t>直接効果</t>
    <rPh sb="0" eb="2">
      <t>チョクセツ</t>
    </rPh>
    <rPh sb="2" eb="4">
      <t>コウカ</t>
    </rPh>
    <phoneticPr fontId="5"/>
  </si>
  <si>
    <t>直接効果 (ｱ)</t>
    <rPh sb="0" eb="2">
      <t>チョクセツ</t>
    </rPh>
    <rPh sb="2" eb="4">
      <t>コウカ</t>
    </rPh>
    <phoneticPr fontId="5"/>
  </si>
  <si>
    <t>第1次間接波及効果 (ｲ)</t>
    <rPh sb="0" eb="1">
      <t>ダイ</t>
    </rPh>
    <rPh sb="2" eb="9">
      <t>ジカンセツハキュウコウカ</t>
    </rPh>
    <phoneticPr fontId="5"/>
  </si>
  <si>
    <t>第2次間接波及効果 (ｳ)</t>
    <rPh sb="0" eb="1">
      <t>ダイ</t>
    </rPh>
    <rPh sb="2" eb="9">
      <t>ジカンセツハキュウコウカ</t>
    </rPh>
    <phoneticPr fontId="5"/>
  </si>
  <si>
    <t>総合効果 (ｱ+ｲ+ｳ)</t>
    <rPh sb="0" eb="2">
      <t>ソウゴウ</t>
    </rPh>
    <rPh sb="2" eb="4">
      <t>コウカ</t>
    </rPh>
    <phoneticPr fontId="5"/>
  </si>
  <si>
    <t>雇用誘発</t>
    <rPh sb="0" eb="2">
      <t>コヨウ</t>
    </rPh>
    <rPh sb="2" eb="4">
      <t>ユウハツ</t>
    </rPh>
    <phoneticPr fontId="5"/>
  </si>
  <si>
    <t>第１次間接波及効果</t>
    <rPh sb="0" eb="1">
      <t>ダイ</t>
    </rPh>
    <rPh sb="2" eb="3">
      <t>ジ</t>
    </rPh>
    <rPh sb="3" eb="5">
      <t>カンセツ</t>
    </rPh>
    <rPh sb="5" eb="7">
      <t>ハキュウ</t>
    </rPh>
    <rPh sb="7" eb="9">
      <t>コウカ</t>
    </rPh>
    <phoneticPr fontId="8"/>
  </si>
  <si>
    <t>第２次間接波及効果</t>
    <rPh sb="0" eb="1">
      <t>ダイ</t>
    </rPh>
    <rPh sb="2" eb="3">
      <t>ジ</t>
    </rPh>
    <rPh sb="3" eb="5">
      <t>カンセツ</t>
    </rPh>
    <rPh sb="5" eb="7">
      <t>ハキュウ</t>
    </rPh>
    <rPh sb="7" eb="9">
      <t>コウカ</t>
    </rPh>
    <phoneticPr fontId="8"/>
  </si>
  <si>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3"/>
  </si>
  <si>
    <t>(1)すべての生産は、最終需要を満たすために行われるとします。</t>
    <rPh sb="7" eb="9">
      <t>セイサン</t>
    </rPh>
    <rPh sb="11" eb="13">
      <t>サイシュウ</t>
    </rPh>
    <rPh sb="13" eb="15">
      <t>ジュヨウ</t>
    </rPh>
    <rPh sb="16" eb="17">
      <t>ミ</t>
    </rPh>
    <rPh sb="22" eb="23">
      <t>オコナ</t>
    </rPh>
    <phoneticPr fontId="3"/>
  </si>
  <si>
    <t>(2)生産を行う上での制約条件はないものとします。</t>
    <rPh sb="3" eb="5">
      <t>セイサン</t>
    </rPh>
    <rPh sb="6" eb="7">
      <t>オコナ</t>
    </rPh>
    <rPh sb="8" eb="9">
      <t>ウエ</t>
    </rPh>
    <rPh sb="11" eb="13">
      <t>セイヤク</t>
    </rPh>
    <rPh sb="13" eb="15">
      <t>ジョウケン</t>
    </rPh>
    <phoneticPr fontId="3"/>
  </si>
  <si>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3"/>
  </si>
  <si>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3"/>
  </si>
  <si>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3"/>
  </si>
  <si>
    <t>１　分析テーマ</t>
    <rPh sb="2" eb="4">
      <t>ブンセキ</t>
    </rPh>
    <phoneticPr fontId="5"/>
  </si>
  <si>
    <t>２　分析内容</t>
    <rPh sb="2" eb="4">
      <t>ブンセキ</t>
    </rPh>
    <rPh sb="4" eb="6">
      <t>ナイヨウ</t>
    </rPh>
    <phoneticPr fontId="8"/>
  </si>
  <si>
    <t>３　当初設定</t>
    <rPh sb="2" eb="4">
      <t>トウショ</t>
    </rPh>
    <rPh sb="4" eb="6">
      <t>セッテイ</t>
    </rPh>
    <phoneticPr fontId="8"/>
  </si>
  <si>
    <t>４　分析結果</t>
    <rPh sb="2" eb="4">
      <t>ブンセキ</t>
    </rPh>
    <rPh sb="4" eb="6">
      <t>ケッカ</t>
    </rPh>
    <phoneticPr fontId="8"/>
  </si>
  <si>
    <t>５　産業連関表による分析の注意点</t>
    <rPh sb="2" eb="4">
      <t>サンギョウ</t>
    </rPh>
    <rPh sb="4" eb="6">
      <t>レンカン</t>
    </rPh>
    <rPh sb="6" eb="7">
      <t>ヒョウ</t>
    </rPh>
    <rPh sb="10" eb="12">
      <t>ブンセキ</t>
    </rPh>
    <rPh sb="13" eb="16">
      <t>チュウイテン</t>
    </rPh>
    <phoneticPr fontId="3"/>
  </si>
  <si>
    <t>（使用データ：平成○○年大分市家計調査年報）</t>
    <rPh sb="1" eb="3">
      <t>シヨウ</t>
    </rPh>
    <rPh sb="7" eb="9">
      <t>ヘイセイ</t>
    </rPh>
    <rPh sb="12" eb="14">
      <t>オオイタ</t>
    </rPh>
    <rPh sb="14" eb="15">
      <t>シ</t>
    </rPh>
    <rPh sb="15" eb="17">
      <t>カケイ</t>
    </rPh>
    <phoneticPr fontId="8"/>
  </si>
  <si>
    <t>雇用者所得誘発額</t>
    <rPh sb="0" eb="3">
      <t>コヨウシャ</t>
    </rPh>
    <rPh sb="3" eb="5">
      <t>ショトク</t>
    </rPh>
    <rPh sb="5" eb="8">
      <t>ユウハツガク</t>
    </rPh>
    <phoneticPr fontId="5"/>
  </si>
  <si>
    <t>県内需要額</t>
    <rPh sb="0" eb="2">
      <t>ケンナイ</t>
    </rPh>
    <rPh sb="2" eb="5">
      <t>ジュヨウガク</t>
    </rPh>
    <phoneticPr fontId="5"/>
  </si>
  <si>
    <t>移輸入額</t>
    <rPh sb="0" eb="1">
      <t>イ</t>
    </rPh>
    <rPh sb="1" eb="4">
      <t>ユニュウガク</t>
    </rPh>
    <phoneticPr fontId="5"/>
  </si>
  <si>
    <t>雇用誘発者数</t>
    <rPh sb="0" eb="2">
      <t>コヨウ</t>
    </rPh>
    <rPh sb="2" eb="4">
      <t>ユウハツ</t>
    </rPh>
    <rPh sb="4" eb="5">
      <t>シャ</t>
    </rPh>
    <rPh sb="5" eb="6">
      <t>スウ</t>
    </rPh>
    <phoneticPr fontId="5"/>
  </si>
  <si>
    <t>（直接効果＋第1次間接波及効果）</t>
    <rPh sb="1" eb="3">
      <t>チョクセツ</t>
    </rPh>
    <rPh sb="3" eb="5">
      <t>コウカ</t>
    </rPh>
    <rPh sb="6" eb="7">
      <t>ダイ</t>
    </rPh>
    <rPh sb="8" eb="15">
      <t>ジカンセツハキュウコウカ</t>
    </rPh>
    <phoneticPr fontId="5"/>
  </si>
  <si>
    <t>消費支出額</t>
    <rPh sb="0" eb="2">
      <t>ショウヒ</t>
    </rPh>
    <rPh sb="2" eb="5">
      <t>シシュツガク</t>
    </rPh>
    <phoneticPr fontId="5"/>
  </si>
  <si>
    <t xml:space="preserve"> × 雇用者所得率</t>
    <rPh sb="3" eb="6">
      <t>コヨウシャ</t>
    </rPh>
    <rPh sb="6" eb="8">
      <t>ショトク</t>
    </rPh>
    <rPh sb="8" eb="9">
      <t>リツ</t>
    </rPh>
    <phoneticPr fontId="5"/>
  </si>
  <si>
    <t xml:space="preserve"> × 粗付加価値率</t>
    <rPh sb="3" eb="6">
      <t>ソフカ</t>
    </rPh>
    <rPh sb="6" eb="9">
      <t>カチリツ</t>
    </rPh>
    <phoneticPr fontId="5"/>
  </si>
  <si>
    <t xml:space="preserve"> × 県内自給率</t>
    <rPh sb="3" eb="5">
      <t>ケンナイ</t>
    </rPh>
    <rPh sb="5" eb="8">
      <t>ジキュウリツ</t>
    </rPh>
    <phoneticPr fontId="5"/>
  </si>
  <si>
    <t xml:space="preserve"> × 移輸入率</t>
    <rPh sb="3" eb="4">
      <t>イ</t>
    </rPh>
    <rPh sb="4" eb="6">
      <t>ユニュウ</t>
    </rPh>
    <rPh sb="6" eb="7">
      <t>リツ</t>
    </rPh>
    <phoneticPr fontId="5"/>
  </si>
  <si>
    <t xml:space="preserve"> × 逆行列係数</t>
    <rPh sb="3" eb="6">
      <t>ギャクギョウレツ</t>
    </rPh>
    <rPh sb="6" eb="8">
      <t>ケイスウ</t>
    </rPh>
    <phoneticPr fontId="5"/>
  </si>
  <si>
    <t xml:space="preserve"> × 消費支出構成比</t>
    <rPh sb="3" eb="5">
      <t>ショウヒ</t>
    </rPh>
    <rPh sb="5" eb="7">
      <t>シシュツ</t>
    </rPh>
    <rPh sb="7" eb="10">
      <t>コウセイヒ</t>
    </rPh>
    <phoneticPr fontId="5"/>
  </si>
  <si>
    <t>第２次間接波及効果</t>
    <rPh sb="0" eb="1">
      <t>ダイ</t>
    </rPh>
    <rPh sb="2" eb="9">
      <t>ジカンセツハキュウコウカ</t>
    </rPh>
    <phoneticPr fontId="5"/>
  </si>
  <si>
    <t>第１次間接波及効果</t>
    <rPh sb="0" eb="1">
      <t>ダイ</t>
    </rPh>
    <rPh sb="2" eb="9">
      <t>ジカンセツハキュウコウカ</t>
    </rPh>
    <phoneticPr fontId="5"/>
  </si>
  <si>
    <t xml:space="preserve"> × 雇用係数</t>
    <rPh sb="3" eb="5">
      <t>コヨウ</t>
    </rPh>
    <rPh sb="5" eb="7">
      <t>ケイスウ</t>
    </rPh>
    <phoneticPr fontId="5"/>
  </si>
  <si>
    <t>経済波及効果フロー</t>
    <rPh sb="0" eb="2">
      <t>ケイザイ</t>
    </rPh>
    <rPh sb="2" eb="6">
      <t>ハキュウコウカ</t>
    </rPh>
    <phoneticPr fontId="5"/>
  </si>
  <si>
    <t>分析テーマ</t>
    <rPh sb="0" eb="2">
      <t>ブンセキ</t>
    </rPh>
    <phoneticPr fontId="5"/>
  </si>
  <si>
    <t>◆</t>
    <phoneticPr fontId="5"/>
  </si>
  <si>
    <t>１．ご利用にあたって</t>
    <rPh sb="3" eb="5">
      <t>リヨウ</t>
    </rPh>
    <phoneticPr fontId="3"/>
  </si>
  <si>
    <t>２．分析ツールの使用方法</t>
    <rPh sb="2" eb="4">
      <t>ブンセキ</t>
    </rPh>
    <rPh sb="8" eb="10">
      <t>シヨウ</t>
    </rPh>
    <rPh sb="10" eb="12">
      <t>ホウホウ</t>
    </rPh>
    <phoneticPr fontId="3"/>
  </si>
  <si>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3"/>
  </si>
  <si>
    <t>４．その他</t>
    <rPh sb="4" eb="5">
      <t>ホカ</t>
    </rPh>
    <phoneticPr fontId="3"/>
  </si>
  <si>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3"/>
  </si>
  <si>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</si>
  <si>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3"/>
  </si>
  <si>
    <t>〒870-8501　大分県大分市大手町３－１－１</t>
    <phoneticPr fontId="5"/>
  </si>
  <si>
    <t>E-mail：a10800@pref.oita.lg.jp</t>
    <phoneticPr fontId="5"/>
  </si>
  <si>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3"/>
  </si>
  <si>
    <t>分析ツールに関する問い合わせは下記までお願いします。</t>
    <rPh sb="0" eb="2">
      <t>ブンセキ</t>
    </rPh>
    <rPh sb="6" eb="7">
      <t>カン</t>
    </rPh>
    <rPh sb="9" eb="10">
      <t>ト</t>
    </rPh>
    <rPh sb="11" eb="12">
      <t>ア</t>
    </rPh>
    <rPh sb="15" eb="17">
      <t>カキ</t>
    </rPh>
    <rPh sb="20" eb="21">
      <t>ネガ</t>
    </rPh>
    <phoneticPr fontId="3"/>
  </si>
  <si>
    <t>1)</t>
    <phoneticPr fontId="5"/>
  </si>
  <si>
    <t>2)</t>
    <phoneticPr fontId="5"/>
  </si>
  <si>
    <t>3)</t>
    <phoneticPr fontId="5"/>
  </si>
  <si>
    <t>4)</t>
    <phoneticPr fontId="5"/>
  </si>
  <si>
    <t>　　分析テーマ</t>
    <rPh sb="2" eb="4">
      <t>ブンセキ</t>
    </rPh>
    <phoneticPr fontId="5"/>
  </si>
  <si>
    <t>※四捨五入の関係で内訳が合計と一致しない場合があります。</t>
    <rPh sb="1" eb="5">
      <t>シシャゴニュウ</t>
    </rPh>
    <rPh sb="6" eb="8">
      <t>カンケイ</t>
    </rPh>
    <rPh sb="12" eb="14">
      <t>ゴウケイ</t>
    </rPh>
    <rPh sb="15" eb="17">
      <t>イッチ</t>
    </rPh>
    <rPh sb="20" eb="22">
      <t>バアイ</t>
    </rPh>
    <phoneticPr fontId="5"/>
  </si>
  <si>
    <t>部門</t>
    <rPh sb="0" eb="2">
      <t>ブモン</t>
    </rPh>
    <phoneticPr fontId="5"/>
  </si>
  <si>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3"/>
  </si>
  <si>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3"/>
  </si>
  <si>
    <t>百万円</t>
    <rPh sb="0" eb="1">
      <t>ヒャク</t>
    </rPh>
    <rPh sb="1" eb="3">
      <t>マンエン</t>
    </rPh>
    <phoneticPr fontId="5"/>
  </si>
  <si>
    <t>万円</t>
    <rPh sb="0" eb="2">
      <t>マンエン</t>
    </rPh>
    <phoneticPr fontId="5"/>
  </si>
  <si>
    <t>千円</t>
    <rPh sb="0" eb="2">
      <t>センエン</t>
    </rPh>
    <phoneticPr fontId="5"/>
  </si>
  <si>
    <t>円</t>
    <rPh sb="0" eb="1">
      <t>エン</t>
    </rPh>
    <phoneticPr fontId="5"/>
  </si>
  <si>
    <t>（単位：百万円／人）</t>
    <rPh sb="1" eb="3">
      <t>タンイ</t>
    </rPh>
    <rPh sb="4" eb="5">
      <t>ヒャク</t>
    </rPh>
    <rPh sb="5" eb="7">
      <t>マンエン</t>
    </rPh>
    <rPh sb="8" eb="9">
      <t>ニン</t>
    </rPh>
    <phoneticPr fontId="12"/>
  </si>
  <si>
    <t>係数単位調整</t>
    <rPh sb="0" eb="2">
      <t>ケイスウ</t>
    </rPh>
    <phoneticPr fontId="12"/>
  </si>
  <si>
    <t>億円</t>
  </si>
  <si>
    <t>百万円</t>
  </si>
  <si>
    <t>万円</t>
  </si>
  <si>
    <t>千円</t>
  </si>
  <si>
    <t>円</t>
  </si>
  <si>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3"/>
  </si>
  <si>
    <t>電話：097-506-2442　FAX：097-506-1727</t>
    <rPh sb="0" eb="2">
      <t>デンワ</t>
    </rPh>
    <phoneticPr fontId="5"/>
  </si>
  <si>
    <t>分析に使用する産業連関表は平成23年時点のものであり、当時の経済情勢（産業構造や物価）をもとに作成されています。その後の経済情勢の変化（新規の企業立地や物価変動）は反映されていません。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3"/>
  </si>
  <si>
    <t>電気機械</t>
    <rPh sb="0" eb="2">
      <t>デンキ</t>
    </rPh>
    <rPh sb="2" eb="4">
      <t>キカイ</t>
    </rPh>
    <phoneticPr fontId="2"/>
  </si>
  <si>
    <t>水道</t>
  </si>
  <si>
    <t>廃棄物処理</t>
  </si>
  <si>
    <t>医療・福祉</t>
    <rPh sb="0" eb="2">
      <t>イリョウ</t>
    </rPh>
    <rPh sb="3" eb="5">
      <t>フクシ</t>
    </rPh>
    <phoneticPr fontId="2"/>
  </si>
  <si>
    <t>その他の非営利団体サービス</t>
    <rPh sb="4" eb="7">
      <t>ヒエイリ</t>
    </rPh>
    <rPh sb="7" eb="9">
      <t>ダンタイ</t>
    </rPh>
    <phoneticPr fontId="2"/>
  </si>
  <si>
    <t>平成23年（2011年）大分県産業連関表</t>
    <rPh sb="12" eb="15">
      <t>オオイタケン</t>
    </rPh>
    <phoneticPr fontId="5"/>
  </si>
  <si>
    <t>医療・福祉</t>
  </si>
  <si>
    <t>その他の非営利団体サービス</t>
  </si>
  <si>
    <t>出典：平成23年大分県産業連関表</t>
    <rPh sb="0" eb="2">
      <t>シュッテン</t>
    </rPh>
    <rPh sb="3" eb="5">
      <t>ヘイセイ</t>
    </rPh>
    <rPh sb="7" eb="8">
      <t>ネン</t>
    </rPh>
    <rPh sb="8" eb="11">
      <t>オオイタケン</t>
    </rPh>
    <rPh sb="11" eb="13">
      <t>サンギョウ</t>
    </rPh>
    <rPh sb="13" eb="16">
      <t>レンカンヒョウ</t>
    </rPh>
    <phoneticPr fontId="5"/>
  </si>
  <si>
    <t>生産者価格評価表 （36部門表）</t>
    <rPh sb="0" eb="3">
      <t>セイサンシャ</t>
    </rPh>
    <rPh sb="3" eb="5">
      <t>カカク</t>
    </rPh>
    <rPh sb="5" eb="8">
      <t>ヒョウカヒョウ</t>
    </rPh>
    <rPh sb="12" eb="14">
      <t>ブモン</t>
    </rPh>
    <rPh sb="14" eb="15">
      <t>ヒョウ</t>
    </rPh>
    <phoneticPr fontId="2"/>
  </si>
  <si>
    <t>平成23年（2011年）大分県産業連関表</t>
    <rPh sb="12" eb="15">
      <t>オオイタケン</t>
    </rPh>
    <phoneticPr fontId="2"/>
  </si>
  <si>
    <t>単位：100万円</t>
    <rPh sb="0" eb="2">
      <t>タンイ</t>
    </rPh>
    <rPh sb="6" eb="8">
      <t>マンエン</t>
    </rPh>
    <phoneticPr fontId="2"/>
  </si>
  <si>
    <t>就業係数</t>
    <rPh sb="0" eb="2">
      <t>シュウギョウ</t>
    </rPh>
    <rPh sb="2" eb="4">
      <t>ケイスウ</t>
    </rPh>
    <phoneticPr fontId="4"/>
  </si>
  <si>
    <t>就業係数、雇用係数</t>
    <rPh sb="0" eb="2">
      <t>シュウギョウ</t>
    </rPh>
    <rPh sb="2" eb="4">
      <t>ケイスウ</t>
    </rPh>
    <rPh sb="5" eb="7">
      <t>コヨウ</t>
    </rPh>
    <rPh sb="7" eb="9">
      <t>ケイスウ</t>
    </rPh>
    <phoneticPr fontId="12"/>
  </si>
  <si>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</si>
  <si>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</si>
  <si>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</si>
  <si>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</si>
  <si>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</si>
  <si>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</si>
  <si>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</si>
  <si>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</si>
  <si>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</si>
  <si>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</si>
  <si>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</si>
  <si>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</si>
  <si>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</si>
  <si>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</si>
  <si>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</si>
  <si>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</si>
  <si>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</si>
  <si>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</si>
  <si>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</si>
  <si>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</si>
  <si>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</si>
  <si>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</si>
  <si>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</si>
  <si>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</si>
  <si>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</si>
  <si>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</si>
  <si>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調整項</t>
  </si>
  <si>
    <t>県内最終
需要計</t>
  </si>
  <si>
    <t>県内需要
合計</t>
  </si>
  <si>
    <t>移輸出</t>
  </si>
  <si>
    <t>最終需要計</t>
  </si>
  <si>
    <t>需要合計</t>
  </si>
  <si>
    <t>（控除）
移輸入</t>
  </si>
  <si>
    <t>最終需要
部門計</t>
  </si>
  <si>
    <t>平成23年</t>
    <rPh sb="0" eb="2">
      <t>ヘイセイ</t>
    </rPh>
    <rPh sb="4" eb="5">
      <t>ネン</t>
    </rPh>
    <phoneticPr fontId="11"/>
  </si>
  <si>
    <t>平成24年</t>
    <rPh sb="0" eb="2">
      <t>ヘイセイ</t>
    </rPh>
    <rPh sb="4" eb="5">
      <t>ネン</t>
    </rPh>
    <phoneticPr fontId="11"/>
  </si>
  <si>
    <t>平成25年</t>
    <rPh sb="0" eb="2">
      <t>ヘイセイ</t>
    </rPh>
    <rPh sb="4" eb="5">
      <t>ネン</t>
    </rPh>
    <phoneticPr fontId="11"/>
  </si>
  <si>
    <t>平成26年</t>
    <rPh sb="0" eb="2">
      <t>ヘイセイ</t>
    </rPh>
    <rPh sb="4" eb="5">
      <t>ネン</t>
    </rPh>
    <phoneticPr fontId="11"/>
  </si>
  <si>
    <t>平成27年</t>
    <rPh sb="0" eb="2">
      <t>ヘイセイ</t>
    </rPh>
    <rPh sb="4" eb="5">
      <t>ネン</t>
    </rPh>
    <phoneticPr fontId="11"/>
  </si>
  <si>
    <t xml:space="preserve"> × 消費転換係数</t>
    <rPh sb="3" eb="5">
      <t>ショウヒ</t>
    </rPh>
    <rPh sb="5" eb="7">
      <t>テンカン</t>
    </rPh>
    <rPh sb="7" eb="9">
      <t>ケイスウ</t>
    </rPh>
    <phoneticPr fontId="5"/>
  </si>
  <si>
    <t>■</t>
    <phoneticPr fontId="5"/>
  </si>
  <si>
    <t>「データ入力表」シートへの入力</t>
    <rPh sb="4" eb="6">
      <t>ニュウリョク</t>
    </rPh>
    <rPh sb="6" eb="7">
      <t>ヒョウ</t>
    </rPh>
    <rPh sb="13" eb="15">
      <t>ニュウリョク</t>
    </rPh>
    <phoneticPr fontId="5"/>
  </si>
  <si>
    <t>5）</t>
    <phoneticPr fontId="5"/>
  </si>
  <si>
    <t>6)</t>
    <phoneticPr fontId="5"/>
  </si>
  <si>
    <t>7)</t>
    <phoneticPr fontId="5"/>
  </si>
  <si>
    <t>8)</t>
    <phoneticPr fontId="5"/>
  </si>
  <si>
    <t>「①結果」シートに、分析内容を入力します。</t>
    <rPh sb="2" eb="4">
      <t>ケッカ</t>
    </rPh>
    <rPh sb="10" eb="12">
      <t>ブンセキ</t>
    </rPh>
    <rPh sb="12" eb="14">
      <t>ナイヨウ</t>
    </rPh>
    <rPh sb="15" eb="17">
      <t>ニュウリョク</t>
    </rPh>
    <phoneticPr fontId="3"/>
  </si>
  <si>
    <t>結果の確認</t>
    <rPh sb="0" eb="2">
      <t>ケッカ</t>
    </rPh>
    <rPh sb="3" eb="5">
      <t>カクニン</t>
    </rPh>
    <phoneticPr fontId="5"/>
  </si>
  <si>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5"/>
  </si>
  <si>
    <t>2）</t>
    <phoneticPr fontId="5"/>
  </si>
  <si>
    <t>3)</t>
    <phoneticPr fontId="5"/>
  </si>
  <si>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3"/>
  </si>
  <si>
    <t>4）</t>
    <phoneticPr fontId="5"/>
  </si>
  <si>
    <t>各産業間の相互干渉はないものとします。ある産業の生産活動が他の産業にプラスの影響を及ぼし生産を促進することも、マイナスの影響を及ぼし生産を阻害することは想定していません。</t>
    <phoneticPr fontId="5"/>
  </si>
  <si>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5"/>
  </si>
  <si>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3"/>
  </si>
  <si>
    <t>一般的に産業連関モデルには時間の概念がないため、経済波及効果の達成時期は明確ではありません。</t>
    <phoneticPr fontId="3"/>
  </si>
  <si>
    <t>9)</t>
    <phoneticPr fontId="5"/>
  </si>
  <si>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5"/>
  </si>
  <si>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3"/>
  </si>
  <si>
    <t>「①結果」シートへの入力</t>
    <rPh sb="2" eb="4">
      <t>ケッカ</t>
    </rPh>
    <rPh sb="10" eb="12">
      <t>ニュウリョク</t>
    </rPh>
    <phoneticPr fontId="5"/>
  </si>
  <si>
    <t>平成28年</t>
    <rPh sb="0" eb="2">
      <t>ヘイセイ</t>
    </rPh>
    <rPh sb="4" eb="5">
      <t>ネン</t>
    </rPh>
    <phoneticPr fontId="5"/>
  </si>
  <si>
    <t>上記平均</t>
    <rPh sb="0" eb="2">
      <t>ジョウキ</t>
    </rPh>
    <rPh sb="2" eb="4">
      <t>ヘイキン</t>
    </rPh>
    <phoneticPr fontId="5"/>
  </si>
  <si>
    <t>億円</t>
    <rPh sb="0" eb="2">
      <t>オクエン</t>
    </rPh>
    <phoneticPr fontId="5"/>
  </si>
  <si>
    <t>5)</t>
    <phoneticPr fontId="5"/>
  </si>
  <si>
    <t>分析者によって分析の前提条件・方法などが異なると、同じ産業連関表を使っても分析結果が異なる場合があります。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5" eb="26">
      <t>オナ</t>
    </rPh>
    <rPh sb="27" eb="29">
      <t>サンギョウ</t>
    </rPh>
    <rPh sb="29" eb="31">
      <t>レンカン</t>
    </rPh>
    <rPh sb="31" eb="32">
      <t>ヒョウ</t>
    </rPh>
    <rPh sb="33" eb="34">
      <t>ツカ</t>
    </rPh>
    <rPh sb="37" eb="39">
      <t>ブンセキ</t>
    </rPh>
    <rPh sb="39" eb="41">
      <t>ケッカ</t>
    </rPh>
    <rPh sb="42" eb="43">
      <t>コト</t>
    </rPh>
    <rPh sb="45" eb="47">
      <t>バアイ</t>
    </rPh>
    <phoneticPr fontId="3"/>
  </si>
  <si>
    <t>直接効果（生産増加額）</t>
    <rPh sb="0" eb="2">
      <t>チョクセツ</t>
    </rPh>
    <rPh sb="2" eb="4">
      <t>コウカ</t>
    </rPh>
    <rPh sb="5" eb="7">
      <t>セイサン</t>
    </rPh>
    <rPh sb="7" eb="9">
      <t>ゾウカ</t>
    </rPh>
    <rPh sb="9" eb="10">
      <t>ガク</t>
    </rPh>
    <phoneticPr fontId="8"/>
  </si>
  <si>
    <t>※</t>
    <phoneticPr fontId="5"/>
  </si>
  <si>
    <t>表示単位の選択</t>
    <rPh sb="0" eb="2">
      <t>ヒョウジ</t>
    </rPh>
    <rPh sb="2" eb="4">
      <t>タンイ</t>
    </rPh>
    <rPh sb="5" eb="7">
      <t>センタク</t>
    </rPh>
    <phoneticPr fontId="5"/>
  </si>
  <si>
    <t>入力データとして入力する金額に応じて、「億円」、「百万円」、「千円」、「円」のうち、見やすい表示単位をプルダウンで選択します。</t>
    <rPh sb="0" eb="2">
      <t>ニュウリョク</t>
    </rPh>
    <rPh sb="8" eb="10">
      <t>ニュウリョク</t>
    </rPh>
    <rPh sb="12" eb="14">
      <t>キンガク</t>
    </rPh>
    <rPh sb="15" eb="16">
      <t>オウ</t>
    </rPh>
    <rPh sb="20" eb="22">
      <t>オクエン</t>
    </rPh>
    <rPh sb="25" eb="28">
      <t>ヒャクマンエン</t>
    </rPh>
    <rPh sb="31" eb="33">
      <t>センエン</t>
    </rPh>
    <rPh sb="36" eb="37">
      <t>エン</t>
    </rPh>
    <rPh sb="42" eb="43">
      <t>ミ</t>
    </rPh>
    <rPh sb="46" eb="48">
      <t>ヒョウジ</t>
    </rPh>
    <rPh sb="48" eb="50">
      <t>タンイ</t>
    </rPh>
    <rPh sb="57" eb="59">
      <t>センタク</t>
    </rPh>
    <phoneticPr fontId="5"/>
  </si>
  <si>
    <t>消費転換係数を入力</t>
    <rPh sb="7" eb="9">
      <t>ニュウリョク</t>
    </rPh>
    <phoneticPr fontId="5"/>
  </si>
  <si>
    <t>ここで入力した内容は「①結果」シート等に反映されます。</t>
    <phoneticPr fontId="5"/>
  </si>
  <si>
    <t>分析テーマの入力</t>
    <rPh sb="0" eb="2">
      <t>ブンセキ</t>
    </rPh>
    <rPh sb="6" eb="8">
      <t>ニュウリョク</t>
    </rPh>
    <phoneticPr fontId="5"/>
  </si>
  <si>
    <t>総務省の家計調査に基づて勤労者世帯の消費支出を実収入で割った値を消費転換係数として例示（平成23～28年までの各年値データとその平均値データ）しています。</t>
    <phoneticPr fontId="5"/>
  </si>
  <si>
    <t>1　分析テーマを入力してください。</t>
    <rPh sb="2" eb="4">
      <t>ブンセキ</t>
    </rPh>
    <rPh sb="8" eb="10">
      <t>ニュウリョク</t>
    </rPh>
    <phoneticPr fontId="5"/>
  </si>
  <si>
    <t>2　金額の表示単位をプルダウンで選択してください。</t>
    <rPh sb="2" eb="4">
      <t>キンガク</t>
    </rPh>
    <rPh sb="5" eb="7">
      <t>ヒョウジ</t>
    </rPh>
    <rPh sb="7" eb="9">
      <t>タンイ</t>
    </rPh>
    <rPh sb="16" eb="18">
      <t>センタク</t>
    </rPh>
    <phoneticPr fontId="5"/>
  </si>
  <si>
    <t>就業誘発</t>
    <rPh sb="0" eb="2">
      <t>シュウギョウ</t>
    </rPh>
    <rPh sb="2" eb="4">
      <t>ユウハツ</t>
    </rPh>
    <phoneticPr fontId="5"/>
  </si>
  <si>
    <t>就業誘発者数</t>
    <rPh sb="0" eb="2">
      <t>シュウギョウ</t>
    </rPh>
    <rPh sb="2" eb="4">
      <t>ユウハツ</t>
    </rPh>
    <rPh sb="4" eb="5">
      <t>シャ</t>
    </rPh>
    <rPh sb="5" eb="6">
      <t>スウ</t>
    </rPh>
    <phoneticPr fontId="8"/>
  </si>
  <si>
    <t>項目</t>
    <rPh sb="0" eb="2">
      <t>コウモク</t>
    </rPh>
    <phoneticPr fontId="52"/>
  </si>
  <si>
    <t>国内生産額</t>
    <rPh sb="0" eb="2">
      <t>コクナイ</t>
    </rPh>
    <rPh sb="2" eb="4">
      <t>セイサン</t>
    </rPh>
    <rPh sb="4" eb="5">
      <t>ガク</t>
    </rPh>
    <phoneticPr fontId="52"/>
  </si>
  <si>
    <t>直接エネルギー消費量</t>
    <rPh sb="0" eb="2">
      <t>チョクセツ</t>
    </rPh>
    <rPh sb="7" eb="9">
      <t>ショウヒ</t>
    </rPh>
    <rPh sb="9" eb="10">
      <t>リョウ</t>
    </rPh>
    <phoneticPr fontId="52"/>
  </si>
  <si>
    <r>
      <t>直接CO</t>
    </r>
    <r>
      <rPr>
        <vertAlign val="subscript"/>
        <sz val="11"/>
        <rFont val="ＭＳ Ｐゴシック"/>
        <family val="2"/>
        <scheme val="minor"/>
      </rPr>
      <t>2</t>
    </r>
    <r>
      <rPr>
        <sz val="11"/>
        <rFont val="ＭＳ Ｐゴシック"/>
        <family val="2"/>
        <scheme val="minor"/>
      </rPr>
      <t>排出量</t>
    </r>
  </si>
  <si>
    <r>
      <t>直接CO</t>
    </r>
    <r>
      <rPr>
        <vertAlign val="subscript"/>
        <sz val="11"/>
        <rFont val="ＭＳ Ｐゴシック"/>
        <family val="2"/>
        <scheme val="minor"/>
      </rPr>
      <t>2</t>
    </r>
    <r>
      <rPr>
        <sz val="11"/>
        <rFont val="ＭＳ Ｐゴシック"/>
        <family val="2"/>
        <scheme val="minor"/>
      </rPr>
      <t>排出量（エネルギー・石灰石起源以外）</t>
    </r>
  </si>
  <si>
    <r>
      <t>直接CH</t>
    </r>
    <r>
      <rPr>
        <vertAlign val="subscript"/>
        <sz val="11"/>
        <rFont val="ＭＳ Ｐゴシック"/>
        <family val="2"/>
        <scheme val="minor"/>
      </rPr>
      <t>4</t>
    </r>
    <r>
      <rPr>
        <sz val="11"/>
        <rFont val="ＭＳ Ｐゴシック"/>
        <family val="2"/>
        <scheme val="minor"/>
      </rPr>
      <t>排出量</t>
    </r>
  </si>
  <si>
    <r>
      <t>直接N</t>
    </r>
    <r>
      <rPr>
        <vertAlign val="subscript"/>
        <sz val="11"/>
        <rFont val="ＭＳ Ｐゴシック"/>
        <family val="2"/>
        <scheme val="minor"/>
      </rPr>
      <t>2</t>
    </r>
    <r>
      <rPr>
        <sz val="11"/>
        <rFont val="ＭＳ Ｐゴシック"/>
        <family val="2"/>
        <scheme val="minor"/>
      </rPr>
      <t>O排出量</t>
    </r>
  </si>
  <si>
    <t>直接HFCs排出量</t>
  </si>
  <si>
    <t>直接PFCs排出量</t>
  </si>
  <si>
    <r>
      <t>直接SF</t>
    </r>
    <r>
      <rPr>
        <vertAlign val="subscript"/>
        <sz val="11"/>
        <rFont val="ＭＳ Ｐゴシック"/>
        <family val="2"/>
        <scheme val="minor"/>
      </rPr>
      <t>6</t>
    </r>
    <r>
      <rPr>
        <sz val="11"/>
        <rFont val="ＭＳ Ｐゴシック"/>
        <family val="2"/>
        <scheme val="minor"/>
      </rPr>
      <t>排出量</t>
    </r>
  </si>
  <si>
    <t>直接GHG排出量</t>
  </si>
  <si>
    <t>単位直接エネルギー消費量</t>
    <rPh sb="0" eb="2">
      <t>タンイ</t>
    </rPh>
    <rPh sb="2" eb="4">
      <t>チョクセツ</t>
    </rPh>
    <rPh sb="9" eb="11">
      <t>ショウヒ</t>
    </rPh>
    <rPh sb="11" eb="12">
      <t>リョウ</t>
    </rPh>
    <phoneticPr fontId="52"/>
  </si>
  <si>
    <r>
      <t>単位直接CO</t>
    </r>
    <r>
      <rPr>
        <vertAlign val="subscript"/>
        <sz val="11"/>
        <rFont val="ＭＳ Ｐゴシック"/>
        <family val="2"/>
        <scheme val="minor"/>
      </rPr>
      <t>2</t>
    </r>
    <r>
      <rPr>
        <sz val="11"/>
        <rFont val="ＭＳ Ｐゴシック"/>
        <family val="2"/>
        <scheme val="minor"/>
      </rPr>
      <t>排出量</t>
    </r>
  </si>
  <si>
    <r>
      <t>単位直接CO</t>
    </r>
    <r>
      <rPr>
        <vertAlign val="subscript"/>
        <sz val="11"/>
        <rFont val="ＭＳ Ｐゴシック"/>
        <family val="2"/>
        <scheme val="minor"/>
      </rPr>
      <t>2</t>
    </r>
    <r>
      <rPr>
        <sz val="11"/>
        <rFont val="ＭＳ Ｐゴシック"/>
        <family val="2"/>
        <scheme val="minor"/>
      </rPr>
      <t>排出量（エネルギー・石灰石起源以外）</t>
    </r>
  </si>
  <si>
    <r>
      <t>単位直接CH</t>
    </r>
    <r>
      <rPr>
        <vertAlign val="subscript"/>
        <sz val="11"/>
        <rFont val="ＭＳ Ｐゴシック"/>
        <family val="2"/>
        <scheme val="minor"/>
      </rPr>
      <t>4</t>
    </r>
    <r>
      <rPr>
        <sz val="11"/>
        <rFont val="ＭＳ Ｐゴシック"/>
        <family val="2"/>
        <scheme val="minor"/>
      </rPr>
      <t>排出量</t>
    </r>
  </si>
  <si>
    <r>
      <t>単位直接N</t>
    </r>
    <r>
      <rPr>
        <vertAlign val="subscript"/>
        <sz val="11"/>
        <rFont val="ＭＳ Ｐゴシック"/>
        <family val="2"/>
        <scheme val="minor"/>
      </rPr>
      <t>2</t>
    </r>
    <r>
      <rPr>
        <sz val="11"/>
        <rFont val="ＭＳ Ｐゴシック"/>
        <family val="2"/>
        <scheme val="minor"/>
      </rPr>
      <t>O排出量</t>
    </r>
  </si>
  <si>
    <t>単位直接HFCs排出量</t>
  </si>
  <si>
    <t>単位直接PFCs排出量</t>
  </si>
  <si>
    <r>
      <t>単位直接SF</t>
    </r>
    <r>
      <rPr>
        <vertAlign val="subscript"/>
        <sz val="11"/>
        <rFont val="ＭＳ Ｐゴシック"/>
        <family val="2"/>
        <scheme val="minor"/>
      </rPr>
      <t>6</t>
    </r>
    <r>
      <rPr>
        <sz val="11"/>
        <rFont val="ＭＳ Ｐゴシック"/>
        <family val="2"/>
        <scheme val="minor"/>
      </rPr>
      <t>排出量</t>
    </r>
  </si>
  <si>
    <t>単位直接GHG排出量</t>
  </si>
  <si>
    <r>
      <t>エネルギー原単位(I-A)</t>
    </r>
    <r>
      <rPr>
        <vertAlign val="superscript"/>
        <sz val="11"/>
        <rFont val="ＭＳ Ｐゴシック"/>
        <family val="2"/>
        <scheme val="minor"/>
      </rPr>
      <t>-1</t>
    </r>
  </si>
  <si>
    <r>
      <t>CO</t>
    </r>
    <r>
      <rPr>
        <vertAlign val="subscript"/>
        <sz val="11"/>
        <rFont val="ＭＳ Ｐゴシック"/>
        <family val="2"/>
        <scheme val="minor"/>
      </rPr>
      <t>2</t>
    </r>
    <r>
      <rPr>
        <sz val="11"/>
        <rFont val="ＭＳ Ｐゴシック"/>
        <family val="2"/>
        <scheme val="minor"/>
      </rPr>
      <t>排出原単位(I-A)</t>
    </r>
    <r>
      <rPr>
        <vertAlign val="superscript"/>
        <sz val="11"/>
        <rFont val="ＭＳ Ｐゴシック"/>
        <family val="2"/>
        <scheme val="minor"/>
      </rPr>
      <t>-1</t>
    </r>
  </si>
  <si>
    <r>
      <t>CO</t>
    </r>
    <r>
      <rPr>
        <vertAlign val="subscript"/>
        <sz val="11"/>
        <rFont val="ＭＳ Ｐゴシック"/>
        <family val="2"/>
        <scheme val="minor"/>
      </rPr>
      <t>2</t>
    </r>
    <r>
      <rPr>
        <sz val="11"/>
        <rFont val="ＭＳ Ｐゴシック"/>
        <family val="2"/>
        <scheme val="minor"/>
      </rPr>
      <t>排出原単位（エネルギー・石灰石起源以外）(I-A)</t>
    </r>
    <r>
      <rPr>
        <vertAlign val="superscript"/>
        <sz val="11"/>
        <rFont val="ＭＳ Ｐゴシック"/>
        <family val="2"/>
        <scheme val="minor"/>
      </rPr>
      <t>-1</t>
    </r>
  </si>
  <si>
    <r>
      <t>CH</t>
    </r>
    <r>
      <rPr>
        <vertAlign val="subscript"/>
        <sz val="11"/>
        <rFont val="ＭＳ Ｐゴシック"/>
        <family val="2"/>
        <scheme val="minor"/>
      </rPr>
      <t>4</t>
    </r>
    <r>
      <rPr>
        <sz val="11"/>
        <rFont val="ＭＳ Ｐゴシック"/>
        <family val="2"/>
        <scheme val="minor"/>
      </rPr>
      <t>排出原単位(I-A)</t>
    </r>
    <r>
      <rPr>
        <vertAlign val="superscript"/>
        <sz val="11"/>
        <rFont val="ＭＳ Ｐゴシック"/>
        <family val="2"/>
        <scheme val="minor"/>
      </rPr>
      <t>-1</t>
    </r>
  </si>
  <si>
    <r>
      <t>N</t>
    </r>
    <r>
      <rPr>
        <vertAlign val="subscript"/>
        <sz val="11"/>
        <rFont val="ＭＳ Ｐゴシック"/>
        <family val="2"/>
        <scheme val="minor"/>
      </rPr>
      <t>2</t>
    </r>
    <r>
      <rPr>
        <sz val="11"/>
        <rFont val="ＭＳ Ｐゴシック"/>
        <family val="2"/>
        <scheme val="minor"/>
      </rPr>
      <t>O排出原単位(I-A)</t>
    </r>
    <r>
      <rPr>
        <vertAlign val="superscript"/>
        <sz val="11"/>
        <rFont val="ＭＳ Ｐゴシック"/>
        <family val="2"/>
        <scheme val="minor"/>
      </rPr>
      <t>-1</t>
    </r>
  </si>
  <si>
    <r>
      <t>HFCs排出原単位(I-A)</t>
    </r>
    <r>
      <rPr>
        <vertAlign val="superscript"/>
        <sz val="11"/>
        <rFont val="ＭＳ Ｐゴシック"/>
        <family val="2"/>
        <scheme val="minor"/>
      </rPr>
      <t>-1</t>
    </r>
  </si>
  <si>
    <r>
      <t>PFCs排出原単位(I-A)</t>
    </r>
    <r>
      <rPr>
        <vertAlign val="superscript"/>
        <sz val="11"/>
        <rFont val="ＭＳ Ｐゴシック"/>
        <family val="2"/>
        <scheme val="minor"/>
      </rPr>
      <t>-1</t>
    </r>
  </si>
  <si>
    <r>
      <t>SF</t>
    </r>
    <r>
      <rPr>
        <vertAlign val="subscript"/>
        <sz val="11"/>
        <rFont val="ＭＳ Ｐゴシック"/>
        <family val="2"/>
        <scheme val="minor"/>
      </rPr>
      <t>6</t>
    </r>
    <r>
      <rPr>
        <sz val="11"/>
        <rFont val="ＭＳ Ｐゴシック"/>
        <family val="2"/>
        <scheme val="minor"/>
      </rPr>
      <t>排出原単位(I-A)</t>
    </r>
    <r>
      <rPr>
        <vertAlign val="superscript"/>
        <sz val="11"/>
        <rFont val="ＭＳ Ｐゴシック"/>
        <family val="2"/>
        <scheme val="minor"/>
      </rPr>
      <t>-1</t>
    </r>
  </si>
  <si>
    <r>
      <t>GHG排出原単位(I-A)</t>
    </r>
    <r>
      <rPr>
        <vertAlign val="superscript"/>
        <sz val="11"/>
        <rFont val="ＭＳ Ｐゴシック"/>
        <family val="2"/>
        <scheme val="minor"/>
      </rPr>
      <t>-1</t>
    </r>
  </si>
  <si>
    <r>
      <t>エネルギー原単位(I-(I-M)A)</t>
    </r>
    <r>
      <rPr>
        <vertAlign val="superscript"/>
        <sz val="11"/>
        <rFont val="ＭＳ Ｐゴシック"/>
        <family val="2"/>
        <scheme val="minor"/>
      </rPr>
      <t>-1</t>
    </r>
  </si>
  <si>
    <r>
      <t>CO</t>
    </r>
    <r>
      <rPr>
        <vertAlign val="subscript"/>
        <sz val="11"/>
        <rFont val="ＭＳ Ｐゴシック"/>
        <family val="2"/>
        <scheme val="minor"/>
      </rPr>
      <t>2</t>
    </r>
    <r>
      <rPr>
        <sz val="11"/>
        <rFont val="ＭＳ Ｐゴシック"/>
        <family val="2"/>
        <scheme val="minor"/>
      </rPr>
      <t>排出原単位(I-(I-M)A)</t>
    </r>
    <r>
      <rPr>
        <vertAlign val="superscript"/>
        <sz val="11"/>
        <rFont val="ＭＳ Ｐゴシック"/>
        <family val="2"/>
        <scheme val="minor"/>
      </rPr>
      <t>-1</t>
    </r>
  </si>
  <si>
    <r>
      <t>CO</t>
    </r>
    <r>
      <rPr>
        <vertAlign val="subscript"/>
        <sz val="11"/>
        <rFont val="ＭＳ Ｐゴシック"/>
        <family val="2"/>
        <scheme val="minor"/>
      </rPr>
      <t>2</t>
    </r>
    <r>
      <rPr>
        <sz val="11"/>
        <rFont val="ＭＳ Ｐゴシック"/>
        <family val="2"/>
        <scheme val="minor"/>
      </rPr>
      <t>排出原単位（エネルギー・石灰石起源以外）(I-(I-M)A)</t>
    </r>
    <r>
      <rPr>
        <vertAlign val="superscript"/>
        <sz val="11"/>
        <rFont val="ＭＳ Ｐゴシック"/>
        <family val="2"/>
        <scheme val="minor"/>
      </rPr>
      <t>-1</t>
    </r>
  </si>
  <si>
    <r>
      <t>CH</t>
    </r>
    <r>
      <rPr>
        <vertAlign val="subscript"/>
        <sz val="11"/>
        <rFont val="ＭＳ Ｐゴシック"/>
        <family val="2"/>
        <scheme val="minor"/>
      </rPr>
      <t>4</t>
    </r>
    <r>
      <rPr>
        <sz val="11"/>
        <rFont val="ＭＳ Ｐゴシック"/>
        <family val="2"/>
        <scheme val="minor"/>
      </rPr>
      <t>排出原単位(I-(I-M)A)</t>
    </r>
    <r>
      <rPr>
        <vertAlign val="superscript"/>
        <sz val="11"/>
        <rFont val="ＭＳ Ｐゴシック"/>
        <family val="2"/>
        <scheme val="minor"/>
      </rPr>
      <t>-1</t>
    </r>
  </si>
  <si>
    <r>
      <t>N</t>
    </r>
    <r>
      <rPr>
        <vertAlign val="subscript"/>
        <sz val="11"/>
        <rFont val="ＭＳ Ｐゴシック"/>
        <family val="2"/>
        <scheme val="minor"/>
      </rPr>
      <t>2</t>
    </r>
    <r>
      <rPr>
        <sz val="11"/>
        <rFont val="ＭＳ Ｐゴシック"/>
        <family val="2"/>
        <scheme val="minor"/>
      </rPr>
      <t>O排出原単位(I-(I-M)A)</t>
    </r>
    <r>
      <rPr>
        <vertAlign val="superscript"/>
        <sz val="11"/>
        <rFont val="ＭＳ Ｐゴシック"/>
        <family val="2"/>
        <scheme val="minor"/>
      </rPr>
      <t>-1</t>
    </r>
  </si>
  <si>
    <r>
      <t>HFCs排出原単位(I-(I-M)A)</t>
    </r>
    <r>
      <rPr>
        <vertAlign val="superscript"/>
        <sz val="11"/>
        <rFont val="ＭＳ Ｐゴシック"/>
        <family val="2"/>
        <scheme val="minor"/>
      </rPr>
      <t>-1</t>
    </r>
  </si>
  <si>
    <r>
      <t>PFCs排出原単位(I-(I-M)A)</t>
    </r>
    <r>
      <rPr>
        <vertAlign val="superscript"/>
        <sz val="11"/>
        <rFont val="ＭＳ Ｐゴシック"/>
        <family val="2"/>
        <scheme val="minor"/>
      </rPr>
      <t>-1</t>
    </r>
  </si>
  <si>
    <r>
      <t>SF</t>
    </r>
    <r>
      <rPr>
        <vertAlign val="subscript"/>
        <sz val="11"/>
        <rFont val="ＭＳ Ｐゴシック"/>
        <family val="2"/>
        <scheme val="minor"/>
      </rPr>
      <t>6</t>
    </r>
    <r>
      <rPr>
        <sz val="11"/>
        <rFont val="ＭＳ Ｐゴシック"/>
        <family val="2"/>
        <scheme val="minor"/>
      </rPr>
      <t>排出原単位(I-(I-M)A)</t>
    </r>
    <r>
      <rPr>
        <vertAlign val="superscript"/>
        <sz val="11"/>
        <rFont val="ＭＳ Ｐゴシック"/>
        <family val="2"/>
        <scheme val="minor"/>
      </rPr>
      <t>-1</t>
    </r>
  </si>
  <si>
    <r>
      <t>GHG排出原単位(I-(I-M)A)</t>
    </r>
    <r>
      <rPr>
        <vertAlign val="superscript"/>
        <sz val="11"/>
        <rFont val="ＭＳ Ｐゴシック"/>
        <family val="2"/>
        <scheme val="minor"/>
      </rPr>
      <t>-1</t>
    </r>
  </si>
  <si>
    <t>列コード</t>
    <rPh sb="0" eb="1">
      <t>レツ</t>
    </rPh>
    <phoneticPr fontId="52"/>
  </si>
  <si>
    <t>部門名</t>
    <rPh sb="0" eb="2">
      <t>ブモン</t>
    </rPh>
    <rPh sb="2" eb="3">
      <t>メイ</t>
    </rPh>
    <phoneticPr fontId="52"/>
  </si>
  <si>
    <t>単位（生産者価格ベース）</t>
    <rPh sb="0" eb="2">
      <t>タンイ</t>
    </rPh>
    <rPh sb="3" eb="5">
      <t>セイサン</t>
    </rPh>
    <rPh sb="5" eb="6">
      <t>シャ</t>
    </rPh>
    <rPh sb="6" eb="8">
      <t>カカク</t>
    </rPh>
    <phoneticPr fontId="52"/>
  </si>
  <si>
    <t>百万円</t>
    <rPh sb="0" eb="3">
      <t>ヒャクマンエン</t>
    </rPh>
    <phoneticPr fontId="52"/>
  </si>
  <si>
    <t>GJ</t>
    <phoneticPr fontId="5"/>
  </si>
  <si>
    <r>
      <t>t-CO</t>
    </r>
    <r>
      <rPr>
        <vertAlign val="subscript"/>
        <sz val="11"/>
        <rFont val="ＭＳ Ｐゴシック"/>
        <family val="2"/>
        <scheme val="minor"/>
      </rPr>
      <t>2</t>
    </r>
  </si>
  <si>
    <r>
      <t>t-CO</t>
    </r>
    <r>
      <rPr>
        <vertAlign val="subscript"/>
        <sz val="11"/>
        <rFont val="ＭＳ Ｐゴシック"/>
        <family val="2"/>
        <scheme val="minor"/>
      </rPr>
      <t>2</t>
    </r>
    <r>
      <rPr>
        <sz val="11"/>
        <rFont val="ＭＳ Ｐゴシック"/>
        <family val="2"/>
        <scheme val="minor"/>
      </rPr>
      <t>eq</t>
    </r>
  </si>
  <si>
    <t>GJ/百万円</t>
  </si>
  <si>
    <r>
      <t>t-CO</t>
    </r>
    <r>
      <rPr>
        <vertAlign val="subscript"/>
        <sz val="11"/>
        <rFont val="ＭＳ Ｐゴシック"/>
        <family val="2"/>
        <scheme val="minor"/>
      </rPr>
      <t>2</t>
    </r>
    <r>
      <rPr>
        <sz val="11"/>
        <rFont val="ＭＳ Ｐゴシック"/>
        <family val="2"/>
        <scheme val="minor"/>
      </rPr>
      <t>/百万円</t>
    </r>
  </si>
  <si>
    <r>
      <t>t-CO</t>
    </r>
    <r>
      <rPr>
        <vertAlign val="subscript"/>
        <sz val="11"/>
        <rFont val="ＭＳ Ｐゴシック"/>
        <family val="2"/>
        <scheme val="minor"/>
      </rPr>
      <t>2</t>
    </r>
    <r>
      <rPr>
        <sz val="11"/>
        <rFont val="ＭＳ Ｐゴシック"/>
        <family val="2"/>
        <scheme val="minor"/>
      </rPr>
      <t>eq/百万円</t>
    </r>
  </si>
  <si>
    <t>米　　　　　　　　　　　　　　　　　　　　　　　　　　　　　</t>
  </si>
  <si>
    <t>麦類　　　　　　　　　　　　　　　　　　　　　　　　　　　　</t>
  </si>
  <si>
    <t>いも類　　　　　　　　　　　　　　　　　　　　　　　　　　　</t>
  </si>
  <si>
    <t>豆類　　　　　　　　　　　　　　　　　　　　　　　　　　　　</t>
  </si>
  <si>
    <t>野菜　　　　　　　　　　　　　　　　　　　　　</t>
  </si>
  <si>
    <t>果実　　　　　　　　　　　　　　　　　　　　　　　　　　　　</t>
  </si>
  <si>
    <t>砂糖原料作物　　　　　　　　　　　　　　　　　　　　　　　　</t>
  </si>
  <si>
    <t>飲料用作物　　　　　　　　　　　　　　　　　　　　　　　　　</t>
  </si>
  <si>
    <t>その他の食用耕種作物　　　　　　　　　　　　　　　　　　　　</t>
  </si>
  <si>
    <t>飼料作物　　　　　　　　　　　　　　　　　　　　　　　　　　</t>
  </si>
  <si>
    <t>種苗　　　　　　　　　　　　　　　　　　　　　　　　　　　　</t>
  </si>
  <si>
    <t>花き・花木類　　　　　　　　　　　　　　　　　　　　　　　　</t>
  </si>
  <si>
    <t>その他の非食用耕種作物　　　　　　　　　　　　　　　　　　　</t>
  </si>
  <si>
    <t>酪農　　　　　　　　　　　　　　　　　　　　　　　　　　　　</t>
  </si>
  <si>
    <t>鶏卵　　　　　　　　　　　　　　　　　　　　　　　　　　　　</t>
  </si>
  <si>
    <t>肉鶏　　　　　　　　　　　　　　　　　　　　　　　　　　　　</t>
  </si>
  <si>
    <t>豚　　　　　　　　　　　　　　　　　　　　　　　　　　　　　</t>
  </si>
  <si>
    <t>肉用牛　　　　　　　　　　　　　　　　　　　　　　　　　　　</t>
  </si>
  <si>
    <t>その他の畜産　　　　　　　　　　　　　　　　　　　　　　　　</t>
  </si>
  <si>
    <t>獣医業　　　　　　　　　　　　　　　　　　　　　　　　　　　</t>
  </si>
  <si>
    <t>農業サービス（除獣医業）　　　　　　　　　　　　　　　　　　</t>
  </si>
  <si>
    <t>育林　　　　　　　　　　　　　　　　　　　　　　　　　　　　</t>
  </si>
  <si>
    <t>素材　　　　　　　　　　　　　　　　　　　　　　　　　　　　</t>
  </si>
  <si>
    <t>特用林産物（含狩猟業）　　　　　　　　　　　　　　　　　　　</t>
  </si>
  <si>
    <t>海面漁業　　　　　　　　　　　　　　　　　　　　　　　　　　</t>
    <rPh sb="0" eb="2">
      <t>カイメン</t>
    </rPh>
    <phoneticPr fontId="5"/>
  </si>
  <si>
    <t>海面養殖業　　　　　　　　　　　　　　　　　　　　　　　　　</t>
  </si>
  <si>
    <t>内水面漁業・養殖業　　　　　　　　　　　　　　　　　　　　　　　　　</t>
    <rPh sb="6" eb="9">
      <t>ヨウショクギョウ</t>
    </rPh>
    <phoneticPr fontId="5"/>
  </si>
  <si>
    <t>金属鉱物　　　　　　　　　　　　　　　　　　　　　　　　　　</t>
  </si>
  <si>
    <t>窯業原料鉱物　　　　　　　　　　　　　　　　　　　　　　　　</t>
  </si>
  <si>
    <t>砂利・採石　　　　　　　　　　　　　　　　　　　　　　　　　</t>
  </si>
  <si>
    <t>砕石　　　　　　　　　　　　　　　　　　　　　　　　　　　　</t>
  </si>
  <si>
    <t>その他の非金属鉱物　　　　　　　　　　　　　　　　　　　　　</t>
  </si>
  <si>
    <t>石炭・原油・天然ガス　　　　　　　　　　　　　　　　　　　　</t>
  </si>
  <si>
    <t>と畜（含肉鶏処理）　　　　　　　　　　　　　　　　　　　　　</t>
  </si>
  <si>
    <t>肉加工品　　　　　　　　　　　　　　　　　　　　　　　　　　</t>
  </si>
  <si>
    <t>畜産びん・かん詰　　　　　　　　　　　　　　　　　　　　　　</t>
  </si>
  <si>
    <t>酪農品　　　　　　　　　　　　　　　　　　　　　　　　　　　</t>
  </si>
  <si>
    <t>冷凍魚介類　　　　　　　　　　　　　　　　　　　　　　　　　</t>
  </si>
  <si>
    <t>塩・干・くん製品　　　　　　　　　　　　　　　　　　　　　　</t>
  </si>
  <si>
    <t>水産びん・かん詰　　　　　　　　　　　　　　　　　　　　　　</t>
  </si>
  <si>
    <t>ねり製品　　　　　　　　　　　　　　　　　　　　　　　　　　</t>
  </si>
  <si>
    <t>その他の水産食品　　　　　　　　　　　　　　　　　　　　　　</t>
  </si>
  <si>
    <t>精穀　　　　　　　　　　　　　　　　　　　　　　　　　　　　</t>
  </si>
  <si>
    <t>製粉　　　　　　　　　　　　　　　　　　　　　　　　　　　　</t>
  </si>
  <si>
    <t>めん類　　　　　　　　　　　　　　　　　　　　　　　　　　　</t>
  </si>
  <si>
    <t>パン類　　　　　　　　　　　　　　　　　　　　　　　　　　　</t>
  </si>
  <si>
    <t>菓子類　　　　　　　　　　　　　　　　　　　　　　　　　　　</t>
  </si>
  <si>
    <t>農産びん・かん詰　　　　　　　　　　　　　　　　　　　　　　</t>
  </si>
  <si>
    <t>農産保存食料品（除びん・かん詰）　　　　　　　　　　　　　　</t>
  </si>
  <si>
    <t>砂糖　　　　　　　　　　　　　　　　　　　　　　　　　　　　</t>
  </si>
  <si>
    <t>でん粉　　　　　　　　　　　　　　　　　　　　　　　　　　　</t>
  </si>
  <si>
    <t>ぶどう糖・水あめ・異性化糖　　　　　　　　　　　　　　　　　</t>
  </si>
  <si>
    <t>植物油脂　　　　　　　　　　　　　　　　　　　　　　　　　　</t>
  </si>
  <si>
    <t>動物油脂　　　　　　　　　　　　　　　　　　　　　　　　　　</t>
  </si>
  <si>
    <t>調味料　　　　　　　　　　　　　　　　　　　　　　　　　　　</t>
  </si>
  <si>
    <t>冷凍調理食品　　　　　　　　　　　　　　　　　　　　　　　　</t>
  </si>
  <si>
    <t>レトルト食品　　　　　　　　　　　　　　　　　　　　　　　　</t>
  </si>
  <si>
    <t>そう菜・すし・弁当　　　　　　　　　　　　　　　　　　　　　</t>
  </si>
  <si>
    <t>学校給食（国公立）★★</t>
  </si>
  <si>
    <t>学校給食（私立）★</t>
  </si>
  <si>
    <t>その他の食料品　　　　　　　　　　　　　　　　　　　　　　　</t>
  </si>
  <si>
    <t>清酒　　　　　　　　　　　　　　　　　　　　　　　　　　　　</t>
  </si>
  <si>
    <t>ビール　　　　　　　　　　　　　　　　　　　　　　　　　　　</t>
  </si>
  <si>
    <t>ウィスキー類　　　　　　　　　　　　　　　　　　　　　　　　</t>
  </si>
  <si>
    <t>その他の酒類　　　　　　　　　　　　　　　　　　　　　　　　</t>
  </si>
  <si>
    <t>茶・コーヒー　　　　　　　　　　　　　　　　　　　　　　　　</t>
  </si>
  <si>
    <t>清涼飲料　　　　　　　　　　　　　　　　　　　　　　　　　　</t>
  </si>
  <si>
    <t>製氷　　　　　　　　　　　　　　　　　　　　　　　　　　　　</t>
  </si>
  <si>
    <t>飼料　　　　　　　　　　　　　　　　　　　　　　　　　　　　</t>
  </si>
  <si>
    <t>有機質肥料（除別掲）　　　　　　　　　　　　　　　　　　　　</t>
  </si>
  <si>
    <t>たばこ　　　　　　　　　　　　　　　　　　　　　　　　　　　</t>
  </si>
  <si>
    <t>紡績糸　　　　　　　　　　　　　　　　　　　　　　　　　　　</t>
  </si>
  <si>
    <t>綿・スフ織物（含合繊短繊維織物）　　　　　　　　　　　　　　</t>
  </si>
  <si>
    <t>絹・人絹織物（含合繊長繊維織物）　　　　　　　　　　　　　　</t>
  </si>
  <si>
    <t>毛織物・麻織物・その他の織物　　　　　　　　　　　　　　　　</t>
  </si>
  <si>
    <t>ニット生地　　　　　　　　　　　　　　　　　　　　　　　　　</t>
  </si>
  <si>
    <t>染色整理　　　　　　　　　　　　　　　　　　　　　　　　　　</t>
  </si>
  <si>
    <t>綱・網　　　　　　　　　　　　　　　　　　　　　　　　　　　</t>
  </si>
  <si>
    <t>じゅうたん・床敷物　　　　　　　　　　　　　　　　　　　　　</t>
  </si>
  <si>
    <t>繊維製衛生材料　　　　　　　　　　　　　　　　　　　　　　　</t>
  </si>
  <si>
    <t>その他の繊維工業製品　　　　　　　　　　　　　　　　　　　　</t>
  </si>
  <si>
    <t>織物製衣服　　　　　　　　　　　　　　　　　　　　　　　　　</t>
  </si>
  <si>
    <t>ニット製衣服　　　　　　　　　　　　　　　　　　　　　　　　</t>
  </si>
  <si>
    <t>その他の衣服・身の回り品　　　　　　　　　　　　　　　　　　</t>
  </si>
  <si>
    <t>寝具　　　　　　　　　　　　　　　　　　　　　　　　　　　　</t>
  </si>
  <si>
    <t>その他の繊維既製品　　　　　　　　　　　　　　　　　　　　　</t>
  </si>
  <si>
    <t>製材　　　　　　　　　　　　　　　　　　　　　　　　　　　　</t>
  </si>
  <si>
    <t>合板　　　　　　　　　　　　　　　　　　　　　　　　　　　　</t>
  </si>
  <si>
    <t>木材チップ　　　　　　　　　　　　　　　　　　　　　　　　　</t>
  </si>
  <si>
    <t>その他の木製品　　　　　　　　　　　　　　　　　　　　　　　</t>
  </si>
  <si>
    <t>木製家具・装備品　　　　　　　　　　　　　　　　　　　　　　</t>
  </si>
  <si>
    <t>木製建具　　　　　　　　　　　　　　　　　　　　　　　　　　</t>
  </si>
  <si>
    <t>金属製家具・装備品　　　　　　　　　　　　　　　　　　　　　</t>
  </si>
  <si>
    <t>パルプ　　　　　　　　　　　　　　　　　　　　　　　　　　　</t>
  </si>
  <si>
    <t>洋紙・和紙　　　　　　　　　　　　　　　　　　　　　　　　　</t>
  </si>
  <si>
    <t>板紙　　　　　　　　　　　　　　　　　　　　　　　　　　　　</t>
  </si>
  <si>
    <t>段ボール　　　　　　　　　　　　　　　　　　　　　　　　　　</t>
  </si>
  <si>
    <t>塗工紙・建設用加工紙　　　　　　　　　　　　　　　　　　　　</t>
  </si>
  <si>
    <t>段ボール箱　　　　　　　　　　　　　　　　　　　　　　　　　</t>
  </si>
  <si>
    <t>その他の紙製容器　　　　　　　　　　　　　　　　　　　　　　</t>
  </si>
  <si>
    <t>紙製衛生材料・用品　　　　　　　　　　　　　　　　　　　　　</t>
  </si>
  <si>
    <t>その他のパルプ・紙・紙加工品　　　　　　　　　　　　　　　　</t>
  </si>
  <si>
    <t>印刷・製版・製本　　　　　　　　　　　　　　　　　　　　　　</t>
  </si>
  <si>
    <t>化学肥料　　　　　　　　　　　　　　　　　　　　　　　　　　</t>
  </si>
  <si>
    <t>ソーダ工業製品　　　　　　　　　　　　　　　　　　　　　　　</t>
  </si>
  <si>
    <t>無機顔料　　　　　　　　　　　　　　　　　　　　　　　　　　</t>
  </si>
  <si>
    <t>圧縮ガス・液化ガス　　　　　　　　　　　　　　　　　　　　　</t>
  </si>
  <si>
    <t>塩　　　　　　　　　　　　　　　　　　　　　　　　　　　　　</t>
  </si>
  <si>
    <t>その他の無機化学工業製品　　　　　　　　　　　　　　　　　　</t>
  </si>
  <si>
    <t>石油化学基礎製品　　　　　　　　　　　　　　　　　　　　　　</t>
  </si>
  <si>
    <t>石油化学系芳香族製品　　　　　　　　　　　　　　　　　　　　</t>
  </si>
  <si>
    <t>脂肪族中間物　　　　　　　　　　　　　　　　　　　　　　　　</t>
  </si>
  <si>
    <t>環式中間物　　　　　　　　　　　　　　　　　　　　　　　　　</t>
  </si>
  <si>
    <t>合成ゴム　　　　　　　　　　　　　　　　　　　　　　　　　　</t>
  </si>
  <si>
    <t>メタン誘導品　　　　　　　　　　　　　　　　　　　　　　　　</t>
  </si>
  <si>
    <t>油脂加工製品　　　　　　　　　　　　　　　　　　　　　　　　</t>
  </si>
  <si>
    <t>可塑剤　　　　　　　　　　　　　　　　　　　　　　　　　　　</t>
  </si>
  <si>
    <t>合成染料　　　　　　　　　　　　　　　　　　　　　　　　　　</t>
  </si>
  <si>
    <t>その他の有機化学工業製品　　　　　　　　　　　　　　　　　　</t>
  </si>
  <si>
    <t>熱硬化性樹脂　　　　　　　　　　　　　　　　　　　　　　　　</t>
  </si>
  <si>
    <t>熱可塑性樹脂　　　　　　　　　　　　　　　　　　　　　　　　</t>
  </si>
  <si>
    <t>高機能性樹脂　　　　　　　　　　　　　　　　　　　　　　　　</t>
  </si>
  <si>
    <t>その他の合成樹脂　　　　　　　　　　　　　　　　　　　　　　</t>
  </si>
  <si>
    <t>レーヨン・アセテート　　　　　　　　　　　　　　　　　　　　</t>
  </si>
  <si>
    <t>合成繊維　　　　　　　　　　　　　　　　　　　　　　　　　　</t>
  </si>
  <si>
    <t>医薬品　　　　　　　　　　　　　　　　　　　　　　　　　　　</t>
  </si>
  <si>
    <t>石けん・合成洗剤・界面活性剤　　　　　　　　　　　　　　　　</t>
  </si>
  <si>
    <t>化粧品・歯磨　　　　　　　　　　　　　　　　　　　　　　　　</t>
  </si>
  <si>
    <t>塗料　　　　　　　　　　　　　　　　　　　　　　　　　　　　</t>
  </si>
  <si>
    <t>印刷インキ　　　　　　　　　　　　　　　　　　　　　　　　　</t>
  </si>
  <si>
    <t>写真感光材料　　　　　　　　　　　　　　　　　　　　　　　　</t>
  </si>
  <si>
    <t>農薬　　　　　　　　　　　　　　　　　　　　　　　　　　　　</t>
  </si>
  <si>
    <t>ゼラチン・接着剤　　　　　　　　　　　　　　　　　　　　　　</t>
  </si>
  <si>
    <t>その他の化学最終製品　　　　　　　　　　　　　　　　　　　　</t>
  </si>
  <si>
    <t>石油製品　　　　　　　　　　　　　　　　　　　　　　　　　　</t>
  </si>
  <si>
    <t>石炭製品　　　　　　　　　　　　　　　　　　　　　　　　　　</t>
  </si>
  <si>
    <t>舗装材料　　　　　　　　　　　　　　　　　　　　　　　　　　</t>
  </si>
  <si>
    <t>プラスチック製品　　　　　　　　　　　　　　　　　　　　　　</t>
  </si>
  <si>
    <t>タイヤ・チューブ　　　　　　　　　　　　　　　　　　　　　　</t>
  </si>
  <si>
    <t>ゴム製履物　　　　　　　　　　　　　　　　　　　　　　　　　</t>
  </si>
  <si>
    <t>プラスチック製履物　　　　　　　　　　　　　　　　　　　　　</t>
  </si>
  <si>
    <t>その他のゴム製品　　　　　　　　　　　　　　　　　　　　　　</t>
  </si>
  <si>
    <t>革製履物　　　　　　　　　　　　　　　　　　　　　　　　　　</t>
  </si>
  <si>
    <t>製革・毛皮　　　　　　　　　　　　　　　　　　　　　　　　　</t>
  </si>
  <si>
    <t>かばん・袋物・その他の革製品　　　　　　　　　　　　　　　　</t>
  </si>
  <si>
    <t>板ガラス・安全ガラス　　　　　　　　　　　　　　　　　　　　</t>
  </si>
  <si>
    <t>ガラス繊維・同製品　　　　　　　　　　　　　　　　　　　　　</t>
  </si>
  <si>
    <t>その他のガラス製品　　　　　　　　　　　　　　　　　　　　　</t>
  </si>
  <si>
    <t>セメント　　　　　　　　　　　　　　　　　　　　　　　　　　</t>
  </si>
  <si>
    <t>生コンクリート　　　　　　　　　　　　　　　　　　　　　　　</t>
  </si>
  <si>
    <t>セメント製品　　　　　　　　　　　　　　　　　　　　　　　　</t>
  </si>
  <si>
    <t>陶磁器　　　　　　　　　　　　　　　　　　　　　　　　　　　</t>
  </si>
  <si>
    <t>耐火物　　　　　　　　　　　　　　　　　　　　　　　　　　　</t>
  </si>
  <si>
    <t>その他の建設用土石製品　　　　　　　　　　　　　　　　　　　</t>
  </si>
  <si>
    <t>炭素・黒鉛製品　　　　　　　　　　　　　　　　　　　　　　　</t>
  </si>
  <si>
    <t>研磨材　　　　　　　　　　　　　　　　　　　　　　　　　　　</t>
  </si>
  <si>
    <t>その他の窯業・土石製品　　　　　　　　　　　　　　　　　　　</t>
  </si>
  <si>
    <t>銑鉄　　　　　　　　　　　　　　　　　　　　　　　　　　　　</t>
  </si>
  <si>
    <t>フェロアロイ　　　　　　　　　　　　　　　　　　　　　　　　</t>
  </si>
  <si>
    <t>粗鋼（転炉）　　　　　　　　　　　　　　　　　　　　　　　　</t>
  </si>
  <si>
    <t>粗鋼（電気炉）　　　　　　　　　　　　　　　　　　　　　　　</t>
  </si>
  <si>
    <t>鉄屑　　　　　　　　　　　　　　　　　　　　　　　　　　　　</t>
  </si>
  <si>
    <t>熱間圧延鋼材　　　　　　　　　　　　　　　　　　　　　　　　</t>
  </si>
  <si>
    <t>鋼管　　　　　　　　　　　　　　　　　　　　　　　　　　　　</t>
  </si>
  <si>
    <t>冷間仕上鋼材　　　　　　　　　　　　　　　　　　　　　　　　</t>
  </si>
  <si>
    <t>めっき鋼材　　　　　　　　　　　　　　　　　　　　　　　　　</t>
  </si>
  <si>
    <t>鋳鍛鋼　　　　　　　　　　　　　　　　　　　　　　　　　　　</t>
  </si>
  <si>
    <t>鋳鉄管　　　　　　　　　　　　　　　　　　　　　　　　　　　</t>
  </si>
  <si>
    <t>鋳鉄品及び鍛工品（鉄）　　　　　　　　　　　　　　　　　　　</t>
  </si>
  <si>
    <t>鉄鋼シャースリット業　　　　　　　　　　　　　　　　　　　　</t>
  </si>
  <si>
    <t>その他の鉄鋼製品　　　　　　　　　　　　　　　　　　　　　　</t>
  </si>
  <si>
    <t>銅　　　　　　　　　　　　　　　　　　　　　　　　　　　　　</t>
  </si>
  <si>
    <t>鉛・亜鉛（含再生）　　　　　　　　　　　　　　　　　　　　　</t>
  </si>
  <si>
    <t>アルミニウム（含再生）　　　　　　　　　　　　　　　　　　　</t>
  </si>
  <si>
    <t>その他の非鉄金属地金　　　　　　　　　　　　　　　　　　　　</t>
  </si>
  <si>
    <t>非鉄金属屑　　　　　　　　　　　　　　　　　　　　　　　　　</t>
  </si>
  <si>
    <t>電線・ケーブル　　　　　　　　　　　　　　　　　　　　　　　</t>
  </si>
  <si>
    <t>光ファイバケーブル　　　　　　　　　　　　　　　　　　　　　</t>
  </si>
  <si>
    <t>伸銅品　　　　　　　　　　　　　　　　　　　　　　　　　　　</t>
  </si>
  <si>
    <t>アルミ圧延製品　　　　　　　　　　　　　　　　　　　　　　　</t>
  </si>
  <si>
    <t>非鉄金属素形材　　　　　　　　　　　　　　　　　　　　　　　</t>
  </si>
  <si>
    <t>核燃料　　　　　　　　　　　　　　　　　　　　　　　　　　　</t>
  </si>
  <si>
    <t>その他の非鉄金属製品　　　　　　　　　　　　　　　　　　　　</t>
  </si>
  <si>
    <t>建設用金属製品　　　　　　　　　　　　　　　　　　　　　　　</t>
  </si>
  <si>
    <t>建築用金属製品　　　　　　　　　　　　　　　　　　　　　　　</t>
  </si>
  <si>
    <t>ガス・石油機器及び暖厨房機器　　　　　　　　　　　　　　　　</t>
  </si>
  <si>
    <t>ボルト・ナット・リベット及びスプリング　　　　　　　　　　　</t>
  </si>
  <si>
    <t>金属製容器及び製缶板金製品　　　　　　　　　　　　　　　　　</t>
  </si>
  <si>
    <t>配管工事付属品・粉末や金製品・道具類　　　　　　　　　　　　</t>
  </si>
  <si>
    <t>その他の金属製品　　　　　　　　　　　　　　　　　　　　　　</t>
  </si>
  <si>
    <t>ボイラ　　　　　　　　　　　　　　　　　　　　　　　　　　　</t>
  </si>
  <si>
    <t>タービン　　　　　　　　　　　　　　　　　　　　　　　　　　</t>
  </si>
  <si>
    <t>原動機　　　　　　　　　　　　　　　　　　　　　　　　　　　</t>
  </si>
  <si>
    <t>運搬機械　　　　　　　　　　　　　　　　　　　　　　　　　　</t>
  </si>
  <si>
    <t>冷凍機・温湿調整装置　　　　　　　　　　　　　　　　　　　　</t>
  </si>
  <si>
    <t>ポンプ及び圧縮機　　　　　　　　　　　　　　　　　　　　　　</t>
  </si>
  <si>
    <t>機械工具　　　　　　　　　　　　　　　　　　　　　　　　　　</t>
  </si>
  <si>
    <t>その他の一般産業機械及び装置　　　　　　　　　　　　　　　　</t>
  </si>
  <si>
    <t>建設・鉱山機械　　　　　　　　　　　　　　　　　　　　　　　</t>
  </si>
  <si>
    <t>化学機械　　　　　　　　　　　　　　　　　　　　　　　　　　</t>
  </si>
  <si>
    <t>産業用ロボット　　　　　　　　　　　　　　　　　　　　　　　</t>
  </si>
  <si>
    <t>金属工作機械　　　　　　　　　　　　　　　　　　　　　　　　</t>
  </si>
  <si>
    <t>金属加工機械　　　　　　　　　　　　　　　　　　　　　　　　</t>
  </si>
  <si>
    <t>農業用機械　　　　　　　　　　　　　　　　　　　　　　　　　</t>
  </si>
  <si>
    <t>繊維機械　　　　　　　　　　　　　　　　　　　　　　　　　　</t>
  </si>
  <si>
    <t>食品機械・同装置　　　　　　　　　　　　　　　　　　　　　　</t>
  </si>
  <si>
    <t>半導体製造装置　　　　　　　　　　　　　　　　　　　　　　　</t>
  </si>
  <si>
    <t>真空装置・真空機器　　　　　　　　　　　　　　　　　　　　　</t>
  </si>
  <si>
    <t>その他の特殊産業用機械　　　　　　　　　　　　　　　　　　　</t>
  </si>
  <si>
    <t>金型　　　　　　　　　　　　　　　　　　　　　　　　　　　　</t>
  </si>
  <si>
    <t>ベアリング　　　　　　　　　　　　　　　　　　　　　　　　　</t>
  </si>
  <si>
    <t>その他の一般機械器具及び部品　　　　　　　　　　　　　　　　</t>
  </si>
  <si>
    <t>複写機　　　　　　　　　　　　　　　　　　　　　　　　　　　</t>
  </si>
  <si>
    <t>その他の事務用機械　　　　　　　　　　　　　　　　　　　　　</t>
  </si>
  <si>
    <t>サービス用機器　　　　　　　　　　　　　　　　　　　　　　　</t>
  </si>
  <si>
    <t>回転電気機械　　　　　　　　　　　　　　　　　　　　　　　　</t>
  </si>
  <si>
    <t>変圧器・変成器　　　　　　　　　　　　　　　　　　　　　　　</t>
  </si>
  <si>
    <t>開閉制御装置及び配電盤　　　　　　　　　　　　　　　　　　　</t>
  </si>
  <si>
    <t>配線器具　　　　　　　　　　　　　　　　　　　　　　　　　　</t>
  </si>
  <si>
    <t>内燃機関電装品　　　　　　　　　　　　　　　　　　　　　　　</t>
  </si>
  <si>
    <t>その他の産業用電気機器　　　　　　　　　　　　　　　　　　　</t>
  </si>
  <si>
    <t>電子応用装置　　　　　　　　　　　　　　　　　　　　　　　　</t>
  </si>
  <si>
    <t>電気計測器　　　　　　　　　　　　　　　　　　　　　　　　　</t>
  </si>
  <si>
    <t>電球類　　　　　　　　　　　　　　　　　　　　　　　　　　　</t>
  </si>
  <si>
    <t>電気照明器具　　　　　　　　　　　　　　　　　　　　　　　　</t>
  </si>
  <si>
    <t>電池　　　　　　　　　　　　　　　　　　　　　　　　　　　　</t>
  </si>
  <si>
    <t>その他の電気機械器具　　　　　　　　　　　　　　　　　　　　</t>
  </si>
  <si>
    <t>民生用エアコンディショナ　　　　　　　　　　　　　　　　　　</t>
  </si>
  <si>
    <t>民生用電気機器（除エアコン）　　　　　　　　　　　　　　　　</t>
  </si>
  <si>
    <t>ビデオ機器　　　　　　　　　　　　　　　　　　　　　　　　　</t>
  </si>
  <si>
    <t>電気音響機器　　　　　　　　　　　　　　　　　　　　　　　　</t>
  </si>
  <si>
    <t>ラジオ・テレビ受信機　　　　　　　　　　　　　　　　　　　　</t>
  </si>
  <si>
    <t>有線電気通信機器　　　　　　　　　　　　　　　　　　　　　　</t>
  </si>
  <si>
    <t>携帯電話機　　　　　　　　　　　　　　　　　　　　　　　　　</t>
  </si>
  <si>
    <t>無線電気通信機器（除携帯電話機）　　　　　　　　　　　　　　</t>
  </si>
  <si>
    <t>その他の電気通信機器　　　　　　　　　　　　　　　　　　　　</t>
  </si>
  <si>
    <t>パーソナルコンピュータ　　　　　　　　　　　　　　　　　　　</t>
  </si>
  <si>
    <t>電子計算機本体（除パソコン）　　　　　　　　　　　　　　　　</t>
  </si>
  <si>
    <t>電子計算機付属装置　　　　　　　　　　　　　　　　　　　　　</t>
  </si>
  <si>
    <t>半導体素子　　　　　　　　　　　　　　　　　　　　　　　　　</t>
  </si>
  <si>
    <t>集積回路　　　　　　　　　　　　　　　　　　　　　　　　　　</t>
  </si>
  <si>
    <t>電子管　　　　　　　　　　　　　　　　　　　　　　　　　　　</t>
  </si>
  <si>
    <t>液晶素子　　　　　　　　　　　　　　　　　　　　　　　　　　</t>
  </si>
  <si>
    <t>磁気テープ・磁気ディスク　　　　　　　　　　　　　　　　　　</t>
  </si>
  <si>
    <t>その他の電子部品　　　　　　　　　　　　　　　　　　　　　　</t>
  </si>
  <si>
    <t>乗用車　　　　　　　　　　　　　　　　　　　　　　　　　　　</t>
  </si>
  <si>
    <t>トラック・バス・その他の自動車　　　　　　　　　　　　　　　</t>
  </si>
  <si>
    <t>二輪自動車　　　　　　　　　　　　　　　　　　　　　　　　　</t>
  </si>
  <si>
    <t>自動車車体　　　　　　　　　　　　　　　　　　　　　　　　　</t>
  </si>
  <si>
    <t>自動車用内燃機関・同部分品　　　　　　　　　　　　　　　　　</t>
  </si>
  <si>
    <t>自動車部品　　　　　　　　　　　　　　　　　　　　　　　　　</t>
  </si>
  <si>
    <t>鋼船　　　　　　　　　　　　　　　　　　　　　　　　　　　　</t>
  </si>
  <si>
    <t>その他の船舶　　　　　　　　　　　　　　　　　　　　　　　　</t>
  </si>
  <si>
    <t>舶用内燃機関　　　　　　　　　　　　　　　　　　　　　　　　</t>
  </si>
  <si>
    <t>船舶修理　　　　　　　　　　　　　　　　　　　　　　　　　　</t>
  </si>
  <si>
    <t>鉄道車両　　　　　　　　　　　　　　　　　　　　　　　　　　</t>
  </si>
  <si>
    <t>鉄道車両修理　　　　　　　　　　　　　　　　　　　　　　　　</t>
  </si>
  <si>
    <t>航空機　　　　　　　　　　　　　　　　　　　　　　　　　　　</t>
  </si>
  <si>
    <t>航空機修理　　　　　　　　　　　　　　　　　　　　　　　　　</t>
  </si>
  <si>
    <t>自転車　　　　　　　　　　　　　　　　　　　　　　　　　　　</t>
  </si>
  <si>
    <t>その他の輸送機械　　　　　　　　　　　　　　　　　　　　　　</t>
  </si>
  <si>
    <t>カメラ　　　　　　　　　　　　　　　　　　　　　　　　　　　</t>
  </si>
  <si>
    <t>その他の光学機械　　　　　　　　　　　　　　　　　　　　　　</t>
  </si>
  <si>
    <t>時計　　　　　　　　　　　　　　　　　　　　　　　　　　　　</t>
  </si>
  <si>
    <t>理化学機械器具　　　　　　　　　　　　　　　　　　　　　　　</t>
  </si>
  <si>
    <t>分析器・試験機・計量器・測定器　　　　　　　　　　　　　　　</t>
  </si>
  <si>
    <t>医療用機械器具　　　　　　　　　　　　　　　　　　　　　　　</t>
  </si>
  <si>
    <t>がん具　　　　　　　　　　　　　　　　　　　　　　　　　　　</t>
  </si>
  <si>
    <t>運動用品　　　　　　　　　　　　　　　　　　　　　　　　　　</t>
  </si>
  <si>
    <t>楽器　　　　　　　　　　　　　　　　　　　　　　　　　　　　</t>
  </si>
  <si>
    <t>情報記録物　　　　　　　　　　　　　　　　　　　　　　　　　</t>
  </si>
  <si>
    <t>筆記具・文具　　　　　　　　　　　　　　　　　　　　　　　　</t>
  </si>
  <si>
    <t>身辺細貨品　　　　　　　　　　　　　　　　　　　　　　　　　</t>
  </si>
  <si>
    <t>畳・わら加工品　　　　　　　　　　　　　　　　　　　　　　　</t>
  </si>
  <si>
    <t>武器　　　　　　　　　　　　　　　　　　　　　　　　　　　　</t>
  </si>
  <si>
    <t>その他の製造工業製品　　　　　　　　　　　　　　　　　　　　</t>
  </si>
  <si>
    <t>再生資源回収・加工処理　　　　　　　　　　　　　　　　　　　</t>
  </si>
  <si>
    <t>住宅建築（木造）　　　　　　　　　　　　　　　　　　　　　　</t>
  </si>
  <si>
    <t>住宅建築（非木造）　　　　　　　　　　　　　　　　　　　　　</t>
  </si>
  <si>
    <t>非住宅建築（木造）　　　　　　　　　　　　　　　　　　　　　</t>
  </si>
  <si>
    <t>非住宅建築（非木造）　　　　　　　　　　　　　　　　　　　　</t>
  </si>
  <si>
    <t>建設補修　　　　　　　　　　　　　　　　　　　　　　　　　　</t>
  </si>
  <si>
    <t>道路関係公共事業　　　　　　　　　　　　　　　　　　　　　　</t>
  </si>
  <si>
    <t>河川・下水道・その他の公共事業　　　　　　　　　　　　　　　</t>
  </si>
  <si>
    <t>農林関係公共事業　　　　　　　　　　　　　　　　　　　　　　</t>
  </si>
  <si>
    <t>鉄道軌道建設　　　　　　　　　　　　　　　　　　　　　　　　</t>
  </si>
  <si>
    <t>電力施設建設　　　　　　　　　　　　　　　　　　　　　　　　</t>
  </si>
  <si>
    <t>電気通信施設建設　　　　　　　　　　　　　　　　　　　　　　</t>
  </si>
  <si>
    <t>その他の土木建設　　　　　　　　　　　　　　　　　　　　　　</t>
  </si>
  <si>
    <t>事業用電力　　　　　　　　　　　　　　　　　　　　　</t>
    <rPh sb="3" eb="5">
      <t>デンリョク</t>
    </rPh>
    <phoneticPr fontId="5"/>
  </si>
  <si>
    <t>自家発電　　　　　　　　　　　　　　　　　　　　　　　　　　</t>
  </si>
  <si>
    <t>都市ガス　　　　　　　　　　　　　　　　　　　　　　　　　　</t>
  </si>
  <si>
    <t>熱供給業　　　　　　　　　　　　　　　　　　　　　　　　　　</t>
  </si>
  <si>
    <t>上水道・簡易水道　　　　　　　　　　　　　　　　　　　　　　</t>
  </si>
  <si>
    <t>工業用水　　　　　　　　　　　　　　　　　　　　　　　　　　</t>
  </si>
  <si>
    <t>下水道★★</t>
  </si>
  <si>
    <t>廃棄物処理（公営）★★</t>
  </si>
  <si>
    <t>廃棄物処理（産業）　　　　　　　　　　　　　　　　　　　　　</t>
  </si>
  <si>
    <t>卸売　　　　　　　　　　　　　　　　　　　　　　　　　　　　</t>
  </si>
  <si>
    <t>小売　　　　　　　　　　　　　　　　　　　　　　　　　　　　</t>
  </si>
  <si>
    <t>金融　　　　　　　　　　　　　　　　　　　　　　　　　　　　</t>
  </si>
  <si>
    <t>生命保険　　　　　　　　　　　　　　　　　　　　　　　　　　</t>
  </si>
  <si>
    <t>損害保険　　　　　　　　　　　　　　　　　　　　　　　　　　</t>
  </si>
  <si>
    <t>不動産仲介・管理業　　　　　　　　　　　　　　　　　　　　　</t>
  </si>
  <si>
    <t>不動産賃貸業　　　　　　　　　　　　　　　　　　　　　　　　</t>
  </si>
  <si>
    <t>住宅賃貸料　　　　　　　　　　　　　　　　　　　　　　　　　</t>
  </si>
  <si>
    <t>住宅賃貸料（帰属家賃）　　　　　　　　　　　　　　　　　　　</t>
  </si>
  <si>
    <t>鉄道旅客輸送　　　　　　　　　　　　　　　　　　　　　　　　</t>
  </si>
  <si>
    <t>鉄道貨物輸送　　　　　　　　　　　　　　　　　　　　　　　　</t>
  </si>
  <si>
    <t>バス　　　　　　　　　　　　　　　　　　　　　　　　　　　　</t>
  </si>
  <si>
    <t>ハイヤー・タクシー　　　　　　　　　　　　　　　　　　　　　</t>
  </si>
  <si>
    <t>道路貨物輸送（除自家輸送）　　　　　　　　　　　　　　　　　</t>
  </si>
  <si>
    <t>自家輸送（旅客自動車）　　　　　　　　　　　　　　　　　　　</t>
  </si>
  <si>
    <t>自家輸送（貨物自動車）　　　　　　　　　　　　　　　　　　　</t>
  </si>
  <si>
    <t>外洋輸送　　　　　　　　　　　　　　　　　　　　　　　　　　</t>
  </si>
  <si>
    <t>沿海・内水面輸送　　　　　　　　　　　　　　　　　　　　　　</t>
  </si>
  <si>
    <t>港湾運送　　　　　　　　　　　　　　　　　　　　　　　　　　</t>
  </si>
  <si>
    <t>航空輸送　　　　　　　　　　　　　　　　　　　　　　　　　　</t>
  </si>
  <si>
    <t>貨物利用運送　　　　　　　　　　　　　　　　　　　　　　　　</t>
  </si>
  <si>
    <t>倉庫　　　　　　　　　　　　　　　　　　　　　　　　　　　　</t>
  </si>
  <si>
    <t>こん包　　　　　　　　　　　　　　　　　　　　　　　　　　　</t>
  </si>
  <si>
    <t>道路輸送施設提供　　　　　　　　　　　　　　　　　　　　　　</t>
  </si>
  <si>
    <t>水運施設管理★★</t>
  </si>
  <si>
    <t>その他の水運付帯サービス　　　　　　　　　　　　　　　　　　</t>
  </si>
  <si>
    <t>航空施設管理（国公営）★★</t>
  </si>
  <si>
    <t>航空施設管理（産業）　　　　　　　　　　　　　　　　　　　　</t>
  </si>
  <si>
    <t>その他の航空付帯サービス　　　　　　　　　　　　　　　　　　</t>
  </si>
  <si>
    <t>旅行・その他の運輸付帯サービス　　　　　　　　　　　　　　　</t>
  </si>
  <si>
    <t>郵便・信書便　　　　　　　　　　　　　　　　　　　　　　　　</t>
  </si>
  <si>
    <t>固定電気通信　　　　　　　　　　　　　　　　　　　　　　　　</t>
  </si>
  <si>
    <t>移動電気通信　　　　　　　　　　　　　　　　　　　　　　　　</t>
  </si>
  <si>
    <t>その他の電気通信　　　　　　　　　　　　　　　　　　　　　　</t>
  </si>
  <si>
    <t>その他の通信サービス　　　　　　　　　　　　　　　　　　　　</t>
  </si>
  <si>
    <t>公共放送　　　　　　　　　　　　　　　　　　　　　　　　　　</t>
  </si>
  <si>
    <t>民間放送　　　　　　　　　　　　　　　　　　　　　　　　　　</t>
  </si>
  <si>
    <t>有線放送　　　　　　　　　　　　　　　　　　　　　　　　　　</t>
  </si>
  <si>
    <t>情報サービス　　　　　　　　　　　　　　　　　　　　　　　　</t>
  </si>
  <si>
    <t>インターネット附随サービス　　　　　　　　　　　　　　　　　</t>
  </si>
  <si>
    <t>映像情報制作・配給業　　　　　　　　　　　　　　　　　　　　</t>
  </si>
  <si>
    <t>新聞　　　　　　　　　　　　　　　　　　　　　　　　　　　　</t>
  </si>
  <si>
    <t>出版　　　　　　　　　　　　　　　　　　　　　　　　　　　　</t>
  </si>
  <si>
    <t>ニュース供給・興信所　　　　　　　　　　　　　　　　　　　　</t>
  </si>
  <si>
    <t>公務（中央）★★</t>
  </si>
  <si>
    <t>公務（地方）★★</t>
  </si>
  <si>
    <t>学校教育（国公立）★★</t>
  </si>
  <si>
    <t>学校教育（私立）★</t>
  </si>
  <si>
    <t>社会教育（国公立）★★</t>
  </si>
  <si>
    <t>社会教育（非営利）★</t>
  </si>
  <si>
    <t>その他の教育訓練機関（国公立）★★</t>
  </si>
  <si>
    <t>その他の教育訓練機関（産業）　　　　　　　　　　　　　　　　</t>
  </si>
  <si>
    <t>自然科学研究機関（国公立）★★</t>
  </si>
  <si>
    <t>人文科学研究機関（国公立）★★</t>
  </si>
  <si>
    <t>自然科学研究機関（非営利）★</t>
  </si>
  <si>
    <t>人文科学研究機関（非営利）★</t>
  </si>
  <si>
    <t>自然科学研究機関（産業）　　　　　　　　　　　　　　　　　　</t>
  </si>
  <si>
    <t>人文科学研究機関（産業）　　　　　　　　　　　　　　　　　　</t>
  </si>
  <si>
    <t>企業内研究開発　　　　　　　　　　　　　　　　　　　　　　　</t>
  </si>
  <si>
    <t>医療（国公立）　　　　　　　　　　　　　　　　　　　　　　　</t>
  </si>
  <si>
    <t>医療（公益法人等）　　　　　　　　　　　　　　　　　　　　　</t>
  </si>
  <si>
    <t>医療（医療法人等）　　　　　　　　　　　　　　　　　　　　　</t>
  </si>
  <si>
    <t>保健衛生（国公立）★★</t>
  </si>
  <si>
    <t>保健衛生（産業）　　　　　　　　　　　　　　　　　　　　　　</t>
  </si>
  <si>
    <t>社会保険事業（国公立）★★</t>
  </si>
  <si>
    <t>社会保険事業（非営利）★</t>
  </si>
  <si>
    <t>社会福祉（国公立）★★</t>
  </si>
  <si>
    <t>社会福祉（非営利）★</t>
  </si>
  <si>
    <t>社会福祉（産業）　　　　　　　　　　　　　　　　　　　　　　</t>
  </si>
  <si>
    <t>介護（居宅）　　　　　　　　　　　　　　　　　　　　　　　　</t>
  </si>
  <si>
    <t>介護（施設）　　　　　　　　　　　　　　　　　　　　　　　　</t>
  </si>
  <si>
    <t>対企業民間非営利団体　　　　　　　　　　　　　　　　　　　　</t>
  </si>
  <si>
    <t>対家計民間非営利団体（除別掲）★</t>
  </si>
  <si>
    <t>広告　　　　　　　　　　　　　　　　　　　　　　　　　　　　</t>
  </si>
  <si>
    <t>物品賃貸業（除貸自動車）　　　　　　　　　　　　　　　　　　</t>
  </si>
  <si>
    <t>貸自動車業　　　　　　　　　　　　　　　　　　　　　　　　　</t>
  </si>
  <si>
    <t>自動車修理　　　　　　　　　　　　　　　　　　　　　　　　　</t>
  </si>
  <si>
    <t>機械修理　　　　　　　　　　　　　　　　　　　　　　　　　　</t>
  </si>
  <si>
    <t>建物サービス　　　　　　　　　　　　　　　　　　　　　　　　</t>
  </si>
  <si>
    <t>法務・財務・会計サービス　　　　　　　　　　　　　　　　　　</t>
  </si>
  <si>
    <t>土木建築サービス　　　　　　　　　　　　　　　　　　　　　　</t>
  </si>
  <si>
    <t>労働者派遣サービス　　　　　　　　　　　　　　　　　　　　　</t>
  </si>
  <si>
    <t>その他の対事業所サービス　　　　　　　　　　　　　　　　　　</t>
  </si>
  <si>
    <t>映画館　　　　　　　　　　　　　　　　　　　　　　　　　　　</t>
  </si>
  <si>
    <t>興行場（除別掲）・興行団　　　　　　　　　　　　　　　　　　</t>
  </si>
  <si>
    <t>遊戯場　　　　　　　　　　　　　　　　　　　　　　　　　　　</t>
  </si>
  <si>
    <t>競輪・競馬等の競走場・競技団　　　　　　　　　　　　　　　　</t>
  </si>
  <si>
    <t>スポーツ施設提供業・公園・遊園地　　　　　　　　　　　　　　</t>
  </si>
  <si>
    <t>その他の娯楽　　　　　　　　　　　　　　　　　　　　　　　　</t>
  </si>
  <si>
    <t>一般飲食店（除喫茶店）　　　　　　　　　　　　　　　　　　　</t>
  </si>
  <si>
    <t>喫茶店　　　　　　　　　　　　　　　　　　　　　　　　　　　</t>
  </si>
  <si>
    <t>遊興飲食店　　　　　　　　　　　　　　　　　　　　　　　　　</t>
  </si>
  <si>
    <t>宿泊業　　　　　　　　　　　　　　　　　　　　　　　　　　　</t>
  </si>
  <si>
    <t>洗濯業　　　　　　　　　　　　　　　　　　　　　　　　　　　</t>
  </si>
  <si>
    <t>理容業　　　　　　　　　　　　　　　　　　　　　　　　　　　</t>
  </si>
  <si>
    <t>美容業　　　　　　　　　　　　　　　　　　　　　　　　　　　</t>
  </si>
  <si>
    <t>浴場業　　　　　　　　　　　　　　　　　　　　　　　　　　　</t>
  </si>
  <si>
    <t>その他の洗濯・理容・美容・浴場業　　　　　　　　　　　　　　</t>
  </si>
  <si>
    <t>写真業　　　　　　　　　　　　　　　　　　　　　　　　　　　</t>
  </si>
  <si>
    <t>冠婚葬祭業　　　　　　　　　　　　　　　　　　　　　　　　　</t>
  </si>
  <si>
    <t>各種修理業（除別掲）　　　　　　　　　　　　　　　　　　　　</t>
  </si>
  <si>
    <t>個人教授業　　　　　　　　　　　　　　　　　　　　　　　　　</t>
  </si>
  <si>
    <t>その他の対個人サービス　　　　　　　　　　　　　　　　　　　</t>
  </si>
  <si>
    <t>事務用品　　　　　　　　　　　　　　　　　　　　　　　　　　</t>
  </si>
  <si>
    <t>分類不明　　　　　　　　　　　　　　　　　　　　　　　　　　</t>
  </si>
  <si>
    <t>家計外消費支出（列）</t>
    <phoneticPr fontId="5"/>
  </si>
  <si>
    <t>家計消費支出</t>
  </si>
  <si>
    <t>総合計</t>
    <rPh sb="0" eb="1">
      <t>ソウ</t>
    </rPh>
    <rPh sb="1" eb="3">
      <t>ゴウケイ</t>
    </rPh>
    <phoneticPr fontId="5"/>
  </si>
  <si>
    <t>H23大分県産業連関表</t>
    <rPh sb="3" eb="6">
      <t>オオイタケン</t>
    </rPh>
    <rPh sb="6" eb="8">
      <t>サンギョウ</t>
    </rPh>
    <rPh sb="8" eb="10">
      <t>レンカン</t>
    </rPh>
    <rPh sb="10" eb="11">
      <t>ヒョウ</t>
    </rPh>
    <phoneticPr fontId="38"/>
  </si>
  <si>
    <t>統合大分類</t>
    <rPh sb="0" eb="2">
      <t>トウゴウ</t>
    </rPh>
    <rPh sb="2" eb="5">
      <t>ダイブンルイ</t>
    </rPh>
    <phoneticPr fontId="38"/>
  </si>
  <si>
    <t>　</t>
    <phoneticPr fontId="5"/>
  </si>
  <si>
    <t>百万円</t>
    <rPh sb="0" eb="3">
      <t>ヒャクマンエン</t>
    </rPh>
    <phoneticPr fontId="66"/>
  </si>
  <si>
    <t>A</t>
    <phoneticPr fontId="5"/>
  </si>
  <si>
    <t>B</t>
    <phoneticPr fontId="5"/>
  </si>
  <si>
    <t>C</t>
    <phoneticPr fontId="5"/>
  </si>
  <si>
    <t>D=B/A</t>
    <phoneticPr fontId="5"/>
  </si>
  <si>
    <t>E=C/A</t>
    <phoneticPr fontId="5"/>
  </si>
  <si>
    <t>36部門</t>
    <rPh sb="2" eb="4">
      <t>ブモン</t>
    </rPh>
    <phoneticPr fontId="5"/>
  </si>
  <si>
    <r>
      <t>t-CO</t>
    </r>
    <r>
      <rPr>
        <vertAlign val="subscript"/>
        <sz val="11"/>
        <rFont val="ＭＳ Ｐゴシック"/>
        <family val="2"/>
        <scheme val="minor"/>
      </rPr>
      <t>2</t>
    </r>
    <phoneticPr fontId="38"/>
  </si>
  <si>
    <t>参考資料：南斉規介，森口祐一 (2012) 産業連関表による環境負荷原単位データブック(3EID): 2005年表</t>
    <rPh sb="0" eb="2">
      <t>サンコウ</t>
    </rPh>
    <rPh sb="2" eb="4">
      <t>シリョウ</t>
    </rPh>
    <phoneticPr fontId="5"/>
  </si>
  <si>
    <t xml:space="preserve">  　　　http://www.cger.nies.go.jp/publications/report/d031/index-j.html</t>
    <phoneticPr fontId="38"/>
  </si>
  <si>
    <t>GJ（※1）</t>
    <phoneticPr fontId="38"/>
  </si>
  <si>
    <t>t-CO2（※2）</t>
    <phoneticPr fontId="38"/>
  </si>
  <si>
    <t>※1</t>
    <phoneticPr fontId="38"/>
  </si>
  <si>
    <t>※2</t>
    <phoneticPr fontId="38"/>
  </si>
  <si>
    <t>エネルギー消費量（GJ）：エネルギー消費量の熱量（ギガジュール）</t>
    <phoneticPr fontId="38"/>
  </si>
  <si>
    <t>環境係数　36部門組替表</t>
    <rPh sb="0" eb="2">
      <t>カンキョウ</t>
    </rPh>
    <rPh sb="2" eb="4">
      <t>ケイスウ</t>
    </rPh>
    <rPh sb="7" eb="9">
      <t>ブモン</t>
    </rPh>
    <rPh sb="9" eb="10">
      <t>ク</t>
    </rPh>
    <rPh sb="10" eb="11">
      <t>カ</t>
    </rPh>
    <rPh sb="11" eb="12">
      <t>ヒョウ</t>
    </rPh>
    <phoneticPr fontId="5"/>
  </si>
  <si>
    <t>H17年国内生産額
（生産者価格）</t>
    <rPh sb="3" eb="4">
      <t>ネン</t>
    </rPh>
    <rPh sb="4" eb="6">
      <t>コクナイ</t>
    </rPh>
    <rPh sb="6" eb="8">
      <t>セイサン</t>
    </rPh>
    <rPh sb="8" eb="9">
      <t>ガク</t>
    </rPh>
    <rPh sb="11" eb="14">
      <t>セイサンシャ</t>
    </rPh>
    <rPh sb="14" eb="16">
      <t>カカク</t>
    </rPh>
    <phoneticPr fontId="66"/>
  </si>
  <si>
    <t>H17年
直接エネルギー消費量</t>
    <rPh sb="3" eb="4">
      <t>ネン</t>
    </rPh>
    <rPh sb="5" eb="7">
      <t>チョクセツ</t>
    </rPh>
    <rPh sb="12" eb="14">
      <t>ショウヒ</t>
    </rPh>
    <rPh sb="14" eb="15">
      <t>リョウ</t>
    </rPh>
    <phoneticPr fontId="66"/>
  </si>
  <si>
    <r>
      <t>GJ</t>
    </r>
    <r>
      <rPr>
        <sz val="9"/>
        <color theme="1"/>
        <rFont val="ＭＳ Ｐゴシック"/>
        <family val="3"/>
        <charset val="128"/>
        <scheme val="minor"/>
      </rPr>
      <t>/百万円</t>
    </r>
    <rPh sb="3" eb="4">
      <t>ヒャク</t>
    </rPh>
    <rPh sb="4" eb="6">
      <t>マンエン</t>
    </rPh>
    <phoneticPr fontId="5"/>
  </si>
  <si>
    <t>t-CO2/百万円</t>
    <rPh sb="6" eb="7">
      <t>ヒャク</t>
    </rPh>
    <rPh sb="7" eb="9">
      <t>マンエン</t>
    </rPh>
    <phoneticPr fontId="5"/>
  </si>
  <si>
    <r>
      <t>H17年
直接CO2</t>
    </r>
    <r>
      <rPr>
        <sz val="11"/>
        <rFont val="ＭＳ Ｐゴシック"/>
        <family val="3"/>
        <charset val="128"/>
      </rPr>
      <t>排出量</t>
    </r>
    <rPh sb="3" eb="4">
      <t>ネン</t>
    </rPh>
    <phoneticPr fontId="5"/>
  </si>
  <si>
    <t>CO2排出量（t-CO2）：二酸化炭素排出量（トン）</t>
    <phoneticPr fontId="38"/>
  </si>
  <si>
    <t>部門別排出量と内包型原単位（生産者価格基準）</t>
    <phoneticPr fontId="38"/>
  </si>
  <si>
    <t>経済波及効果分析ツール⑧　環境効果（36部門）</t>
    <rPh sb="0" eb="2">
      <t>ケイザイ</t>
    </rPh>
    <rPh sb="2" eb="4">
      <t>ハキュウ</t>
    </rPh>
    <rPh sb="4" eb="6">
      <t>コウカ</t>
    </rPh>
    <rPh sb="6" eb="8">
      <t>ブンセキ</t>
    </rPh>
    <rPh sb="13" eb="15">
      <t>カンキョウ</t>
    </rPh>
    <rPh sb="15" eb="17">
      <t>コウカ</t>
    </rPh>
    <rPh sb="20" eb="22">
      <t>ブモン</t>
    </rPh>
    <phoneticPr fontId="5"/>
  </si>
  <si>
    <t>（例）一般機械部門の県内需要が100億円増加した場合、本県経済に与える経済波及効果と環境効果</t>
    <rPh sb="1" eb="2">
      <t>レイ</t>
    </rPh>
    <rPh sb="3" eb="5">
      <t>イッパン</t>
    </rPh>
    <rPh sb="5" eb="7">
      <t>キカイ</t>
    </rPh>
    <rPh sb="7" eb="9">
      <t>ブモン</t>
    </rPh>
    <rPh sb="10" eb="12">
      <t>ケンナイ</t>
    </rPh>
    <rPh sb="12" eb="14">
      <t>ジュヨウ</t>
    </rPh>
    <rPh sb="18" eb="20">
      <t>オクエン</t>
    </rPh>
    <rPh sb="20" eb="22">
      <t>ゾウカ</t>
    </rPh>
    <rPh sb="24" eb="26">
      <t>バアイ</t>
    </rPh>
    <rPh sb="27" eb="29">
      <t>ホンケン</t>
    </rPh>
    <rPh sb="29" eb="31">
      <t>ケイザイ</t>
    </rPh>
    <rPh sb="32" eb="33">
      <t>アタ</t>
    </rPh>
    <rPh sb="35" eb="37">
      <t>ケイザイ</t>
    </rPh>
    <rPh sb="37" eb="39">
      <t>ハキュウ</t>
    </rPh>
    <rPh sb="39" eb="41">
      <t>コウカ</t>
    </rPh>
    <rPh sb="42" eb="44">
      <t>カンキョウ</t>
    </rPh>
    <rPh sb="44" eb="46">
      <t>コウカ</t>
    </rPh>
    <phoneticPr fontId="5"/>
  </si>
  <si>
    <t>3　与件データ（発生需要額）を入力してください。</t>
    <rPh sb="2" eb="4">
      <t>ヨケン</t>
    </rPh>
    <rPh sb="8" eb="10">
      <t>ハッセイ</t>
    </rPh>
    <rPh sb="10" eb="12">
      <t>ジュヨウ</t>
    </rPh>
    <rPh sb="12" eb="13">
      <t>ガク</t>
    </rPh>
    <rPh sb="13" eb="14">
      <t>ゾウガク</t>
    </rPh>
    <rPh sb="15" eb="17">
      <t>ニュウリョク</t>
    </rPh>
    <phoneticPr fontId="5"/>
  </si>
  <si>
    <t>発生需要額</t>
    <rPh sb="0" eb="2">
      <t>ハッセイ</t>
    </rPh>
    <rPh sb="2" eb="4">
      <t>ジュヨウ</t>
    </rPh>
    <rPh sb="4" eb="5">
      <t>ガク</t>
    </rPh>
    <phoneticPr fontId="2"/>
  </si>
  <si>
    <t>部門別発生需要額　     単位：</t>
    <rPh sb="0" eb="3">
      <t>ブモンベツ</t>
    </rPh>
    <rPh sb="3" eb="5">
      <t>ハッセイ</t>
    </rPh>
    <rPh sb="5" eb="8">
      <t>ジュヨウガク</t>
    </rPh>
    <phoneticPr fontId="5"/>
  </si>
  <si>
    <t>最終需要額(生産者価格)</t>
    <rPh sb="0" eb="2">
      <t>サイシュウ</t>
    </rPh>
    <rPh sb="2" eb="4">
      <t>ジュヨウ</t>
    </rPh>
    <rPh sb="4" eb="5">
      <t>ガク</t>
    </rPh>
    <rPh sb="6" eb="9">
      <t>セイサンシャ</t>
    </rPh>
    <rPh sb="9" eb="11">
      <t>カカク</t>
    </rPh>
    <phoneticPr fontId="8"/>
  </si>
  <si>
    <t>県内需要
増加額</t>
    <rPh sb="0" eb="1">
      <t>ケン</t>
    </rPh>
    <rPh sb="1" eb="2">
      <t>ナイ</t>
    </rPh>
    <rPh sb="2" eb="4">
      <t>ジュヨウ</t>
    </rPh>
    <rPh sb="5" eb="7">
      <t>ゾウカ</t>
    </rPh>
    <rPh sb="7" eb="8">
      <t>ガク</t>
    </rPh>
    <phoneticPr fontId="8"/>
  </si>
  <si>
    <t>原材料
投入額</t>
    <rPh sb="0" eb="3">
      <t>ゲンザイリョウ</t>
    </rPh>
    <rPh sb="4" eb="6">
      <t>トウニュウ</t>
    </rPh>
    <rPh sb="6" eb="7">
      <t>ガク</t>
    </rPh>
    <phoneticPr fontId="8"/>
  </si>
  <si>
    <t>県内
需要額</t>
    <rPh sb="1" eb="2">
      <t>ナイ</t>
    </rPh>
    <phoneticPr fontId="8"/>
  </si>
  <si>
    <t>移輸入額</t>
    <rPh sb="0" eb="1">
      <t>イ</t>
    </rPh>
    <rPh sb="1" eb="3">
      <t>ユニュウ</t>
    </rPh>
    <phoneticPr fontId="8"/>
  </si>
  <si>
    <t>就業誘
発者数</t>
    <phoneticPr fontId="8"/>
  </si>
  <si>
    <t>雇用誘
発者数</t>
    <phoneticPr fontId="8"/>
  </si>
  <si>
    <t>A</t>
    <phoneticPr fontId="8"/>
  </si>
  <si>
    <t>B=A×自給率</t>
    <rPh sb="4" eb="7">
      <t>ジキュウリツ</t>
    </rPh>
    <phoneticPr fontId="5"/>
  </si>
  <si>
    <t>E=B×投入係数</t>
    <rPh sb="4" eb="6">
      <t>トウニュウ</t>
    </rPh>
    <rPh sb="6" eb="8">
      <t>ケイスウ</t>
    </rPh>
    <phoneticPr fontId="8"/>
  </si>
  <si>
    <t>F=E×自給率</t>
    <rPh sb="4" eb="7">
      <t>ジキュウリツ</t>
    </rPh>
    <phoneticPr fontId="8"/>
  </si>
  <si>
    <t>G=E×移輸入率</t>
    <rPh sb="4" eb="5">
      <t>イ</t>
    </rPh>
    <rPh sb="5" eb="7">
      <t>ユニュウ</t>
    </rPh>
    <phoneticPr fontId="8"/>
  </si>
  <si>
    <t>H=逆行列係数×F</t>
    <rPh sb="2" eb="5">
      <t>ギャクギョウレツ</t>
    </rPh>
    <rPh sb="5" eb="7">
      <t>ケイスウ</t>
    </rPh>
    <phoneticPr fontId="8"/>
  </si>
  <si>
    <t>K</t>
    <phoneticPr fontId="8"/>
  </si>
  <si>
    <t>L=(D+J)×K</t>
    <phoneticPr fontId="8"/>
  </si>
  <si>
    <t>C+I+Q</t>
    <phoneticPr fontId="8"/>
  </si>
  <si>
    <t>D+J+R</t>
    <phoneticPr fontId="8"/>
  </si>
  <si>
    <t>（総合）</t>
    <rPh sb="1" eb="3">
      <t>ソウゴウ</t>
    </rPh>
    <phoneticPr fontId="38"/>
  </si>
  <si>
    <t>S=B+H+P</t>
    <phoneticPr fontId="8"/>
  </si>
  <si>
    <t>S×消費係数</t>
    <rPh sb="2" eb="4">
      <t>ショウヒ</t>
    </rPh>
    <rPh sb="4" eb="6">
      <t>ケイスウ</t>
    </rPh>
    <phoneticPr fontId="38"/>
  </si>
  <si>
    <t>S×排出係数</t>
    <rPh sb="2" eb="4">
      <t>ハイシュツ</t>
    </rPh>
    <phoneticPr fontId="38"/>
  </si>
  <si>
    <t>B×就業係数</t>
    <rPh sb="2" eb="4">
      <t>シュウギョウ</t>
    </rPh>
    <rPh sb="4" eb="6">
      <t>ケイスウ</t>
    </rPh>
    <phoneticPr fontId="8"/>
  </si>
  <si>
    <t>H×就業係数</t>
    <rPh sb="2" eb="4">
      <t>シュウギョウ</t>
    </rPh>
    <rPh sb="4" eb="6">
      <t>ケイスウ</t>
    </rPh>
    <phoneticPr fontId="8"/>
  </si>
  <si>
    <t>P×就業係数</t>
    <rPh sb="2" eb="4">
      <t>シュウギョウ</t>
    </rPh>
    <rPh sb="4" eb="6">
      <t>ケイスウ</t>
    </rPh>
    <phoneticPr fontId="8"/>
  </si>
  <si>
    <t>ｴﾈﾙｷﾞｰ
消費量
（GJ）</t>
    <rPh sb="7" eb="9">
      <t>ショウヒ</t>
    </rPh>
    <rPh sb="9" eb="10">
      <t>（</t>
    </rPh>
    <phoneticPr fontId="4"/>
  </si>
  <si>
    <t>エネルギー消費量（GJ）</t>
    <rPh sb="5" eb="7">
      <t>ショウヒ</t>
    </rPh>
    <rPh sb="7" eb="8">
      <t>リョウ</t>
    </rPh>
    <phoneticPr fontId="5"/>
  </si>
  <si>
    <t>　（１）　経済波及効果</t>
    <phoneticPr fontId="5"/>
  </si>
  <si>
    <t>　（２）　環境効果</t>
    <rPh sb="5" eb="7">
      <t>カンキョウ</t>
    </rPh>
    <rPh sb="7" eb="9">
      <t>コウカ</t>
    </rPh>
    <phoneticPr fontId="8"/>
  </si>
  <si>
    <t>最終需要額</t>
    <rPh sb="0" eb="2">
      <t>サイシュウ</t>
    </rPh>
    <rPh sb="2" eb="4">
      <t>ジュヨウ</t>
    </rPh>
    <rPh sb="4" eb="5">
      <t>ガク</t>
    </rPh>
    <phoneticPr fontId="8"/>
  </si>
  <si>
    <t>　うち県内最終需要額</t>
    <rPh sb="3" eb="5">
      <t>ケンナイ</t>
    </rPh>
    <rPh sb="5" eb="7">
      <t>サイシュウ</t>
    </rPh>
    <rPh sb="7" eb="9">
      <t>ジュヨウ</t>
    </rPh>
    <rPh sb="9" eb="10">
      <t>ガク</t>
    </rPh>
    <phoneticPr fontId="5"/>
  </si>
  <si>
    <t>最終需要増加額</t>
    <rPh sb="0" eb="2">
      <t>サイシュウ</t>
    </rPh>
    <rPh sb="2" eb="4">
      <t>ジュヨウ</t>
    </rPh>
    <rPh sb="4" eb="7">
      <t>ゾウカガク</t>
    </rPh>
    <phoneticPr fontId="5"/>
  </si>
  <si>
    <t xml:space="preserve"> × 就業係数</t>
    <rPh sb="5" eb="7">
      <t>ケイスウ</t>
    </rPh>
    <phoneticPr fontId="5"/>
  </si>
  <si>
    <t>就業誘発者数</t>
    <rPh sb="2" eb="4">
      <t>ユウハツ</t>
    </rPh>
    <rPh sb="4" eb="5">
      <t>シャ</t>
    </rPh>
    <rPh sb="5" eb="6">
      <t>スウ</t>
    </rPh>
    <phoneticPr fontId="5"/>
  </si>
  <si>
    <t xml:space="preserve"> × 投入係数</t>
    <rPh sb="3" eb="5">
      <t>トウニュウ</t>
    </rPh>
    <rPh sb="5" eb="7">
      <t>ケイスウ</t>
    </rPh>
    <phoneticPr fontId="5"/>
  </si>
  <si>
    <t>原材料投入額</t>
    <rPh sb="0" eb="3">
      <t>ゲンザイリョウ</t>
    </rPh>
    <rPh sb="3" eb="6">
      <t>トウニュウガク</t>
    </rPh>
    <phoneticPr fontId="5"/>
  </si>
  <si>
    <t>第1次間接波及効果</t>
    <phoneticPr fontId="5"/>
  </si>
  <si>
    <t>（原材料投入額+粗付加価値額）</t>
    <phoneticPr fontId="5"/>
  </si>
  <si>
    <t>第2次間接波及効果</t>
    <phoneticPr fontId="5"/>
  </si>
  <si>
    <t>（原材料投入額+粗付加価値額）</t>
    <phoneticPr fontId="5"/>
  </si>
  <si>
    <t>エネルギー消費量</t>
    <rPh sb="5" eb="8">
      <t>ショウヒリョウ</t>
    </rPh>
    <phoneticPr fontId="5"/>
  </si>
  <si>
    <t>CO2発生量</t>
    <rPh sb="3" eb="5">
      <t>ハッセイ</t>
    </rPh>
    <rPh sb="5" eb="6">
      <t>リョウ</t>
    </rPh>
    <phoneticPr fontId="5"/>
  </si>
  <si>
    <t>（GJ、トン）</t>
    <phoneticPr fontId="38"/>
  </si>
  <si>
    <t xml:space="preserve"> × 消費係数</t>
    <rPh sb="3" eb="5">
      <t>ショウヒ</t>
    </rPh>
    <rPh sb="5" eb="7">
      <t>ケイスウ</t>
    </rPh>
    <phoneticPr fontId="5"/>
  </si>
  <si>
    <t xml:space="preserve"> × 排出係数</t>
    <rPh sb="3" eb="5">
      <t>ハイシュツ</t>
    </rPh>
    <rPh sb="5" eb="7">
      <t>ケイスウ</t>
    </rPh>
    <phoneticPr fontId="5"/>
  </si>
  <si>
    <t>ｴﾈﾙｷﾞｰ消費量
（GJ）</t>
    <phoneticPr fontId="38"/>
  </si>
  <si>
    <t>CO2発生量
（トン）</t>
    <phoneticPr fontId="38"/>
  </si>
  <si>
    <t>（直接）環境</t>
    <rPh sb="1" eb="3">
      <t>チョクセツ</t>
    </rPh>
    <rPh sb="4" eb="6">
      <t>カンキョウ</t>
    </rPh>
    <phoneticPr fontId="38"/>
  </si>
  <si>
    <t>（第1次）環境</t>
    <rPh sb="1" eb="2">
      <t>ダイ</t>
    </rPh>
    <rPh sb="3" eb="4">
      <t>ジ</t>
    </rPh>
    <rPh sb="5" eb="7">
      <t>カンキョウ</t>
    </rPh>
    <phoneticPr fontId="38"/>
  </si>
  <si>
    <t>（第2次）環境</t>
    <rPh sb="1" eb="2">
      <t>ダイ</t>
    </rPh>
    <rPh sb="3" eb="4">
      <t>ジ</t>
    </rPh>
    <rPh sb="5" eb="7">
      <t>カンキョウ</t>
    </rPh>
    <phoneticPr fontId="38"/>
  </si>
  <si>
    <t>（総合）環境</t>
    <rPh sb="1" eb="3">
      <t>ソウゴウ</t>
    </rPh>
    <rPh sb="4" eb="6">
      <t>カンキョウ</t>
    </rPh>
    <phoneticPr fontId="38"/>
  </si>
  <si>
    <t>＜部門別＞経済波及効果分析グラフ</t>
    <rPh sb="1" eb="4">
      <t>ブモンベツ</t>
    </rPh>
    <rPh sb="5" eb="7">
      <t>ケイザイ</t>
    </rPh>
    <rPh sb="7" eb="11">
      <t>ハキュウコウカ</t>
    </rPh>
    <rPh sb="11" eb="13">
      <t>ブンセキ</t>
    </rPh>
    <phoneticPr fontId="5"/>
  </si>
  <si>
    <t>＜部門別＞環境効果（CO2排出量）分析グラフ</t>
    <rPh sb="1" eb="4">
      <t>ブモンベツ</t>
    </rPh>
    <rPh sb="5" eb="7">
      <t>カンキョウ</t>
    </rPh>
    <rPh sb="7" eb="9">
      <t>コウカ</t>
    </rPh>
    <rPh sb="13" eb="15">
      <t>ハイシュツ</t>
    </rPh>
    <rPh sb="15" eb="16">
      <t>リョウ</t>
    </rPh>
    <rPh sb="17" eb="19">
      <t>ブンセキ</t>
    </rPh>
    <phoneticPr fontId="5"/>
  </si>
  <si>
    <t>（単位：トン）</t>
    <rPh sb="1" eb="3">
      <t>タンイ</t>
    </rPh>
    <phoneticPr fontId="38"/>
  </si>
  <si>
    <t>CO2排出量（トン）</t>
    <rPh sb="3" eb="5">
      <t>ハイシュツ</t>
    </rPh>
    <rPh sb="5" eb="6">
      <t>リョウ</t>
    </rPh>
    <phoneticPr fontId="5"/>
  </si>
  <si>
    <t>CO2
排出量
（t-CO2）</t>
    <rPh sb="4" eb="6">
      <t>ハイシュツ</t>
    </rPh>
    <rPh sb="6" eb="7">
      <t>リョウ</t>
    </rPh>
    <phoneticPr fontId="4"/>
  </si>
  <si>
    <t>平成23年（2011年）大分県産業連関表　経済波及効果分析ツール⑧</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3"/>
  </si>
  <si>
    <t>●環境効果（36部門）</t>
    <rPh sb="1" eb="3">
      <t>カンキョウ</t>
    </rPh>
    <rPh sb="3" eb="5">
      <t>コウカ</t>
    </rPh>
    <rPh sb="8" eb="10">
      <t>ブモン</t>
    </rPh>
    <phoneticPr fontId="5"/>
  </si>
  <si>
    <t>「3EID」
単位直接エネルギー消費係数</t>
    <rPh sb="7" eb="9">
      <t>タンイ</t>
    </rPh>
    <rPh sb="9" eb="11">
      <t>チョクセツ</t>
    </rPh>
    <rPh sb="16" eb="18">
      <t>ショウヒ</t>
    </rPh>
    <rPh sb="18" eb="20">
      <t>ケイスウ</t>
    </rPh>
    <phoneticPr fontId="66"/>
  </si>
  <si>
    <r>
      <t>「3EID」</t>
    </r>
    <r>
      <rPr>
        <sz val="11"/>
        <rFont val="ＭＳ Ｐゴシック"/>
        <family val="3"/>
        <charset val="128"/>
      </rPr>
      <t>単位直接CO2
排出係数</t>
    </r>
    <rPh sb="6" eb="8">
      <t>タンイ</t>
    </rPh>
    <rPh sb="8" eb="10">
      <t>チョクセツ</t>
    </rPh>
    <rPh sb="14" eb="16">
      <t>ハイシュツ</t>
    </rPh>
    <rPh sb="16" eb="18">
      <t>ケイスウ</t>
    </rPh>
    <phoneticPr fontId="66"/>
  </si>
  <si>
    <t xml:space="preserve">ある産業の需要額が増加した場合において、生産増加がもたらす県内への経済波及効果及び環境効果について、推計します。
</t>
    <rPh sb="2" eb="4">
      <t>サンギョウ</t>
    </rPh>
    <rPh sb="5" eb="7">
      <t>ジュヨウ</t>
    </rPh>
    <rPh sb="7" eb="8">
      <t>ガク</t>
    </rPh>
    <rPh sb="9" eb="11">
      <t>ゾウカ</t>
    </rPh>
    <rPh sb="13" eb="15">
      <t>バアイ</t>
    </rPh>
    <rPh sb="20" eb="22">
      <t>セイサン</t>
    </rPh>
    <rPh sb="22" eb="24">
      <t>ゾウカ</t>
    </rPh>
    <rPh sb="29" eb="31">
      <t>ケンナイ</t>
    </rPh>
    <rPh sb="33" eb="35">
      <t>ケイザイ</t>
    </rPh>
    <rPh sb="35" eb="37">
      <t>ハキュウ</t>
    </rPh>
    <rPh sb="37" eb="39">
      <t>コウカ</t>
    </rPh>
    <rPh sb="39" eb="40">
      <t>オヨ</t>
    </rPh>
    <rPh sb="41" eb="43">
      <t>カンキョウ</t>
    </rPh>
    <rPh sb="43" eb="45">
      <t>コウカ</t>
    </rPh>
    <rPh sb="50" eb="52">
      <t>スイケイ</t>
    </rPh>
    <phoneticPr fontId="5"/>
  </si>
  <si>
    <t xml:space="preserve">  　　　独立行政法人国立環境研究所　地球環境研究センター</t>
    <phoneticPr fontId="38"/>
  </si>
  <si>
    <t>需要増加額の入力</t>
    <rPh sb="0" eb="2">
      <t>ジュヨウ</t>
    </rPh>
    <rPh sb="2" eb="4">
      <t>ゾウカ</t>
    </rPh>
    <rPh sb="4" eb="5">
      <t>ガク</t>
    </rPh>
    <rPh sb="6" eb="8">
      <t>ニュウリョク</t>
    </rPh>
    <phoneticPr fontId="5"/>
  </si>
  <si>
    <t>3）</t>
    <phoneticPr fontId="5"/>
  </si>
  <si>
    <t>4)</t>
    <phoneticPr fontId="5"/>
  </si>
  <si>
    <t>需要増加額を該当する産業部門に直接入力します。</t>
    <rPh sb="0" eb="2">
      <t>ジュヨウ</t>
    </rPh>
    <rPh sb="2" eb="4">
      <t>ゾウカ</t>
    </rPh>
    <rPh sb="4" eb="5">
      <t>ガク</t>
    </rPh>
    <rPh sb="6" eb="8">
      <t>ガイトウ</t>
    </rPh>
    <rPh sb="10" eb="12">
      <t>サンギョウ</t>
    </rPh>
    <rPh sb="12" eb="14">
      <t>ブモン</t>
    </rPh>
    <rPh sb="15" eb="17">
      <t>チョクセツ</t>
    </rPh>
    <rPh sb="17" eb="19">
      <t>ニュウリョク</t>
    </rPh>
    <phoneticPr fontId="5"/>
  </si>
  <si>
    <t>6)</t>
    <phoneticPr fontId="5"/>
  </si>
  <si>
    <t>生産者価格</t>
    <rPh sb="0" eb="3">
      <t>セイサンシャ</t>
    </rPh>
    <rPh sb="3" eb="5">
      <t>カカク</t>
    </rPh>
    <phoneticPr fontId="5"/>
  </si>
  <si>
    <t>7)</t>
    <phoneticPr fontId="5"/>
  </si>
  <si>
    <t>8）</t>
    <phoneticPr fontId="5"/>
  </si>
  <si>
    <t>◆</t>
    <phoneticPr fontId="5"/>
  </si>
  <si>
    <t>価格の種類</t>
    <rPh sb="0" eb="2">
      <t>カカク</t>
    </rPh>
    <rPh sb="3" eb="5">
      <t>シュルイ</t>
    </rPh>
    <phoneticPr fontId="5"/>
  </si>
  <si>
    <t>・</t>
    <phoneticPr fontId="5"/>
  </si>
  <si>
    <t>購入者価格</t>
    <rPh sb="0" eb="2">
      <t>コウニュウ</t>
    </rPh>
    <rPh sb="2" eb="3">
      <t>シャ</t>
    </rPh>
    <rPh sb="3" eb="5">
      <t>カカク</t>
    </rPh>
    <phoneticPr fontId="5"/>
  </si>
  <si>
    <t>： 店頭で販売するときの価格</t>
    <rPh sb="2" eb="4">
      <t>テントウ</t>
    </rPh>
    <rPh sb="5" eb="7">
      <t>ハンバイ</t>
    </rPh>
    <phoneticPr fontId="3"/>
  </si>
  <si>
    <t>： 生産者が出荷するときの価格</t>
    <phoneticPr fontId="5"/>
  </si>
  <si>
    <t>4　価格の種類をプルダウンで選択してください。</t>
    <rPh sb="2" eb="4">
      <t>カカク</t>
    </rPh>
    <rPh sb="5" eb="7">
      <t>シュルイ</t>
    </rPh>
    <rPh sb="14" eb="16">
      <t>センタク</t>
    </rPh>
    <phoneticPr fontId="5"/>
  </si>
  <si>
    <t>5　消費転換係数を入力してください。</t>
    <rPh sb="2" eb="4">
      <t>ショウヒ</t>
    </rPh>
    <rPh sb="4" eb="6">
      <t>テンカン</t>
    </rPh>
    <rPh sb="6" eb="8">
      <t>ケイスウ</t>
    </rPh>
    <rPh sb="9" eb="11">
      <t>ニュウリョク</t>
    </rPh>
    <phoneticPr fontId="5"/>
  </si>
  <si>
    <t>価格の種類を選択</t>
    <rPh sb="0" eb="2">
      <t>カカク</t>
    </rPh>
    <rPh sb="3" eb="5">
      <t>シュルイ</t>
    </rPh>
    <rPh sb="6" eb="8">
      <t>センタク</t>
    </rPh>
    <phoneticPr fontId="5"/>
  </si>
  <si>
    <t>「生産者価格」か「購入者価格」かをプルダウンで選択します。
　※　購入者価格：店頭で販売するときの価格
　　　生産者価格：生産者が出荷するときの価格</t>
    <rPh sb="1" eb="4">
      <t>セイサンシャ</t>
    </rPh>
    <rPh sb="4" eb="6">
      <t>カカク</t>
    </rPh>
    <rPh sb="9" eb="12">
      <t>コウニュウシャ</t>
    </rPh>
    <rPh sb="12" eb="14">
      <t>カカク</t>
    </rPh>
    <rPh sb="23" eb="25">
      <t>センタク</t>
    </rPh>
    <rPh sb="33" eb="36">
      <t>コウニュウシャ</t>
    </rPh>
    <rPh sb="36" eb="38">
      <t>カカク</t>
    </rPh>
    <rPh sb="39" eb="41">
      <t>テントウ</t>
    </rPh>
    <rPh sb="42" eb="44">
      <t>ハンバイ</t>
    </rPh>
    <rPh sb="49" eb="51">
      <t>カカク</t>
    </rPh>
    <rPh sb="55" eb="58">
      <t>セイサンシャ</t>
    </rPh>
    <rPh sb="58" eb="60">
      <t>カカク</t>
    </rPh>
    <rPh sb="61" eb="64">
      <t>セイサンシャ</t>
    </rPh>
    <rPh sb="65" eb="67">
      <t>シュッカ</t>
    </rPh>
    <rPh sb="72" eb="74">
      <t>カカク</t>
    </rPh>
    <phoneticPr fontId="5"/>
  </si>
  <si>
    <t>マージン率表</t>
    <rPh sb="4" eb="5">
      <t>リツ</t>
    </rPh>
    <rPh sb="5" eb="6">
      <t>ヒョウ</t>
    </rPh>
    <phoneticPr fontId="5"/>
  </si>
  <si>
    <t>商業
マージン</t>
    <rPh sb="0" eb="2">
      <t>ショウギョウ</t>
    </rPh>
    <phoneticPr fontId="2"/>
  </si>
  <si>
    <t>運輸
マージン</t>
    <rPh sb="0" eb="2">
      <t>ウンユ</t>
    </rPh>
    <phoneticPr fontId="2"/>
  </si>
  <si>
    <t>出典：平成23年産業連関表（総務省）　の生産者価格評価表、商業マージン表及び国内貨物運賃表から</t>
    <rPh sb="0" eb="2">
      <t>シュッテン</t>
    </rPh>
    <rPh sb="3" eb="5">
      <t>ヘイセイ</t>
    </rPh>
    <rPh sb="7" eb="8">
      <t>ネン</t>
    </rPh>
    <rPh sb="8" eb="10">
      <t>サンギョウ</t>
    </rPh>
    <rPh sb="10" eb="12">
      <t>レンカン</t>
    </rPh>
    <rPh sb="12" eb="13">
      <t>ヒョウ</t>
    </rPh>
    <rPh sb="14" eb="16">
      <t>ソウム</t>
    </rPh>
    <rPh sb="16" eb="17">
      <t>ショウ</t>
    </rPh>
    <rPh sb="20" eb="23">
      <t>セイサンシャ</t>
    </rPh>
    <rPh sb="23" eb="25">
      <t>カカク</t>
    </rPh>
    <rPh sb="25" eb="27">
      <t>ヒョウカ</t>
    </rPh>
    <rPh sb="27" eb="28">
      <t>ヒョウ</t>
    </rPh>
    <rPh sb="29" eb="31">
      <t>ショウギョウ</t>
    </rPh>
    <rPh sb="35" eb="36">
      <t>ヒョウ</t>
    </rPh>
    <rPh sb="36" eb="37">
      <t>オヨ</t>
    </rPh>
    <rPh sb="38" eb="40">
      <t>コクナイ</t>
    </rPh>
    <rPh sb="40" eb="42">
      <t>カモツ</t>
    </rPh>
    <rPh sb="42" eb="44">
      <t>ウンチン</t>
    </rPh>
    <rPh sb="44" eb="45">
      <t>ヒョウ</t>
    </rPh>
    <phoneticPr fontId="5"/>
  </si>
  <si>
    <t>マージン率を求めています（商業・運輸は除く）。</t>
    <rPh sb="4" eb="5">
      <t>リツ</t>
    </rPh>
    <rPh sb="6" eb="7">
      <t>モト</t>
    </rPh>
    <rPh sb="13" eb="15">
      <t>ショウギョウ</t>
    </rPh>
    <rPh sb="16" eb="18">
      <t>ウンユ</t>
    </rPh>
    <rPh sb="19" eb="20">
      <t>ノゾ</t>
    </rPh>
    <phoneticPr fontId="5"/>
  </si>
  <si>
    <t>購入者価格から生産者価格への変換</t>
    <rPh sb="0" eb="3">
      <t>コウニュウシャ</t>
    </rPh>
    <rPh sb="3" eb="5">
      <t>カカク</t>
    </rPh>
    <rPh sb="7" eb="10">
      <t>セイサンシャ</t>
    </rPh>
    <rPh sb="10" eb="12">
      <t>カカク</t>
    </rPh>
    <rPh sb="14" eb="16">
      <t>ヘンカン</t>
    </rPh>
    <phoneticPr fontId="73"/>
  </si>
  <si>
    <t>最終需要額</t>
    <rPh sb="0" eb="2">
      <t>サイシュウ</t>
    </rPh>
    <rPh sb="2" eb="4">
      <t>ジュヨウ</t>
    </rPh>
    <rPh sb="4" eb="5">
      <t>ガク</t>
    </rPh>
    <phoneticPr fontId="73"/>
  </si>
  <si>
    <t>マージン率</t>
    <rPh sb="4" eb="5">
      <t>リツ</t>
    </rPh>
    <phoneticPr fontId="5"/>
  </si>
  <si>
    <t>マージン額</t>
    <rPh sb="4" eb="5">
      <t>ガク</t>
    </rPh>
    <phoneticPr fontId="5"/>
  </si>
  <si>
    <t>(購入者価格)</t>
  </si>
  <si>
    <t>商業</t>
    <rPh sb="0" eb="2">
      <t>ショウギョウ</t>
    </rPh>
    <phoneticPr fontId="5"/>
  </si>
  <si>
    <t>運輸</t>
    <rPh sb="0" eb="2">
      <t>ウンユ</t>
    </rPh>
    <phoneticPr fontId="5"/>
  </si>
  <si>
    <t>振り分け</t>
    <rPh sb="0" eb="1">
      <t>フ</t>
    </rPh>
    <rPh sb="2" eb="3">
      <t>ワ</t>
    </rPh>
    <phoneticPr fontId="5"/>
  </si>
  <si>
    <t>(生産者価格)</t>
  </si>
  <si>
    <t>a</t>
  </si>
  <si>
    <t>b</t>
    <phoneticPr fontId="5"/>
  </si>
  <si>
    <t>c</t>
    <phoneticPr fontId="5"/>
  </si>
  <si>
    <t>d=a×b</t>
    <phoneticPr fontId="5"/>
  </si>
  <si>
    <t>e=a×c</t>
    <phoneticPr fontId="5"/>
  </si>
  <si>
    <t>f=d+e</t>
    <phoneticPr fontId="5"/>
  </si>
  <si>
    <t>f</t>
    <phoneticPr fontId="5"/>
  </si>
  <si>
    <t>g</t>
    <phoneticPr fontId="5"/>
  </si>
  <si>
    <t>　環境効果は、生産増加に伴い新たに発生するエネルギー消費量とCO2（二酸化炭素）排出量を推計するものです。
　環境効果の係数については、「産業連関表による環境負荷原単位データブック(3EID): 2005年表」（独立行政法人国立環境研究所　地球環境研究センター）により推計しました。</t>
    <rPh sb="1" eb="3">
      <t>カンキョウ</t>
    </rPh>
    <rPh sb="3" eb="5">
      <t>コウカ</t>
    </rPh>
    <rPh sb="7" eb="9">
      <t>セイサン</t>
    </rPh>
    <rPh sb="9" eb="11">
      <t>ゾウカ</t>
    </rPh>
    <rPh sb="12" eb="13">
      <t>トモナ</t>
    </rPh>
    <rPh sb="14" eb="15">
      <t>アラ</t>
    </rPh>
    <rPh sb="17" eb="19">
      <t>ハッセイ</t>
    </rPh>
    <rPh sb="26" eb="29">
      <t>ショウヒリョウ</t>
    </rPh>
    <rPh sb="34" eb="37">
      <t>ニサンカ</t>
    </rPh>
    <rPh sb="37" eb="39">
      <t>タンソ</t>
    </rPh>
    <rPh sb="40" eb="42">
      <t>ハイシュツ</t>
    </rPh>
    <rPh sb="42" eb="43">
      <t>リョウ</t>
    </rPh>
    <rPh sb="44" eb="46">
      <t>スイケイ</t>
    </rPh>
    <rPh sb="55" eb="57">
      <t>カンキョウ</t>
    </rPh>
    <rPh sb="57" eb="59">
      <t>コウカ</t>
    </rPh>
    <rPh sb="60" eb="62">
      <t>ケイスウ</t>
    </rPh>
    <rPh sb="134" eb="136">
      <t>スイケイ</t>
    </rPh>
    <phoneticPr fontId="5"/>
  </si>
  <si>
    <t>＜部門別＞経済波及効果推計表</t>
    <rPh sb="1" eb="3">
      <t>ブモン</t>
    </rPh>
    <rPh sb="3" eb="4">
      <t>ベツ</t>
    </rPh>
    <rPh sb="5" eb="7">
      <t>ケイザイ</t>
    </rPh>
    <rPh sb="7" eb="11">
      <t>ハキュウコウカ</t>
    </rPh>
    <rPh sb="11" eb="13">
      <t>スイケイ</t>
    </rPh>
    <rPh sb="13" eb="14">
      <t>ヒョウ</t>
    </rPh>
    <phoneticPr fontId="5"/>
  </si>
  <si>
    <t xml:space="preserve">分析テーマ ： </t>
    <phoneticPr fontId="5"/>
  </si>
  <si>
    <t>「①結果」、「②表」、「③フロー」、「④グラフ（経済効果）」、「④グラフ（環境効果）」シートに分析結果が出力され、印刷することができます。</t>
    <rPh sb="2" eb="4">
      <t>ケッカ</t>
    </rPh>
    <rPh sb="8" eb="9">
      <t>ヒョウ</t>
    </rPh>
    <rPh sb="24" eb="26">
      <t>ケイザイ</t>
    </rPh>
    <rPh sb="26" eb="28">
      <t>コウカ</t>
    </rPh>
    <rPh sb="37" eb="39">
      <t>カンキョウ</t>
    </rPh>
    <rPh sb="47" eb="49">
      <t>ブンセキ</t>
    </rPh>
    <rPh sb="49" eb="51">
      <t>ケッカ</t>
    </rPh>
    <rPh sb="52" eb="54">
      <t>シュツリョク</t>
    </rPh>
    <rPh sb="57" eb="59">
      <t>インサツ</t>
    </rPh>
    <phoneticPr fontId="5"/>
  </si>
  <si>
    <t>直接需要＝県内生産増加額</t>
    <rPh sb="0" eb="2">
      <t>チョクセツ</t>
    </rPh>
    <rPh sb="2" eb="4">
      <t>ジュヨウ</t>
    </rPh>
    <rPh sb="5" eb="7">
      <t>ケンナイ</t>
    </rPh>
    <rPh sb="7" eb="9">
      <t>セイサン</t>
    </rPh>
    <rPh sb="9" eb="12">
      <t>ゾウカガク</t>
    </rPh>
    <phoneticPr fontId="5"/>
  </si>
  <si>
    <t>家計調査（大分市、勤労者世帯、消費支出/実収入）</t>
    <rPh sb="0" eb="2">
      <t>カケイ</t>
    </rPh>
    <rPh sb="2" eb="4">
      <t>チョウサ</t>
    </rPh>
    <rPh sb="5" eb="8">
      <t>オオイタシ</t>
    </rPh>
    <rPh sb="9" eb="12">
      <t>キンロウシャ</t>
    </rPh>
    <rPh sb="12" eb="14">
      <t>セタイ</t>
    </rPh>
    <rPh sb="15" eb="17">
      <t>ショウヒ</t>
    </rPh>
    <rPh sb="17" eb="19">
      <t>シシュツ</t>
    </rPh>
    <rPh sb="20" eb="23">
      <t>ジッシュウニュウ</t>
    </rPh>
    <phoneticPr fontId="3"/>
  </si>
  <si>
    <t>最終需要額に対する波及倍率</t>
    <rPh sb="0" eb="2">
      <t>サイシュウ</t>
    </rPh>
    <rPh sb="2" eb="5">
      <t>ジュヨウガク</t>
    </rPh>
    <rPh sb="6" eb="7">
      <t>タイ</t>
    </rPh>
    <rPh sb="9" eb="11">
      <t>ハキュウ</t>
    </rPh>
    <rPh sb="11" eb="13">
      <t>バイリツ</t>
    </rPh>
    <phoneticPr fontId="8"/>
  </si>
  <si>
    <t>運輸・郵便</t>
    <rPh sb="3" eb="5">
      <t>ユウビン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</si>
</sst>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_);[Red]\(0.000\)"/>
    <numFmt numFmtId="185" formatCode="#,##0_);[Red]\(#,##0\)"/>
    <numFmt numFmtId="186" formatCode="0_ "/>
    <numFmt numFmtId="187" formatCode="0.00_ "/>
    <numFmt numFmtId="188" formatCode="0.0_ "/>
    <numFmt numFmtId="189" formatCode="0.0E+00"/>
    <numFmt numFmtId="190" formatCode="#,##0.0000"/>
    <numFmt numFmtId="191" formatCode="#,##0.000000;[Red]\-#,##0.000000"/>
  </numFmts>
  <fonts count="75">
    <font>
      <sz val="9"/>
      <color theme="1"/>
      <name val="ＭＳ Ｐゴシック"/>
      <family val="3"/>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10"/>
      <color indexed="8"/>
      <name val="ＭＳ Ｐゴシック"/>
      <family val="3"/>
      <charset val="128"/>
    </font>
    <font>
      <sz val="6"/>
      <name val="ＭＳ ゴシック"/>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9.5"/>
      <color theme="1"/>
      <name val="ＭＳ Ｐゴシック"/>
      <family val="3"/>
      <charset val="128"/>
    </font>
    <font>
      <sz val="9"/>
      <color theme="5"/>
      <name val="メイリオ"/>
      <family val="3"/>
      <charset val="128"/>
    </font>
    <font>
      <sz val="6"/>
      <name val="ＭＳ Ｐゴシック"/>
      <family val="3"/>
      <charset val="128"/>
      <scheme val="minor"/>
    </font>
    <font>
      <sz val="14"/>
      <color rgb="FFFF0000"/>
      <name val="ＭＳ Ｐゴシック"/>
      <family val="3"/>
      <charset val="128"/>
      <scheme val="minor"/>
    </font>
    <font>
      <b/>
      <sz val="12"/>
      <color theme="1"/>
      <name val="游ゴシック"/>
      <family val="3"/>
      <charset val="128"/>
    </font>
    <font>
      <sz val="12"/>
      <color theme="1"/>
      <name val="游ゴシック"/>
      <family val="3"/>
      <charset val="128"/>
    </font>
    <font>
      <sz val="11"/>
      <color theme="1"/>
      <name val="メイリオ"/>
      <family val="3"/>
      <charset val="128"/>
    </font>
    <font>
      <b/>
      <sz val="14"/>
      <color rgb="FFFF0000"/>
      <name val="游ゴシック"/>
      <family val="3"/>
      <charset val="128"/>
    </font>
    <font>
      <b/>
      <sz val="14"/>
      <color theme="1"/>
      <name val="游ゴシック"/>
      <family val="3"/>
      <charset val="128"/>
    </font>
    <font>
      <sz val="11"/>
      <color theme="1"/>
      <name val="游ゴシック"/>
      <family val="3"/>
      <charset val="128"/>
    </font>
    <font>
      <sz val="11"/>
      <color rgb="FFFF0000"/>
      <name val="メイリオ"/>
      <family val="3"/>
      <charset val="128"/>
    </font>
    <font>
      <b/>
      <sz val="14"/>
      <color theme="5"/>
      <name val="游ゴシック"/>
      <family val="3"/>
      <charset val="128"/>
    </font>
    <font>
      <b/>
      <sz val="16"/>
      <color theme="1"/>
      <name val="游ゴシック"/>
      <family val="3"/>
      <charset val="128"/>
    </font>
    <font>
      <b/>
      <sz val="12"/>
      <color rgb="FFFF0000"/>
      <name val="游ゴシック"/>
      <family val="3"/>
      <charset val="128"/>
    </font>
    <font>
      <sz val="11"/>
      <color indexed="9"/>
      <name val="ＭＳ Ｐゴシック"/>
      <family val="2"/>
      <scheme val="minor"/>
    </font>
    <font>
      <sz val="11"/>
      <name val="ＭＳ Ｐゴシック"/>
      <family val="2"/>
      <scheme val="minor"/>
    </font>
    <font>
      <u/>
      <sz val="11"/>
      <color indexed="12"/>
      <name val="ＭＳ Ｐゴシック"/>
      <family val="3"/>
      <charset val="128"/>
    </font>
    <font>
      <vertAlign val="subscript"/>
      <sz val="11"/>
      <name val="ＭＳ Ｐゴシック"/>
      <family val="2"/>
      <scheme val="minor"/>
    </font>
    <font>
      <vertAlign val="superscript"/>
      <sz val="11"/>
      <name val="ＭＳ Ｐゴシック"/>
      <family val="2"/>
      <scheme val="minor"/>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family val="2"/>
    </font>
    <font>
      <b/>
      <sz val="12"/>
      <name val="Times New Roman"/>
      <family val="1"/>
    </font>
    <font>
      <b/>
      <sz val="12"/>
      <color indexed="8"/>
      <name val="Times New Roman"/>
      <family val="1"/>
    </font>
    <font>
      <sz val="8"/>
      <name val="Helvetica"/>
      <family val="2"/>
    </font>
    <font>
      <u/>
      <sz val="10"/>
      <color indexed="12"/>
      <name val="Times New Roman"/>
      <family val="1"/>
    </font>
    <font>
      <sz val="14"/>
      <name val="ＭＳ 明朝"/>
      <family val="1"/>
      <charset val="128"/>
    </font>
    <font>
      <sz val="10"/>
      <name val="ＭＳ Ｐゴシック"/>
      <family val="3"/>
      <charset val="128"/>
    </font>
    <font>
      <u/>
      <sz val="11"/>
      <color indexed="36"/>
      <name val="ＭＳ Ｐゴシック"/>
      <family val="3"/>
      <charset val="128"/>
    </font>
    <font>
      <sz val="9"/>
      <name val="ＭＳ Ｐゴシック"/>
      <family val="3"/>
      <charset val="128"/>
    </font>
    <font>
      <sz val="11"/>
      <color theme="0"/>
      <name val="ＭＳ Ｐゴシック"/>
      <family val="3"/>
      <charset val="128"/>
    </font>
    <font>
      <b/>
      <sz val="12"/>
      <name val="ＭＳ Ｐゴシック"/>
      <family val="3"/>
      <charset val="128"/>
    </font>
    <font>
      <sz val="9"/>
      <color theme="1"/>
      <name val="游ゴシック"/>
      <family val="3"/>
      <charset val="128"/>
    </font>
    <font>
      <sz val="11"/>
      <name val="ＭＳ Ｐゴシック"/>
      <family val="3"/>
      <charset val="128"/>
      <scheme val="major"/>
    </font>
    <font>
      <sz val="11"/>
      <color theme="1"/>
      <name val="ＭＳ Ｐゴシック"/>
      <family val="3"/>
      <charset val="128"/>
      <scheme val="major"/>
    </font>
    <font>
      <i/>
      <sz val="9"/>
      <color indexed="23"/>
      <name val="ＭＳ Ｐゴシック"/>
      <family val="3"/>
      <charset val="128"/>
    </font>
    <font>
      <b/>
      <sz val="14"/>
      <name val="游ゴシック"/>
      <family val="3"/>
      <charset val="128"/>
    </font>
  </fonts>
  <fills count="5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9FF99"/>
        <bgColor indexed="64"/>
      </patternFill>
    </fill>
    <fill>
      <patternFill patternType="solid">
        <fgColor rgb="FF69E2FF"/>
        <bgColor indexed="64"/>
      </patternFill>
    </fill>
    <fill>
      <patternFill patternType="solid">
        <fgColor indexed="1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darkTrellis"/>
    </fill>
    <fill>
      <patternFill patternType="solid">
        <fgColor theme="5"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1" tint="0.249977111117893"/>
        <bgColor indexed="64"/>
      </patternFill>
    </fill>
  </fills>
  <borders count="11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18">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62" applyNumberFormat="0" applyAlignment="0" applyProtection="0">
      <alignment vertical="center"/>
    </xf>
    <xf numFmtId="0" fontId="17" fillId="27" borderId="0" applyNumberFormat="0" applyBorder="0" applyAlignment="0" applyProtection="0">
      <alignment vertical="center"/>
    </xf>
    <xf numFmtId="0" fontId="13" fillId="28" borderId="63" applyNumberFormat="0" applyFont="0" applyAlignment="0" applyProtection="0">
      <alignment vertical="center"/>
    </xf>
    <xf numFmtId="0" fontId="18" fillId="0" borderId="64" applyNumberFormat="0" applyFill="0" applyAlignment="0" applyProtection="0">
      <alignment vertical="center"/>
    </xf>
    <xf numFmtId="0" fontId="19" fillId="29" borderId="0" applyNumberFormat="0" applyBorder="0" applyAlignment="0" applyProtection="0">
      <alignment vertical="center"/>
    </xf>
    <xf numFmtId="0" fontId="20" fillId="30" borderId="65" applyNumberFormat="0" applyAlignment="0" applyProtection="0">
      <alignment vertical="center"/>
    </xf>
    <xf numFmtId="0" fontId="21" fillId="0" borderId="0" applyNumberForma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0" borderId="70" applyNumberFormat="0" applyAlignment="0" applyProtection="0">
      <alignment vertical="center"/>
    </xf>
    <xf numFmtId="0" fontId="27" fillId="0" borderId="0" applyNumberFormat="0" applyFill="0" applyBorder="0" applyAlignment="0" applyProtection="0">
      <alignment vertical="center"/>
    </xf>
    <xf numFmtId="0" fontId="28" fillId="31" borderId="65" applyNumberFormat="0" applyAlignment="0" applyProtection="0">
      <alignment vertical="center"/>
    </xf>
    <xf numFmtId="0" fontId="10" fillId="0" borderId="0">
      <alignment vertical="center"/>
    </xf>
    <xf numFmtId="0" fontId="7" fillId="0" borderId="0"/>
    <xf numFmtId="0" fontId="9" fillId="0" borderId="0"/>
    <xf numFmtId="0" fontId="29" fillId="32" borderId="0" applyNumberFormat="0" applyBorder="0" applyAlignment="0" applyProtection="0">
      <alignment vertical="center"/>
    </xf>
    <xf numFmtId="0" fontId="1" fillId="0" borderId="0">
      <alignment vertical="center"/>
    </xf>
    <xf numFmtId="0" fontId="10" fillId="0" borderId="0"/>
    <xf numFmtId="49" fontId="55" fillId="0" borderId="6" applyNumberFormat="0" applyFont="0" applyFill="0" applyBorder="0" applyProtection="0">
      <alignment horizontal="left" vertical="center" indent="2"/>
    </xf>
    <xf numFmtId="49" fontId="55" fillId="0" borderId="104" applyNumberFormat="0" applyFont="0" applyFill="0" applyBorder="0" applyProtection="0">
      <alignment horizontal="left" vertical="center" indent="5"/>
    </xf>
    <xf numFmtId="0" fontId="56" fillId="45" borderId="0" applyBorder="0" applyAlignment="0"/>
    <xf numFmtId="4" fontId="56" fillId="45" borderId="0" applyBorder="0" applyAlignment="0"/>
    <xf numFmtId="0" fontId="55" fillId="45" borderId="0" applyBorder="0">
      <alignment horizontal="right" vertical="center"/>
    </xf>
    <xf numFmtId="4" fontId="55" fillId="45" borderId="0" applyBorder="0">
      <alignment horizontal="right" vertical="center"/>
    </xf>
    <xf numFmtId="0" fontId="55" fillId="45" borderId="6">
      <alignment horizontal="right" vertical="center"/>
    </xf>
    <xf numFmtId="4" fontId="55" fillId="46" borderId="0" applyBorder="0">
      <alignment horizontal="right" vertical="center"/>
    </xf>
    <xf numFmtId="4" fontId="55" fillId="46" borderId="0" applyBorder="0">
      <alignment horizontal="right" vertical="center"/>
    </xf>
    <xf numFmtId="0" fontId="57" fillId="46" borderId="6">
      <alignment horizontal="right" vertical="center"/>
    </xf>
    <xf numFmtId="4" fontId="57" fillId="46" borderId="6">
      <alignment horizontal="right" vertical="center"/>
    </xf>
    <xf numFmtId="0" fontId="57" fillId="46" borderId="6">
      <alignment horizontal="right" vertical="center"/>
    </xf>
    <xf numFmtId="0" fontId="58" fillId="46" borderId="6">
      <alignment horizontal="right" vertical="center"/>
    </xf>
    <xf numFmtId="4" fontId="58" fillId="46" borderId="6">
      <alignment horizontal="right" vertical="center"/>
    </xf>
    <xf numFmtId="0" fontId="58" fillId="46" borderId="6">
      <alignment horizontal="right" vertical="center"/>
    </xf>
    <xf numFmtId="0" fontId="57" fillId="47" borderId="6">
      <alignment horizontal="right" vertical="center"/>
    </xf>
    <xf numFmtId="4" fontId="57" fillId="47" borderId="6">
      <alignment horizontal="right" vertical="center"/>
    </xf>
    <xf numFmtId="0" fontId="57" fillId="47" borderId="105">
      <alignment horizontal="right" vertical="center"/>
    </xf>
    <xf numFmtId="0" fontId="57" fillId="47" borderId="6">
      <alignment horizontal="right" vertical="center"/>
    </xf>
    <xf numFmtId="4" fontId="57" fillId="47" borderId="6">
      <alignment horizontal="right" vertical="center"/>
    </xf>
    <xf numFmtId="0" fontId="57" fillId="47" borderId="6">
      <alignment horizontal="right" vertical="center"/>
    </xf>
    <xf numFmtId="0" fontId="57" fillId="47" borderId="106">
      <alignment horizontal="right" vertical="center"/>
    </xf>
    <xf numFmtId="0" fontId="57" fillId="47" borderId="104">
      <alignment horizontal="right" vertical="center"/>
    </xf>
    <xf numFmtId="4" fontId="57" fillId="47" borderId="104">
      <alignment horizontal="right" vertical="center"/>
    </xf>
    <xf numFmtId="0" fontId="57" fillId="47" borderId="104">
      <alignment horizontal="right" vertical="center"/>
    </xf>
    <xf numFmtId="0" fontId="57" fillId="47" borderId="107">
      <alignment horizontal="right" vertical="center"/>
    </xf>
    <xf numFmtId="4" fontId="57" fillId="47" borderId="107">
      <alignment horizontal="right" vertical="center"/>
    </xf>
    <xf numFmtId="0" fontId="57" fillId="47" borderId="107">
      <alignment horizontal="right" vertical="center"/>
    </xf>
    <xf numFmtId="4" fontId="56" fillId="0" borderId="3" applyFill="0" applyBorder="0" applyProtection="0">
      <alignment horizontal="right" vertical="center"/>
    </xf>
    <xf numFmtId="0" fontId="57" fillId="0" borderId="0" applyNumberFormat="0">
      <alignment horizontal="right"/>
    </xf>
    <xf numFmtId="0" fontId="55" fillId="47" borderId="108">
      <alignment horizontal="left" vertical="center" wrapText="1" indent="2"/>
    </xf>
    <xf numFmtId="0" fontId="55" fillId="0" borderId="108">
      <alignment horizontal="left" vertical="center" wrapText="1" indent="2"/>
    </xf>
    <xf numFmtId="0" fontId="55" fillId="46" borderId="104">
      <alignment horizontal="left" vertical="center"/>
    </xf>
    <xf numFmtId="0" fontId="57" fillId="0" borderId="109">
      <alignment horizontal="left" vertical="top" wrapText="1"/>
    </xf>
    <xf numFmtId="0" fontId="59" fillId="0" borderId="110"/>
    <xf numFmtId="0" fontId="60" fillId="0" borderId="0" applyNumberFormat="0" applyFill="0" applyBorder="0" applyAlignment="0" applyProtection="0"/>
    <xf numFmtId="4" fontId="55" fillId="0" borderId="0" applyBorder="0">
      <alignment horizontal="right" vertical="center"/>
    </xf>
    <xf numFmtId="0" fontId="55" fillId="0" borderId="6">
      <alignment horizontal="right" vertical="center"/>
    </xf>
    <xf numFmtId="4" fontId="55" fillId="0" borderId="6">
      <alignment horizontal="right" vertical="center"/>
    </xf>
    <xf numFmtId="0" fontId="55" fillId="0" borderId="6">
      <alignment horizontal="right" vertical="center"/>
    </xf>
    <xf numFmtId="1" fontId="61" fillId="46" borderId="0" applyBorder="0">
      <alignment horizontal="right" vertical="center"/>
    </xf>
    <xf numFmtId="4" fontId="55" fillId="0" borderId="6" applyFill="0" applyBorder="0" applyProtection="0">
      <alignment horizontal="right" vertical="center"/>
    </xf>
    <xf numFmtId="49" fontId="56" fillId="0" borderId="6" applyNumberFormat="0" applyFill="0" applyBorder="0" applyProtection="0">
      <alignment horizontal="left" vertical="center"/>
    </xf>
    <xf numFmtId="0" fontId="55" fillId="0" borderId="6" applyNumberFormat="0" applyFill="0" applyAlignment="0" applyProtection="0"/>
    <xf numFmtId="0" fontId="62" fillId="48" borderId="0" applyNumberFormat="0" applyFont="0" applyBorder="0" applyAlignment="0" applyProtection="0"/>
    <xf numFmtId="4" fontId="59" fillId="49" borderId="0" applyNumberFormat="0" applyFont="0" applyBorder="0" applyAlignment="0" applyProtection="0"/>
    <xf numFmtId="0" fontId="59" fillId="49" borderId="0" applyNumberFormat="0" applyFont="0" applyBorder="0" applyAlignment="0" applyProtection="0"/>
    <xf numFmtId="190" fontId="55" fillId="50" borderId="6" applyNumberFormat="0" applyFont="0" applyBorder="0" applyAlignment="0" applyProtection="0">
      <alignment horizontal="right" vertical="center"/>
    </xf>
    <xf numFmtId="0" fontId="55" fillId="49" borderId="6"/>
    <xf numFmtId="0" fontId="63" fillId="0" borderId="0" applyNumberFormat="0" applyFill="0" applyBorder="0" applyAlignment="0" applyProtection="0"/>
    <xf numFmtId="0" fontId="5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38" fontId="10" fillId="0" borderId="0" applyFont="0" applyFill="0" applyBorder="0" applyAlignment="0" applyProtection="0"/>
    <xf numFmtId="1" fontId="64" fillId="0" borderId="0">
      <alignment vertical="center"/>
    </xf>
    <xf numFmtId="0" fontId="10" fillId="0" borderId="0"/>
  </cellStyleXfs>
  <cellXfs count="556">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0" xfId="0" applyFont="1">
      <alignmen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30"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0" fontId="0" fillId="0" borderId="22" xfId="0" applyBorder="1">
      <alignment vertical="center"/>
    </xf>
    <xf numFmtId="177" fontId="0" fillId="0" borderId="10" xfId="0" applyNumberFormat="1" applyBorder="1">
      <alignment vertical="center"/>
    </xf>
    <xf numFmtId="177" fontId="0" fillId="0" borderId="12" xfId="0" applyNumberFormat="1" applyBorder="1">
      <alignment vertical="center"/>
    </xf>
    <xf numFmtId="177" fontId="6" fillId="0" borderId="18" xfId="42" applyNumberFormat="1" applyFont="1" applyBorder="1" applyAlignment="1">
      <alignment horizontal="center" vertical="center"/>
    </xf>
    <xf numFmtId="177" fontId="6" fillId="0" borderId="18" xfId="42" applyNumberFormat="1" applyFont="1" applyBorder="1" applyAlignment="1">
      <alignment vertical="center"/>
    </xf>
    <xf numFmtId="177" fontId="6" fillId="0" borderId="18" xfId="42" applyNumberFormat="1" applyFont="1" applyFill="1" applyBorder="1" applyAlignment="1">
      <alignment vertical="center"/>
    </xf>
    <xf numFmtId="177" fontId="6" fillId="0" borderId="2" xfId="42" applyNumberFormat="1" applyFont="1" applyBorder="1" applyAlignment="1">
      <alignment horizontal="center" vertical="center" wrapText="1"/>
    </xf>
    <xf numFmtId="177" fontId="6" fillId="0" borderId="3" xfId="42" applyNumberFormat="1" applyFont="1" applyFill="1" applyBorder="1" applyAlignment="1">
      <alignment horizontal="center" vertical="center" wrapText="1"/>
    </xf>
    <xf numFmtId="177" fontId="6" fillId="0" borderId="19" xfId="42" applyNumberFormat="1" applyFont="1" applyFill="1" applyBorder="1" applyAlignment="1">
      <alignment horizontal="center" vertical="center" wrapText="1"/>
    </xf>
    <xf numFmtId="177" fontId="6"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0" fontId="0" fillId="0" borderId="7" xfId="0" applyNumberFormat="1" applyBorder="1">
      <alignment vertical="center"/>
    </xf>
    <xf numFmtId="0" fontId="0" fillId="0" borderId="0" xfId="0" applyNumberFormat="1">
      <alignment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0" fontId="0" fillId="0" borderId="18" xfId="0" applyBorder="1" applyAlignment="1">
      <alignment horizontal="center" vertical="center"/>
    </xf>
    <xf numFmtId="0" fontId="0" fillId="0" borderId="0" xfId="0" applyNumberFormat="1" applyBorder="1">
      <alignmen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8" xfId="0"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1" fillId="0" borderId="0" xfId="43" applyNumberFormat="1" applyFont="1" applyAlignment="1">
      <alignment vertical="center"/>
    </xf>
    <xf numFmtId="177" fontId="32" fillId="0" borderId="0" xfId="0" applyNumberFormat="1" applyFont="1">
      <alignment vertical="center"/>
    </xf>
    <xf numFmtId="177" fontId="31" fillId="0" borderId="0" xfId="0" applyNumberFormat="1" applyFont="1" applyBorder="1" applyAlignment="1">
      <alignment vertical="center"/>
    </xf>
    <xf numFmtId="177" fontId="32" fillId="0" borderId="0" xfId="0" applyNumberFormat="1" applyFont="1" applyAlignment="1">
      <alignment vertical="center"/>
    </xf>
    <xf numFmtId="177" fontId="31" fillId="0" borderId="0" xfId="43" applyNumberFormat="1" applyFont="1" applyBorder="1" applyAlignment="1">
      <alignment vertical="center"/>
    </xf>
    <xf numFmtId="177" fontId="31" fillId="0" borderId="7" xfId="43" applyNumberFormat="1" applyFont="1" applyBorder="1" applyAlignment="1" applyProtection="1">
      <alignment vertical="center"/>
      <protection locked="0"/>
    </xf>
    <xf numFmtId="177" fontId="31" fillId="0" borderId="0" xfId="43" applyNumberFormat="1" applyFont="1" applyAlignment="1">
      <alignment horizontal="right" vertical="center"/>
    </xf>
    <xf numFmtId="177" fontId="31" fillId="0" borderId="7" xfId="43" applyNumberFormat="1" applyFont="1" applyBorder="1" applyAlignment="1">
      <alignment vertical="center"/>
    </xf>
    <xf numFmtId="177" fontId="31" fillId="0" borderId="8" xfId="43" applyNumberFormat="1" applyFont="1" applyBorder="1" applyAlignment="1">
      <alignment vertical="center"/>
    </xf>
    <xf numFmtId="177" fontId="31" fillId="0" borderId="6" xfId="43" applyNumberFormat="1" applyFont="1" applyBorder="1" applyAlignment="1">
      <alignment vertical="center"/>
    </xf>
    <xf numFmtId="177" fontId="31" fillId="0" borderId="0" xfId="43" applyNumberFormat="1" applyFont="1" applyAlignment="1" applyProtection="1">
      <alignment vertical="center"/>
      <protection locked="0"/>
    </xf>
    <xf numFmtId="177" fontId="31" fillId="0" borderId="16" xfId="43" applyNumberFormat="1" applyFont="1" applyBorder="1" applyAlignment="1">
      <alignment vertical="center"/>
    </xf>
    <xf numFmtId="177" fontId="31" fillId="0" borderId="20" xfId="43" applyNumberFormat="1" applyFont="1" applyBorder="1" applyAlignment="1">
      <alignment vertical="center"/>
    </xf>
    <xf numFmtId="177" fontId="31" fillId="0" borderId="17" xfId="43" applyNumberFormat="1" applyFont="1" applyBorder="1" applyAlignment="1">
      <alignment vertical="center"/>
    </xf>
    <xf numFmtId="177" fontId="31" fillId="0" borderId="22" xfId="43" applyNumberFormat="1" applyFont="1" applyBorder="1" applyAlignment="1">
      <alignment horizontal="center" vertical="center"/>
    </xf>
    <xf numFmtId="177" fontId="31" fillId="0" borderId="9" xfId="43" applyNumberFormat="1" applyFont="1" applyBorder="1" applyAlignment="1">
      <alignment vertical="center"/>
    </xf>
    <xf numFmtId="177" fontId="31" fillId="0" borderId="2" xfId="43" applyNumberFormat="1" applyFont="1" applyBorder="1" applyAlignment="1">
      <alignment vertical="center"/>
    </xf>
    <xf numFmtId="177" fontId="31" fillId="0" borderId="2" xfId="43" applyNumberFormat="1" applyFont="1" applyBorder="1" applyAlignment="1">
      <alignment horizontal="center" vertical="center"/>
    </xf>
    <xf numFmtId="177" fontId="31" fillId="0" borderId="18" xfId="43" applyNumberFormat="1" applyFont="1" applyBorder="1" applyAlignment="1">
      <alignment vertical="center"/>
    </xf>
    <xf numFmtId="177" fontId="31" fillId="0" borderId="14" xfId="43" applyNumberFormat="1" applyFont="1" applyBorder="1" applyAlignment="1">
      <alignment vertical="center"/>
    </xf>
    <xf numFmtId="177" fontId="31" fillId="0" borderId="15" xfId="43" applyNumberFormat="1" applyFont="1" applyBorder="1" applyAlignment="1">
      <alignment vertical="center"/>
    </xf>
    <xf numFmtId="177" fontId="31" fillId="0" borderId="14" xfId="43" applyNumberFormat="1" applyFont="1" applyBorder="1" applyAlignment="1">
      <alignment vertical="top"/>
    </xf>
    <xf numFmtId="177" fontId="31" fillId="0" borderId="3" xfId="43" applyNumberFormat="1" applyFont="1" applyBorder="1" applyAlignment="1">
      <alignment vertical="center" wrapText="1"/>
    </xf>
    <xf numFmtId="177" fontId="31" fillId="0" borderId="3" xfId="43" applyNumberFormat="1" applyFont="1" applyBorder="1" applyAlignment="1">
      <alignment vertical="top"/>
    </xf>
    <xf numFmtId="177" fontId="31" fillId="0" borderId="3" xfId="43" applyNumberFormat="1" applyFont="1" applyBorder="1" applyAlignment="1">
      <alignment horizontal="center" vertical="top"/>
    </xf>
    <xf numFmtId="177" fontId="31" fillId="0" borderId="0" xfId="43" applyNumberFormat="1" applyFont="1" applyAlignment="1">
      <alignment vertical="center" shrinkToFit="1"/>
    </xf>
    <xf numFmtId="178" fontId="31" fillId="0" borderId="6" xfId="43" applyNumberFormat="1" applyFont="1" applyBorder="1" applyAlignment="1">
      <alignment vertical="center"/>
    </xf>
    <xf numFmtId="177" fontId="31" fillId="0" borderId="48" xfId="43" applyNumberFormat="1" applyFont="1" applyBorder="1" applyAlignment="1">
      <alignment vertical="center"/>
    </xf>
    <xf numFmtId="177" fontId="32" fillId="0" borderId="9" xfId="0" applyNumberFormat="1" applyFont="1" applyBorder="1">
      <alignment vertical="center"/>
    </xf>
    <xf numFmtId="180" fontId="31" fillId="0" borderId="6" xfId="43" applyNumberFormat="1" applyFont="1" applyBorder="1" applyAlignment="1">
      <alignment vertical="center" shrinkToFit="1"/>
    </xf>
    <xf numFmtId="177" fontId="32"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0" fontId="0" fillId="0" borderId="0" xfId="0" applyAlignment="1">
      <alignment horizontal="center"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6" xfId="0" applyNumberFormat="1" applyFill="1" applyBorder="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1" xfId="0" applyNumberFormat="1" applyFill="1" applyBorder="1">
      <alignment vertical="center"/>
    </xf>
    <xf numFmtId="177" fontId="0" fillId="33" borderId="72" xfId="0" applyNumberFormat="1" applyFill="1" applyBorder="1" applyAlignment="1">
      <alignment vertical="center"/>
    </xf>
    <xf numFmtId="177" fontId="0" fillId="33" borderId="72" xfId="0" applyNumberFormat="1" applyFill="1" applyBorder="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pplyAlignment="1">
      <alignment vertical="center"/>
    </xf>
    <xf numFmtId="177" fontId="0" fillId="33" borderId="77" xfId="0" applyNumberFormat="1" applyFill="1" applyBorder="1">
      <alignment vertical="center"/>
    </xf>
    <xf numFmtId="177" fontId="0" fillId="33" borderId="78" xfId="0" applyNumberFormat="1" applyFill="1" applyBorder="1">
      <alignment vertical="center"/>
    </xf>
    <xf numFmtId="177" fontId="0" fillId="34"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5"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0" fontId="30" fillId="0" borderId="0" xfId="0" applyFont="1">
      <alignment vertical="center"/>
    </xf>
    <xf numFmtId="177" fontId="30" fillId="0" borderId="0" xfId="0" applyNumberFormat="1" applyFont="1">
      <alignment vertical="center"/>
    </xf>
    <xf numFmtId="0" fontId="33" fillId="0" borderId="0" xfId="0" applyFont="1" applyAlignment="1">
      <alignment vertical="top"/>
    </xf>
    <xf numFmtId="0" fontId="34" fillId="0" borderId="0" xfId="0" applyFont="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55" xfId="0" applyFont="1" applyBorder="1" applyAlignment="1">
      <alignment vertical="top"/>
    </xf>
    <xf numFmtId="0" fontId="33" fillId="0" borderId="0" xfId="0" applyFont="1" applyBorder="1" applyAlignment="1">
      <alignment vertical="top"/>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59" xfId="0" applyFont="1" applyBorder="1" applyAlignment="1">
      <alignment vertical="top"/>
    </xf>
    <xf numFmtId="0" fontId="0" fillId="0" borderId="0" xfId="0" applyBorder="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right" vertical="center"/>
    </xf>
    <xf numFmtId="177" fontId="35" fillId="0" borderId="0" xfId="43" applyNumberFormat="1" applyFont="1" applyAlignment="1">
      <alignment vertical="center"/>
    </xf>
    <xf numFmtId="177" fontId="6" fillId="0" borderId="60" xfId="42" applyNumberFormat="1" applyFont="1" applyFill="1" applyBorder="1" applyAlignment="1">
      <alignment horizontal="centerContinuous" vertical="center"/>
    </xf>
    <xf numFmtId="177" fontId="6" fillId="0" borderId="61" xfId="42" applyNumberFormat="1" applyFont="1" applyFill="1" applyBorder="1" applyAlignment="1">
      <alignment horizontal="centerContinuous" vertical="center"/>
    </xf>
    <xf numFmtId="0" fontId="0" fillId="0" borderId="0" xfId="0" applyBorder="1" applyAlignment="1">
      <alignment vertical="center"/>
    </xf>
    <xf numFmtId="0" fontId="14" fillId="0" borderId="0" xfId="0" applyFont="1" applyAlignment="1">
      <alignment horizontal="left" vertical="center"/>
    </xf>
    <xf numFmtId="0" fontId="14" fillId="0" borderId="0" xfId="0" applyFont="1">
      <alignment vertical="center"/>
    </xf>
    <xf numFmtId="0" fontId="32" fillId="0" borderId="0" xfId="0" applyFont="1" applyAlignment="1">
      <alignment vertical="center"/>
    </xf>
    <xf numFmtId="0" fontId="32" fillId="0" borderId="15" xfId="0" applyFont="1" applyBorder="1" applyAlignment="1">
      <alignment vertical="center"/>
    </xf>
    <xf numFmtId="0" fontId="31" fillId="0" borderId="15" xfId="0" applyFont="1" applyBorder="1" applyAlignment="1">
      <alignment vertical="center"/>
    </xf>
    <xf numFmtId="0" fontId="32" fillId="0" borderId="3" xfId="0" applyFont="1" applyBorder="1" applyAlignment="1">
      <alignment vertical="center"/>
    </xf>
    <xf numFmtId="0" fontId="32" fillId="0" borderId="6" xfId="0" applyFont="1" applyBorder="1" applyAlignment="1" applyProtection="1">
      <alignment vertical="center"/>
    </xf>
    <xf numFmtId="37" fontId="32" fillId="0" borderId="6" xfId="0" applyNumberFormat="1" applyFont="1" applyBorder="1" applyAlignment="1" applyProtection="1">
      <alignment vertical="center"/>
    </xf>
    <xf numFmtId="39" fontId="32" fillId="0" borderId="6" xfId="0" applyNumberFormat="1" applyFont="1" applyBorder="1" applyAlignment="1" applyProtection="1">
      <alignment vertical="center"/>
    </xf>
    <xf numFmtId="181" fontId="32" fillId="0" borderId="6" xfId="0" applyNumberFormat="1" applyFont="1" applyBorder="1" applyAlignment="1" applyProtection="1">
      <alignment vertical="center"/>
    </xf>
    <xf numFmtId="182" fontId="32"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0" fontId="36" fillId="0" borderId="0" xfId="0" applyFont="1">
      <alignment vertical="center"/>
    </xf>
    <xf numFmtId="0" fontId="37" fillId="0" borderId="0" xfId="0" applyFont="1">
      <alignment vertical="center"/>
    </xf>
    <xf numFmtId="0" fontId="33" fillId="0" borderId="0" xfId="0" applyFont="1" applyAlignment="1">
      <alignment horizontal="left" vertical="top" wrapText="1"/>
    </xf>
    <xf numFmtId="0" fontId="39" fillId="0" borderId="0" xfId="0" applyFont="1" applyAlignment="1">
      <alignment vertical="top"/>
    </xf>
    <xf numFmtId="0" fontId="0" fillId="36" borderId="6" xfId="0" applyFill="1" applyBorder="1" applyAlignment="1" applyProtection="1">
      <alignment horizontal="center" vertical="center"/>
      <protection locked="0"/>
    </xf>
    <xf numFmtId="177" fontId="0" fillId="36" borderId="18" xfId="0" applyNumberFormat="1" applyFill="1" applyBorder="1" applyProtection="1">
      <alignment vertical="center"/>
      <protection locked="0"/>
    </xf>
    <xf numFmtId="177" fontId="0" fillId="36" borderId="2" xfId="0" applyNumberFormat="1" applyFill="1" applyBorder="1" applyProtection="1">
      <alignment vertical="center"/>
      <protection locked="0"/>
    </xf>
    <xf numFmtId="177" fontId="0" fillId="36" borderId="4" xfId="0" applyNumberFormat="1" applyFill="1" applyBorder="1" applyProtection="1">
      <alignment vertical="center"/>
      <protection locked="0"/>
    </xf>
    <xf numFmtId="177" fontId="0" fillId="36" borderId="5" xfId="0" applyNumberFormat="1" applyFill="1" applyBorder="1" applyProtection="1">
      <alignment vertical="center"/>
      <protection locked="0"/>
    </xf>
    <xf numFmtId="177" fontId="0" fillId="36" borderId="3" xfId="0" applyNumberFormat="1" applyFill="1" applyBorder="1" applyProtection="1">
      <alignment vertical="center"/>
      <protection locked="0"/>
    </xf>
    <xf numFmtId="178" fontId="0" fillId="36" borderId="6" xfId="0" applyNumberFormat="1" applyFill="1" applyBorder="1" applyAlignment="1" applyProtection="1">
      <alignment horizontal="center" vertical="center"/>
      <protection locked="0"/>
    </xf>
    <xf numFmtId="177" fontId="31" fillId="33" borderId="46" xfId="43" applyNumberFormat="1" applyFont="1" applyFill="1" applyBorder="1" applyAlignment="1">
      <alignment vertical="center"/>
    </xf>
    <xf numFmtId="177" fontId="31" fillId="33" borderId="47" xfId="43" applyNumberFormat="1" applyFont="1" applyFill="1" applyBorder="1" applyAlignment="1">
      <alignment vertical="center" shrinkToFit="1"/>
    </xf>
    <xf numFmtId="177" fontId="31" fillId="34" borderId="50" xfId="43" applyNumberFormat="1" applyFont="1" applyFill="1" applyBorder="1" applyAlignment="1">
      <alignment vertical="center"/>
    </xf>
    <xf numFmtId="177" fontId="31" fillId="34" borderId="51" xfId="43" applyNumberFormat="1" applyFont="1" applyFill="1" applyBorder="1" applyAlignment="1">
      <alignment vertical="center" shrinkToFit="1"/>
    </xf>
    <xf numFmtId="177" fontId="31" fillId="35" borderId="49" xfId="43" applyNumberFormat="1" applyFont="1" applyFill="1" applyBorder="1" applyAlignment="1">
      <alignment vertical="center"/>
    </xf>
    <xf numFmtId="177" fontId="31" fillId="35" borderId="3" xfId="43" applyNumberFormat="1" applyFont="1" applyFill="1" applyBorder="1" applyAlignment="1">
      <alignment vertical="center" shrinkToFit="1"/>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5" xfId="0" applyNumberFormat="1" applyFill="1" applyBorder="1">
      <alignment vertical="center"/>
    </xf>
    <xf numFmtId="177" fontId="0" fillId="33" borderId="23" xfId="0" applyNumberFormat="1" applyFill="1" applyBorder="1">
      <alignment vertical="center"/>
    </xf>
    <xf numFmtId="177" fontId="0" fillId="33" borderId="2" xfId="0" applyNumberFormat="1" applyFill="1" applyBorder="1" applyAlignment="1">
      <alignment vertical="center" wrapText="1"/>
    </xf>
    <xf numFmtId="177" fontId="0" fillId="33" borderId="26" xfId="0" applyNumberFormat="1" applyFill="1" applyBorder="1">
      <alignment vertical="center"/>
    </xf>
    <xf numFmtId="177" fontId="0" fillId="33" borderId="27" xfId="0" applyNumberFormat="1" applyFill="1" applyBorder="1">
      <alignment vertical="center"/>
    </xf>
    <xf numFmtId="177" fontId="0" fillId="33" borderId="2" xfId="0" applyNumberFormat="1" applyFill="1" applyBorder="1">
      <alignment vertical="center"/>
    </xf>
    <xf numFmtId="177" fontId="0" fillId="33" borderId="28" xfId="0" applyNumberFormat="1" applyFill="1" applyBorder="1">
      <alignment vertical="center"/>
    </xf>
    <xf numFmtId="177" fontId="0" fillId="33" borderId="29" xfId="0" applyNumberFormat="1" applyFill="1" applyBorder="1">
      <alignment vertical="center"/>
    </xf>
    <xf numFmtId="177" fontId="0" fillId="33" borderId="3" xfId="0" applyNumberFormat="1" applyFill="1" applyBorder="1">
      <alignment vertical="center"/>
    </xf>
    <xf numFmtId="177" fontId="0" fillId="34" borderId="18" xfId="0" applyNumberFormat="1" applyFill="1" applyBorder="1">
      <alignment vertical="center"/>
    </xf>
    <xf numFmtId="177" fontId="0" fillId="34" borderId="9" xfId="0" applyNumberFormat="1" applyFill="1" applyBorder="1">
      <alignment vertical="center"/>
    </xf>
    <xf numFmtId="177" fontId="0" fillId="34" borderId="25" xfId="0" applyNumberFormat="1" applyFill="1" applyBorder="1">
      <alignment vertical="center"/>
    </xf>
    <xf numFmtId="177" fontId="0" fillId="34" borderId="23" xfId="0" applyNumberFormat="1" applyFill="1" applyBorder="1">
      <alignment vertical="center"/>
    </xf>
    <xf numFmtId="177" fontId="0" fillId="34" borderId="2" xfId="0" applyNumberFormat="1" applyFill="1" applyBorder="1" applyAlignment="1">
      <alignment vertical="center" wrapText="1"/>
    </xf>
    <xf numFmtId="177" fontId="0" fillId="34" borderId="26" xfId="0" applyNumberFormat="1" applyFill="1" applyBorder="1">
      <alignment vertical="center"/>
    </xf>
    <xf numFmtId="177" fontId="0" fillId="34" borderId="27" xfId="0" applyNumberFormat="1" applyFill="1" applyBorder="1">
      <alignment vertical="center"/>
    </xf>
    <xf numFmtId="177" fontId="0" fillId="34" borderId="2" xfId="0" applyNumberFormat="1" applyFill="1" applyBorder="1">
      <alignment vertical="center"/>
    </xf>
    <xf numFmtId="177" fontId="0" fillId="34" borderId="28" xfId="0" applyNumberFormat="1" applyFill="1" applyBorder="1">
      <alignment vertical="center"/>
    </xf>
    <xf numFmtId="177" fontId="0" fillId="34" borderId="29" xfId="0" applyNumberFormat="1" applyFill="1" applyBorder="1">
      <alignment vertical="center"/>
    </xf>
    <xf numFmtId="177" fontId="0" fillId="34" borderId="3" xfId="0" applyNumberFormat="1" applyFill="1" applyBorder="1">
      <alignment vertical="center"/>
    </xf>
    <xf numFmtId="177" fontId="0" fillId="35" borderId="18" xfId="0" applyNumberFormat="1" applyFill="1" applyBorder="1">
      <alignment vertical="center"/>
    </xf>
    <xf numFmtId="177" fontId="0" fillId="35" borderId="9" xfId="0" applyNumberFormat="1" applyFill="1" applyBorder="1">
      <alignment vertical="center"/>
    </xf>
    <xf numFmtId="177" fontId="0" fillId="35" borderId="25" xfId="0" applyNumberFormat="1" applyFill="1" applyBorder="1">
      <alignment vertical="center"/>
    </xf>
    <xf numFmtId="177" fontId="0" fillId="35" borderId="23" xfId="0" applyNumberFormat="1" applyFill="1" applyBorder="1">
      <alignment vertical="center"/>
    </xf>
    <xf numFmtId="177" fontId="0" fillId="35" borderId="2" xfId="0" applyNumberFormat="1" applyFill="1" applyBorder="1" applyAlignment="1">
      <alignment vertical="center" wrapText="1"/>
    </xf>
    <xf numFmtId="177" fontId="0" fillId="35" borderId="26" xfId="0" applyNumberFormat="1" applyFill="1" applyBorder="1">
      <alignment vertical="center"/>
    </xf>
    <xf numFmtId="177" fontId="0" fillId="35" borderId="27" xfId="0" applyNumberFormat="1" applyFill="1" applyBorder="1">
      <alignment vertical="center"/>
    </xf>
    <xf numFmtId="177" fontId="0" fillId="35" borderId="2" xfId="0" applyNumberFormat="1" applyFill="1" applyBorder="1">
      <alignment vertical="center"/>
    </xf>
    <xf numFmtId="177" fontId="0" fillId="35" borderId="28" xfId="0" applyNumberFormat="1" applyFill="1" applyBorder="1">
      <alignment vertical="center"/>
    </xf>
    <xf numFmtId="177" fontId="0" fillId="35" borderId="29" xfId="0" applyNumberFormat="1" applyFill="1" applyBorder="1">
      <alignment vertical="center"/>
    </xf>
    <xf numFmtId="177" fontId="0" fillId="35" borderId="3" xfId="0" applyNumberFormat="1" applyFill="1" applyBorder="1">
      <alignment vertical="center"/>
    </xf>
    <xf numFmtId="0" fontId="36" fillId="0" borderId="16" xfId="0" applyFont="1" applyBorder="1" applyAlignment="1">
      <alignment horizontal="center" vertical="center"/>
    </xf>
    <xf numFmtId="0" fontId="36" fillId="0" borderId="9" xfId="0" applyFont="1" applyBorder="1" applyAlignment="1">
      <alignment horizontal="center" vertical="center"/>
    </xf>
    <xf numFmtId="0" fontId="36" fillId="0" borderId="7" xfId="0" applyFont="1" applyBorder="1" applyAlignment="1">
      <alignment horizontal="center" vertical="center"/>
    </xf>
    <xf numFmtId="178" fontId="36" fillId="37" borderId="6" xfId="0" applyNumberFormat="1" applyFont="1" applyFill="1" applyBorder="1" applyAlignment="1">
      <alignment vertical="center"/>
    </xf>
    <xf numFmtId="0" fontId="33" fillId="37" borderId="0" xfId="0" applyFont="1" applyFill="1" applyAlignment="1">
      <alignment vertical="top"/>
    </xf>
    <xf numFmtId="0" fontId="40" fillId="37" borderId="0" xfId="0" applyFont="1" applyFill="1" applyAlignment="1">
      <alignment vertical="top"/>
    </xf>
    <xf numFmtId="0" fontId="43" fillId="0" borderId="0" xfId="0" applyFont="1" applyAlignment="1">
      <alignment vertical="top"/>
    </xf>
    <xf numFmtId="0" fontId="44" fillId="0" borderId="0" xfId="0" applyFont="1" applyAlignment="1">
      <alignment vertical="top"/>
    </xf>
    <xf numFmtId="0" fontId="42" fillId="0" borderId="0" xfId="0" applyFont="1" applyAlignment="1">
      <alignment vertical="top" wrapText="1"/>
    </xf>
    <xf numFmtId="0" fontId="45" fillId="0" borderId="0" xfId="0" applyFont="1" applyAlignment="1">
      <alignment vertical="top"/>
    </xf>
    <xf numFmtId="0" fontId="42" fillId="0" borderId="0" xfId="0" applyFont="1" applyAlignment="1">
      <alignment vertical="top"/>
    </xf>
    <xf numFmtId="0" fontId="46" fillId="0" borderId="0" xfId="0" applyFont="1" applyAlignment="1">
      <alignment vertical="top" wrapText="1"/>
    </xf>
    <xf numFmtId="0" fontId="33" fillId="37" borderId="0" xfId="0" applyFont="1" applyFill="1" applyAlignment="1">
      <alignment vertical="center"/>
    </xf>
    <xf numFmtId="0" fontId="33" fillId="0" borderId="0" xfId="0" applyFont="1" applyAlignment="1">
      <alignment vertical="center"/>
    </xf>
    <xf numFmtId="0" fontId="40" fillId="37" borderId="0" xfId="0" applyFont="1" applyFill="1" applyAlignment="1">
      <alignment vertical="center"/>
    </xf>
    <xf numFmtId="0" fontId="41" fillId="37" borderId="0" xfId="0" applyFont="1" applyFill="1" applyAlignment="1">
      <alignment vertical="center"/>
    </xf>
    <xf numFmtId="178" fontId="36" fillId="38" borderId="18" xfId="0" applyNumberFormat="1" applyFont="1" applyFill="1" applyBorder="1" applyAlignment="1">
      <alignment vertical="center"/>
    </xf>
    <xf numFmtId="178" fontId="36" fillId="38" borderId="2" xfId="0" applyNumberFormat="1" applyFont="1" applyFill="1" applyBorder="1" applyAlignment="1">
      <alignment vertical="center"/>
    </xf>
    <xf numFmtId="0" fontId="0" fillId="0" borderId="0" xfId="0" applyFill="1" applyBorder="1" applyAlignment="1" applyProtection="1">
      <alignment horizontal="center" vertical="center"/>
      <protection locked="0"/>
    </xf>
    <xf numFmtId="0" fontId="47" fillId="0" borderId="0" xfId="0" applyNumberFormat="1" applyFont="1">
      <alignment vertical="center"/>
    </xf>
    <xf numFmtId="0" fontId="48" fillId="0" borderId="0" xfId="0" applyFont="1">
      <alignment vertical="center"/>
    </xf>
    <xf numFmtId="0" fontId="49" fillId="0" borderId="0" xfId="0" applyFont="1" applyAlignment="1">
      <alignment vertical="top"/>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0" fontId="50" fillId="39" borderId="0" xfId="46" applyFont="1" applyFill="1" applyAlignment="1">
      <alignment horizontal="left"/>
    </xf>
    <xf numFmtId="0" fontId="51" fillId="40" borderId="0" xfId="46" applyFont="1" applyFill="1" applyAlignment="1">
      <alignment horizontal="right"/>
    </xf>
    <xf numFmtId="0" fontId="51" fillId="41" borderId="0" xfId="46" applyFont="1" applyFill="1"/>
    <xf numFmtId="0" fontId="51" fillId="42" borderId="0" xfId="46" applyFont="1" applyFill="1"/>
    <xf numFmtId="0" fontId="51" fillId="43" borderId="0" xfId="46" applyFont="1" applyFill="1"/>
    <xf numFmtId="0" fontId="51" fillId="44" borderId="0" xfId="46" applyFont="1" applyFill="1"/>
    <xf numFmtId="0" fontId="51" fillId="41" borderId="15" xfId="46" applyFont="1" applyFill="1" applyBorder="1"/>
    <xf numFmtId="0" fontId="51" fillId="40" borderId="15" xfId="46" applyFont="1" applyFill="1" applyBorder="1"/>
    <xf numFmtId="0" fontId="51" fillId="40" borderId="15" xfId="46" applyFont="1" applyFill="1" applyBorder="1" applyAlignment="1">
      <alignment horizontal="right"/>
    </xf>
    <xf numFmtId="185" fontId="51" fillId="41" borderId="15" xfId="46" applyNumberFormat="1" applyFont="1" applyFill="1" applyBorder="1"/>
    <xf numFmtId="0" fontId="51" fillId="42" borderId="15" xfId="46" applyFont="1" applyFill="1" applyBorder="1"/>
    <xf numFmtId="0" fontId="51" fillId="43" borderId="15" xfId="46" applyFont="1" applyFill="1" applyBorder="1"/>
    <xf numFmtId="0" fontId="51" fillId="44" borderId="15" xfId="46" applyFont="1" applyFill="1" applyBorder="1"/>
    <xf numFmtId="0" fontId="51" fillId="41" borderId="0" xfId="46" applyFont="1" applyFill="1" applyBorder="1"/>
    <xf numFmtId="0" fontId="51" fillId="40" borderId="0" xfId="41" applyFont="1" applyFill="1">
      <alignment vertical="center"/>
    </xf>
    <xf numFmtId="0" fontId="51" fillId="40" borderId="0" xfId="41" quotePrefix="1" applyNumberFormat="1" applyFont="1" applyFill="1" applyAlignment="1"/>
    <xf numFmtId="186" fontId="51" fillId="41" borderId="0" xfId="46" applyNumberFormat="1" applyFont="1" applyFill="1" applyBorder="1"/>
    <xf numFmtId="187" fontId="51" fillId="41" borderId="0" xfId="46" applyNumberFormat="1" applyFont="1" applyFill="1" applyBorder="1"/>
    <xf numFmtId="188" fontId="51" fillId="41" borderId="0" xfId="46" applyNumberFormat="1" applyFont="1" applyFill="1" applyBorder="1"/>
    <xf numFmtId="189" fontId="51" fillId="41" borderId="0" xfId="46" applyNumberFormat="1" applyFont="1" applyFill="1" applyBorder="1"/>
    <xf numFmtId="11" fontId="51" fillId="41" borderId="0" xfId="46" applyNumberFormat="1" applyFont="1" applyFill="1" applyBorder="1"/>
    <xf numFmtId="186" fontId="51" fillId="41" borderId="0" xfId="46" applyNumberFormat="1" applyFont="1" applyFill="1"/>
    <xf numFmtId="187" fontId="51" fillId="41" borderId="0" xfId="46" applyNumberFormat="1" applyFont="1" applyFill="1"/>
    <xf numFmtId="188" fontId="51" fillId="41" borderId="0" xfId="46" applyNumberFormat="1" applyFont="1" applyFill="1"/>
    <xf numFmtId="189" fontId="51" fillId="41" borderId="0" xfId="46" applyNumberFormat="1" applyFont="1" applyFill="1"/>
    <xf numFmtId="11" fontId="51" fillId="41" borderId="0" xfId="46" applyNumberFormat="1" applyFont="1" applyFill="1"/>
    <xf numFmtId="0" fontId="51" fillId="41" borderId="8" xfId="46" applyFont="1" applyFill="1" applyBorder="1"/>
    <xf numFmtId="0" fontId="51" fillId="40" borderId="8" xfId="46" applyNumberFormat="1" applyFont="1" applyFill="1" applyBorder="1"/>
    <xf numFmtId="0" fontId="51" fillId="40" borderId="8" xfId="46" applyFont="1" applyFill="1" applyBorder="1"/>
    <xf numFmtId="186" fontId="51" fillId="41" borderId="8" xfId="46" applyNumberFormat="1" applyFont="1" applyFill="1" applyBorder="1"/>
    <xf numFmtId="0" fontId="51" fillId="40" borderId="0" xfId="46" applyNumberFormat="1" applyFont="1" applyFill="1" applyBorder="1"/>
    <xf numFmtId="0" fontId="51" fillId="40" borderId="0" xfId="46" applyFont="1" applyFill="1" applyBorder="1"/>
    <xf numFmtId="0" fontId="51" fillId="40" borderId="15" xfId="46" applyNumberFormat="1" applyFont="1" applyFill="1" applyBorder="1"/>
    <xf numFmtId="186" fontId="51" fillId="41" borderId="15" xfId="46" applyNumberFormat="1" applyFont="1" applyFill="1" applyBorder="1"/>
    <xf numFmtId="0" fontId="51" fillId="40" borderId="0" xfId="46" applyFont="1" applyFill="1"/>
    <xf numFmtId="0" fontId="51" fillId="42" borderId="0" xfId="46" applyFont="1" applyFill="1" applyAlignment="1">
      <alignment horizontal="center" vertical="center"/>
    </xf>
    <xf numFmtId="0" fontId="51" fillId="42" borderId="15" xfId="46" applyFont="1" applyFill="1" applyBorder="1" applyAlignment="1">
      <alignment horizontal="center" vertical="center"/>
    </xf>
    <xf numFmtId="0" fontId="51" fillId="42" borderId="0" xfId="41" quotePrefix="1" applyNumberFormat="1" applyFont="1" applyFill="1" applyAlignment="1"/>
    <xf numFmtId="0" fontId="51" fillId="42" borderId="0" xfId="41" quotePrefix="1" applyNumberFormat="1" applyFont="1" applyFill="1" applyAlignment="1">
      <alignment horizontal="right" vertical="center"/>
    </xf>
    <xf numFmtId="0" fontId="10" fillId="0" borderId="0" xfId="117"/>
    <xf numFmtId="0" fontId="10" fillId="0" borderId="0" xfId="117" applyFont="1" applyFill="1"/>
    <xf numFmtId="0" fontId="10" fillId="0" borderId="0" xfId="117" applyFill="1"/>
    <xf numFmtId="0" fontId="10" fillId="0" borderId="0" xfId="117" applyBorder="1"/>
    <xf numFmtId="0" fontId="10" fillId="0" borderId="0" xfId="117" applyFont="1" applyFill="1" applyBorder="1"/>
    <xf numFmtId="0" fontId="10" fillId="0" borderId="0" xfId="117" applyFill="1" applyBorder="1"/>
    <xf numFmtId="0" fontId="10" fillId="41" borderId="16" xfId="117" applyFill="1" applyBorder="1"/>
    <xf numFmtId="0" fontId="10" fillId="41" borderId="17" xfId="117" applyFill="1" applyBorder="1"/>
    <xf numFmtId="0" fontId="10" fillId="41" borderId="9" xfId="117" applyFill="1" applyBorder="1"/>
    <xf numFmtId="0" fontId="10" fillId="40" borderId="1" xfId="117" applyFill="1" applyBorder="1"/>
    <xf numFmtId="0" fontId="10" fillId="41" borderId="2" xfId="117" applyFont="1" applyFill="1" applyBorder="1"/>
    <xf numFmtId="0" fontId="65" fillId="41" borderId="2" xfId="117" applyFont="1" applyFill="1" applyBorder="1" applyAlignment="1">
      <alignment horizontal="center"/>
    </xf>
    <xf numFmtId="0" fontId="65" fillId="41" borderId="1" xfId="117" applyFont="1" applyFill="1" applyBorder="1" applyAlignment="1">
      <alignment horizontal="center"/>
    </xf>
    <xf numFmtId="0" fontId="10" fillId="41" borderId="14" xfId="117" applyFill="1" applyBorder="1"/>
    <xf numFmtId="0" fontId="10" fillId="41" borderId="19" xfId="117" applyFill="1" applyBorder="1"/>
    <xf numFmtId="0" fontId="65" fillId="41" borderId="3" xfId="117" applyFont="1" applyFill="1" applyBorder="1"/>
    <xf numFmtId="0" fontId="10" fillId="41" borderId="3" xfId="117" applyFill="1" applyBorder="1" applyAlignment="1">
      <alignment horizontal="center"/>
    </xf>
    <xf numFmtId="0" fontId="65" fillId="41" borderId="19" xfId="117" applyFont="1" applyFill="1" applyBorder="1" applyAlignment="1">
      <alignment horizontal="center"/>
    </xf>
    <xf numFmtId="0" fontId="10" fillId="0" borderId="7" xfId="117" applyBorder="1" applyAlignment="1">
      <alignment horizontal="center"/>
    </xf>
    <xf numFmtId="0" fontId="10" fillId="0" borderId="22" xfId="117" applyBorder="1" applyAlignment="1">
      <alignment horizontal="center"/>
    </xf>
    <xf numFmtId="0" fontId="65" fillId="0" borderId="6" xfId="117" applyFont="1" applyBorder="1" applyAlignment="1">
      <alignment horizontal="center"/>
    </xf>
    <xf numFmtId="0" fontId="10" fillId="41" borderId="6" xfId="117" applyFill="1" applyBorder="1" applyAlignment="1">
      <alignment horizontal="center"/>
    </xf>
    <xf numFmtId="0" fontId="65" fillId="41" borderId="22" xfId="117" applyFont="1" applyFill="1" applyBorder="1" applyAlignment="1">
      <alignment horizontal="center"/>
    </xf>
    <xf numFmtId="0" fontId="67" fillId="0" borderId="9" xfId="117" applyFont="1" applyBorder="1"/>
    <xf numFmtId="0" fontId="67" fillId="0" borderId="1" xfId="117" applyFont="1" applyFill="1" applyBorder="1"/>
    <xf numFmtId="38" fontId="10" fillId="0" borderId="2" xfId="107" applyFont="1" applyFill="1" applyBorder="1"/>
    <xf numFmtId="38" fontId="10" fillId="0" borderId="0" xfId="117" applyNumberFormat="1"/>
    <xf numFmtId="38" fontId="10" fillId="0" borderId="0" xfId="117" applyNumberFormat="1" applyFont="1"/>
    <xf numFmtId="0" fontId="10" fillId="0" borderId="0" xfId="117" applyFont="1"/>
    <xf numFmtId="0" fontId="68" fillId="0" borderId="0" xfId="117" applyFont="1" applyFill="1"/>
    <xf numFmtId="186" fontId="69" fillId="0" borderId="0" xfId="117" applyNumberFormat="1" applyFont="1" applyBorder="1" applyAlignment="1">
      <alignment horizontal="left" vertical="center"/>
    </xf>
    <xf numFmtId="0" fontId="65" fillId="41" borderId="18" xfId="117" applyFont="1" applyFill="1" applyBorder="1" applyAlignment="1">
      <alignment vertical="center" wrapText="1"/>
    </xf>
    <xf numFmtId="0" fontId="65" fillId="41" borderId="17" xfId="117" applyFont="1" applyFill="1" applyBorder="1" applyAlignment="1">
      <alignment vertical="center" wrapText="1"/>
    </xf>
    <xf numFmtId="0" fontId="67" fillId="0" borderId="9" xfId="117" applyFont="1" applyBorder="1" applyAlignment="1">
      <alignment vertical="center"/>
    </xf>
    <xf numFmtId="0" fontId="67" fillId="0" borderId="1" xfId="117" applyFont="1" applyFill="1" applyBorder="1" applyAlignment="1">
      <alignment vertical="center"/>
    </xf>
    <xf numFmtId="38" fontId="10" fillId="0" borderId="2" xfId="107" applyFont="1" applyFill="1" applyBorder="1" applyAlignment="1">
      <alignment vertical="center"/>
    </xf>
    <xf numFmtId="0" fontId="67" fillId="0" borderId="7" xfId="117" applyFont="1" applyBorder="1" applyAlignment="1">
      <alignment vertical="center"/>
    </xf>
    <xf numFmtId="0" fontId="67" fillId="0" borderId="22" xfId="117" applyFont="1" applyBorder="1" applyAlignment="1">
      <alignment vertical="center"/>
    </xf>
    <xf numFmtId="38" fontId="10" fillId="0" borderId="6" xfId="107" applyFont="1" applyBorder="1" applyAlignment="1">
      <alignment vertical="center"/>
    </xf>
    <xf numFmtId="0" fontId="65" fillId="37" borderId="19" xfId="117" applyFont="1" applyFill="1" applyBorder="1" applyAlignment="1">
      <alignment horizontal="left"/>
    </xf>
    <xf numFmtId="0" fontId="65" fillId="37" borderId="3" xfId="117" applyFont="1" applyFill="1" applyBorder="1" applyAlignment="1">
      <alignment horizontal="left"/>
    </xf>
    <xf numFmtId="0" fontId="65" fillId="37" borderId="22" xfId="117" applyFont="1" applyFill="1" applyBorder="1" applyAlignment="1">
      <alignment horizontal="center"/>
    </xf>
    <xf numFmtId="0" fontId="65" fillId="37" borderId="6" xfId="117" applyFont="1" applyFill="1" applyBorder="1" applyAlignment="1">
      <alignment horizontal="center"/>
    </xf>
    <xf numFmtId="191" fontId="10" fillId="37" borderId="1" xfId="107" applyNumberFormat="1" applyFill="1" applyBorder="1" applyAlignment="1"/>
    <xf numFmtId="191" fontId="10" fillId="37" borderId="1" xfId="107" applyNumberFormat="1" applyFill="1" applyBorder="1"/>
    <xf numFmtId="191" fontId="10" fillId="37" borderId="1" xfId="107" applyNumberFormat="1" applyFill="1" applyBorder="1" applyAlignment="1">
      <alignment vertical="center"/>
    </xf>
    <xf numFmtId="191" fontId="10" fillId="37" borderId="6" xfId="107" applyNumberFormat="1" applyFill="1" applyBorder="1" applyAlignment="1">
      <alignment vertical="center"/>
    </xf>
    <xf numFmtId="191" fontId="10" fillId="37" borderId="22" xfId="107" applyNumberFormat="1" applyFill="1" applyBorder="1" applyAlignment="1">
      <alignment vertical="center"/>
    </xf>
    <xf numFmtId="0" fontId="70" fillId="0" borderId="0" xfId="0" applyFont="1">
      <alignment vertical="center"/>
    </xf>
    <xf numFmtId="0" fontId="70" fillId="0" borderId="0" xfId="0" applyFont="1" applyBorder="1" applyAlignment="1">
      <alignment horizontal="center" vertical="center"/>
    </xf>
    <xf numFmtId="0" fontId="70" fillId="0" borderId="0" xfId="0" applyFont="1" applyBorder="1" applyAlignment="1">
      <alignment vertical="center"/>
    </xf>
    <xf numFmtId="177" fontId="6" fillId="51" borderId="20" xfId="42" applyNumberFormat="1" applyFont="1" applyFill="1" applyBorder="1" applyAlignment="1">
      <alignment horizontal="centerContinuous" vertical="center"/>
    </xf>
    <xf numFmtId="177" fontId="6" fillId="52" borderId="7" xfId="42" applyNumberFormat="1" applyFont="1" applyFill="1" applyBorder="1" applyAlignment="1">
      <alignment horizontal="centerContinuous" vertical="center"/>
    </xf>
    <xf numFmtId="177" fontId="6" fillId="52" borderId="8" xfId="42" applyNumberFormat="1" applyFont="1" applyFill="1" applyBorder="1" applyAlignment="1">
      <alignment horizontal="centerContinuous" vertical="center"/>
    </xf>
    <xf numFmtId="177" fontId="6" fillId="52" borderId="22" xfId="42" applyNumberFormat="1" applyFont="1" applyFill="1" applyBorder="1" applyAlignment="1">
      <alignment horizontal="centerContinuous" vertical="center"/>
    </xf>
    <xf numFmtId="177" fontId="6" fillId="53" borderId="7" xfId="42" applyNumberFormat="1" applyFont="1" applyFill="1" applyBorder="1" applyAlignment="1">
      <alignment horizontal="centerContinuous" vertical="center"/>
    </xf>
    <xf numFmtId="177" fontId="6" fillId="53" borderId="8" xfId="42" applyNumberFormat="1" applyFont="1" applyFill="1" applyBorder="1" applyAlignment="1">
      <alignment horizontal="centerContinuous" vertical="center"/>
    </xf>
    <xf numFmtId="177" fontId="6" fillId="51" borderId="6" xfId="42" applyNumberFormat="1" applyFont="1" applyFill="1" applyBorder="1" applyAlignment="1">
      <alignment horizontal="center" vertical="center"/>
    </xf>
    <xf numFmtId="177" fontId="6" fillId="52" borderId="6" xfId="42" applyNumberFormat="1" applyFont="1" applyFill="1" applyBorder="1" applyAlignment="1">
      <alignment horizontal="center" vertical="center"/>
    </xf>
    <xf numFmtId="177" fontId="6" fillId="53" borderId="6" xfId="42" applyNumberFormat="1" applyFont="1" applyFill="1" applyBorder="1" applyAlignment="1">
      <alignment horizontal="center" vertical="center"/>
    </xf>
    <xf numFmtId="177" fontId="6" fillId="53" borderId="7" xfId="42" applyNumberFormat="1" applyFont="1" applyFill="1" applyBorder="1" applyAlignment="1">
      <alignment horizontal="center" vertical="center"/>
    </xf>
    <xf numFmtId="177" fontId="6" fillId="51" borderId="22" xfId="42" applyNumberFormat="1" applyFont="1" applyFill="1" applyBorder="1" applyAlignment="1">
      <alignment horizontal="center" vertical="center"/>
    </xf>
    <xf numFmtId="177" fontId="6" fillId="0" borderId="111" xfId="42" applyNumberFormat="1" applyFont="1" applyBorder="1" applyAlignment="1">
      <alignment horizontal="center" vertical="center"/>
    </xf>
    <xf numFmtId="191" fontId="10" fillId="0" borderId="0" xfId="117" applyNumberFormat="1"/>
    <xf numFmtId="177" fontId="0" fillId="0" borderId="16" xfId="0" applyNumberFormat="1" applyFont="1" applyBorder="1">
      <alignment vertical="center"/>
    </xf>
    <xf numFmtId="177" fontId="0" fillId="0" borderId="2" xfId="0" applyNumberFormat="1" applyFont="1" applyBorder="1" applyAlignment="1">
      <alignment horizontal="center" vertical="center" wrapText="1"/>
    </xf>
    <xf numFmtId="177" fontId="0" fillId="0" borderId="24" xfId="0" applyNumberFormat="1" applyBorder="1">
      <alignment vertical="center"/>
    </xf>
    <xf numFmtId="180" fontId="31" fillId="0" borderId="0" xfId="43" applyNumberFormat="1" applyFont="1" applyBorder="1" applyAlignment="1">
      <alignment vertical="center" shrinkToFit="1"/>
    </xf>
    <xf numFmtId="177" fontId="71" fillId="0" borderId="0" xfId="43" applyNumberFormat="1" applyFont="1" applyBorder="1" applyAlignment="1">
      <alignment vertical="center"/>
    </xf>
    <xf numFmtId="177" fontId="71" fillId="0" borderId="0" xfId="43" applyNumberFormat="1" applyFont="1" applyAlignment="1">
      <alignment vertical="center"/>
    </xf>
    <xf numFmtId="49" fontId="71" fillId="0" borderId="0" xfId="43" applyNumberFormat="1" applyFont="1" applyAlignment="1">
      <alignment vertical="center"/>
    </xf>
    <xf numFmtId="177" fontId="72" fillId="0" borderId="0" xfId="0" applyNumberFormat="1" applyFont="1">
      <alignment vertical="center"/>
    </xf>
    <xf numFmtId="177" fontId="0" fillId="33" borderId="17" xfId="0" applyNumberFormat="1" applyFill="1" applyBorder="1" applyAlignment="1">
      <alignment vertical="center"/>
    </xf>
    <xf numFmtId="177" fontId="0" fillId="33" borderId="19" xfId="0" applyNumberFormat="1" applyFill="1" applyBorder="1" applyAlignment="1">
      <alignment vertical="center"/>
    </xf>
    <xf numFmtId="177" fontId="0" fillId="0" borderId="7" xfId="0" applyNumberFormat="1" applyFill="1" applyBorder="1" applyAlignment="1">
      <alignment vertical="center" shrinkToFit="1"/>
    </xf>
    <xf numFmtId="177" fontId="0" fillId="0" borderId="19" xfId="0" applyNumberFormat="1" applyFont="1" applyBorder="1" applyAlignment="1">
      <alignment horizontal="center" vertical="center" wrapText="1"/>
    </xf>
    <xf numFmtId="177" fontId="6" fillId="0" borderId="0" xfId="42" applyNumberFormat="1" applyFont="1" applyBorder="1" applyAlignment="1">
      <alignment horizontal="center" vertical="center" wrapText="1"/>
    </xf>
    <xf numFmtId="0" fontId="0" fillId="0" borderId="0" xfId="0" applyNumberFormat="1" applyAlignment="1">
      <alignment horizontal="right" vertical="center"/>
    </xf>
    <xf numFmtId="0" fontId="0" fillId="0" borderId="0" xfId="0" applyAlignment="1">
      <alignment horizontal="left" vertical="center"/>
    </xf>
    <xf numFmtId="0" fontId="0" fillId="0" borderId="8" xfId="0" applyFont="1" applyBorder="1" applyAlignment="1">
      <alignment horizontal="left" vertical="center"/>
    </xf>
    <xf numFmtId="0" fontId="0" fillId="0" borderId="6" xfId="0" applyFont="1" applyBorder="1" applyAlignment="1">
      <alignment horizontal="center" vertical="center" wrapText="1"/>
    </xf>
    <xf numFmtId="0" fontId="67" fillId="0" borderId="0" xfId="0" applyFont="1" applyAlignment="1">
      <alignment vertical="center"/>
    </xf>
    <xf numFmtId="177" fontId="0" fillId="0" borderId="18" xfId="0" applyNumberFormat="1" applyBorder="1" applyAlignment="1">
      <alignment vertical="center" wrapText="1"/>
    </xf>
    <xf numFmtId="177" fontId="0" fillId="0" borderId="14" xfId="0" applyNumberFormat="1" applyFont="1" applyBorder="1" applyAlignment="1">
      <alignment horizontal="center" vertical="center"/>
    </xf>
    <xf numFmtId="176" fontId="0" fillId="55" borderId="2" xfId="0" applyNumberFormat="1" applyFill="1" applyBorder="1">
      <alignment vertical="center"/>
    </xf>
    <xf numFmtId="177" fontId="0" fillId="55" borderId="2" xfId="0" applyNumberFormat="1" applyFill="1" applyBorder="1">
      <alignment vertical="center"/>
    </xf>
    <xf numFmtId="177" fontId="74" fillId="0" borderId="0" xfId="43" applyNumberFormat="1" applyFont="1" applyAlignment="1">
      <alignment vertical="center"/>
    </xf>
    <xf numFmtId="177" fontId="44" fillId="0" borderId="0" xfId="0" applyNumberFormat="1" applyFont="1">
      <alignment vertical="center"/>
    </xf>
    <xf numFmtId="177" fontId="44" fillId="0" borderId="0" xfId="0" applyNumberFormat="1" applyFont="1" applyFill="1">
      <alignment vertical="center"/>
    </xf>
    <xf numFmtId="0" fontId="44" fillId="0" borderId="0" xfId="0" applyFont="1">
      <alignment vertical="center"/>
    </xf>
    <xf numFmtId="0" fontId="36" fillId="0" borderId="0" xfId="0" applyFont="1" applyFill="1" applyBorder="1" applyAlignment="1">
      <alignment horizontal="center" vertical="center"/>
    </xf>
    <xf numFmtId="178" fontId="36" fillId="0" borderId="0" xfId="0" applyNumberFormat="1" applyFont="1" applyFill="1" applyBorder="1" applyAlignment="1">
      <alignment vertical="center"/>
    </xf>
    <xf numFmtId="184" fontId="36" fillId="0" borderId="0" xfId="0" applyNumberFormat="1" applyFont="1" applyFill="1" applyBorder="1">
      <alignment vertical="center"/>
    </xf>
    <xf numFmtId="0" fontId="42" fillId="0" borderId="0" xfId="0" applyFont="1" applyAlignment="1">
      <alignment vertical="top" wrapText="1"/>
    </xf>
    <xf numFmtId="0" fontId="42" fillId="0" borderId="0" xfId="0" applyFont="1" applyAlignment="1">
      <alignment horizontal="left" vertical="top" wrapText="1"/>
    </xf>
    <xf numFmtId="0" fontId="49" fillId="0" borderId="0" xfId="0" applyFont="1" applyAlignment="1">
      <alignment horizontal="left" vertical="top" wrapText="1"/>
    </xf>
    <xf numFmtId="0" fontId="46" fillId="0" borderId="0" xfId="0" applyFont="1" applyAlignment="1">
      <alignment horizontal="left" vertical="top" wrapText="1"/>
    </xf>
    <xf numFmtId="0" fontId="42" fillId="0" borderId="0" xfId="0" applyFont="1" applyAlignment="1">
      <alignment horizontal="left" vertical="center" wrapText="1"/>
    </xf>
    <xf numFmtId="0" fontId="0" fillId="0" borderId="7" xfId="0" applyBorder="1" applyAlignment="1">
      <alignment horizontal="center" vertical="center"/>
    </xf>
    <xf numFmtId="0" fontId="0" fillId="0" borderId="22" xfId="0" applyBorder="1" applyAlignment="1">
      <alignment horizontal="center" vertical="center"/>
    </xf>
    <xf numFmtId="0" fontId="0" fillId="36" borderId="7" xfId="0" applyFill="1" applyBorder="1" applyAlignment="1" applyProtection="1">
      <alignment horizontal="left" vertical="center" wrapText="1"/>
      <protection locked="0"/>
    </xf>
    <xf numFmtId="0" fontId="0" fillId="36" borderId="8" xfId="0" applyFill="1" applyBorder="1" applyAlignment="1" applyProtection="1">
      <alignment horizontal="left" vertical="center" wrapText="1"/>
      <protection locked="0"/>
    </xf>
    <xf numFmtId="0" fontId="0" fillId="36" borderId="22" xfId="0" applyFill="1" applyBorder="1" applyAlignment="1" applyProtection="1">
      <alignment horizontal="left" vertical="center" wrapText="1"/>
      <protection locked="0"/>
    </xf>
    <xf numFmtId="0" fontId="0" fillId="0" borderId="0" xfId="0" applyBorder="1" applyAlignment="1">
      <alignment horizontal="left" vertical="center"/>
    </xf>
    <xf numFmtId="0" fontId="0" fillId="0" borderId="1" xfId="0" applyBorder="1" applyAlignment="1">
      <alignment horizontal="left" vertical="center"/>
    </xf>
    <xf numFmtId="177" fontId="31" fillId="54" borderId="38" xfId="43" applyNumberFormat="1" applyFont="1" applyFill="1" applyBorder="1" applyAlignment="1">
      <alignment horizontal="left" vertical="center"/>
    </xf>
    <xf numFmtId="177" fontId="31" fillId="54" borderId="40" xfId="43" applyNumberFormat="1" applyFont="1" applyFill="1" applyBorder="1" applyAlignment="1">
      <alignment horizontal="left" vertical="center"/>
    </xf>
    <xf numFmtId="177" fontId="31" fillId="0" borderId="15" xfId="43" applyNumberFormat="1" applyFont="1" applyBorder="1" applyAlignment="1">
      <alignment horizontal="left" vertical="center" wrapText="1"/>
    </xf>
    <xf numFmtId="177" fontId="0" fillId="54" borderId="7" xfId="0" applyNumberFormat="1" applyFill="1" applyBorder="1" applyAlignment="1">
      <alignment horizontal="center" vertical="center" wrapText="1"/>
    </xf>
    <xf numFmtId="177" fontId="0" fillId="54" borderId="6" xfId="0" applyNumberFormat="1" applyFill="1" applyBorder="1" applyAlignment="1">
      <alignment horizontal="center" vertical="center" wrapText="1"/>
    </xf>
    <xf numFmtId="177" fontId="0" fillId="54" borderId="6" xfId="0" applyNumberFormat="1" applyFill="1" applyBorder="1" applyAlignment="1">
      <alignment horizontal="center" vertical="center"/>
    </xf>
    <xf numFmtId="177" fontId="0" fillId="33"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4" borderId="95" xfId="0" applyNumberFormat="1" applyFill="1" applyBorder="1" applyAlignment="1">
      <alignment horizontal="center" vertical="distributed" textRotation="255" indent="1"/>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5"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0" fontId="0" fillId="0" borderId="0" xfId="0" applyAlignment="1">
      <alignment horizontal="left" vertical="center" wrapText="1"/>
    </xf>
    <xf numFmtId="0" fontId="65" fillId="37" borderId="18" xfId="117" applyFont="1" applyFill="1" applyBorder="1" applyAlignment="1">
      <alignment horizontal="left" vertical="center" wrapText="1"/>
    </xf>
    <xf numFmtId="0" fontId="65" fillId="37" borderId="2" xfId="117" applyFont="1" applyFill="1" applyBorder="1" applyAlignment="1">
      <alignment horizontal="left" vertical="center" wrapText="1"/>
    </xf>
    <xf numFmtId="177" fontId="6" fillId="0" borderId="18" xfId="42" applyNumberFormat="1" applyFont="1" applyFill="1" applyBorder="1" applyAlignment="1">
      <alignment horizontal="center" vertical="center" wrapText="1"/>
    </xf>
    <xf numFmtId="177" fontId="6" fillId="0" borderId="2" xfId="42" applyNumberFormat="1" applyFont="1" applyFill="1" applyBorder="1" applyAlignment="1">
      <alignment horizontal="center" vertical="center" wrapText="1"/>
    </xf>
    <xf numFmtId="177" fontId="6" fillId="51" borderId="8" xfId="42" applyNumberFormat="1" applyFont="1" applyFill="1" applyBorder="1" applyAlignment="1">
      <alignment horizontal="center" vertical="center"/>
    </xf>
    <xf numFmtId="177" fontId="6" fillId="51" borderId="22" xfId="42" applyNumberFormat="1" applyFont="1" applyFill="1" applyBorder="1" applyAlignment="1">
      <alignment horizontal="center" vertical="center"/>
    </xf>
    <xf numFmtId="177" fontId="6" fillId="52" borderId="7" xfId="42" applyNumberFormat="1" applyFont="1" applyFill="1" applyBorder="1" applyAlignment="1">
      <alignment horizontal="center" vertical="center"/>
    </xf>
    <xf numFmtId="177" fontId="6" fillId="52" borderId="22" xfId="42" applyNumberFormat="1" applyFont="1" applyFill="1" applyBorder="1" applyAlignment="1">
      <alignment horizontal="center" vertical="center"/>
    </xf>
    <xf numFmtId="177" fontId="6" fillId="53" borderId="7" xfId="42" applyNumberFormat="1" applyFont="1" applyFill="1" applyBorder="1" applyAlignment="1">
      <alignment horizontal="center" vertical="center"/>
    </xf>
    <xf numFmtId="177" fontId="6" fillId="53" borderId="8" xfId="42" applyNumberFormat="1" applyFont="1" applyFill="1" applyBorder="1" applyAlignment="1">
      <alignment horizontal="center" vertical="center"/>
    </xf>
    <xf numFmtId="177" fontId="0" fillId="0" borderId="60" xfId="0" applyNumberFormat="1" applyFont="1" applyBorder="1" applyAlignment="1">
      <alignment horizontal="center" vertical="center" wrapText="1"/>
    </xf>
    <xf numFmtId="177" fontId="0" fillId="0" borderId="112" xfId="0" applyNumberFormat="1" applyFont="1" applyBorder="1" applyAlignment="1">
      <alignment horizontal="center" vertical="center" wrapText="1"/>
    </xf>
    <xf numFmtId="177" fontId="0" fillId="0" borderId="7" xfId="0" applyNumberFormat="1" applyBorder="1" applyAlignment="1">
      <alignment horizontal="center" vertical="center"/>
    </xf>
    <xf numFmtId="177" fontId="0" fillId="0" borderId="22" xfId="0" applyNumberFormat="1" applyBorder="1" applyAlignment="1">
      <alignment horizontal="center" vertical="center"/>
    </xf>
    <xf numFmtId="177" fontId="0" fillId="0" borderId="8" xfId="0" applyNumberFormat="1" applyBorder="1" applyAlignment="1">
      <alignment horizontal="center" vertical="center"/>
    </xf>
  </cellXfs>
  <cellStyles count="11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x indented GHG Textfiels" xfId="47"/>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5x indented GHG Textfiels" xfId="48"/>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ggblueBoldCels" xfId="49"/>
    <cellStyle name="AggblueBoldCels 2" xfId="50"/>
    <cellStyle name="AggblueCels" xfId="51"/>
    <cellStyle name="AggblueCels 2" xfId="52"/>
    <cellStyle name="AggblueCels_1x" xfId="53"/>
    <cellStyle name="AggBoldCells" xfId="54"/>
    <cellStyle name="AggCels" xfId="55"/>
    <cellStyle name="AggGreen" xfId="56"/>
    <cellStyle name="AggGreen 2" xfId="57"/>
    <cellStyle name="AggGreen_2-Fgas-A-2009" xfId="58"/>
    <cellStyle name="AggGreen12" xfId="59"/>
    <cellStyle name="AggGreen12 2" xfId="60"/>
    <cellStyle name="AggGreen12_2-Fgas-A-2009" xfId="61"/>
    <cellStyle name="AggOrange" xfId="62"/>
    <cellStyle name="AggOrange 2" xfId="63"/>
    <cellStyle name="AggOrange_B_border" xfId="64"/>
    <cellStyle name="AggOrange9" xfId="65"/>
    <cellStyle name="AggOrange9 2" xfId="66"/>
    <cellStyle name="AggOrange9_Sheet2" xfId="67"/>
    <cellStyle name="AggOrangeLB_2x" xfId="68"/>
    <cellStyle name="AggOrangeLBorder" xfId="69"/>
    <cellStyle name="AggOrangeLBorder 2" xfId="70"/>
    <cellStyle name="AggOrangeLBorder_2-Fgas-A-2009" xfId="71"/>
    <cellStyle name="AggOrangeRBorder" xfId="72"/>
    <cellStyle name="AggOrangeRBorder 2" xfId="73"/>
    <cellStyle name="AggOrangeRBorder_Sheet2" xfId="74"/>
    <cellStyle name="Bold GHG Numbers (0.00)" xfId="75"/>
    <cellStyle name="Constants" xfId="76"/>
    <cellStyle name="CustomCellsOrange" xfId="77"/>
    <cellStyle name="CustomizationCells" xfId="78"/>
    <cellStyle name="CustomizationGreenCells" xfId="79"/>
    <cellStyle name="DocBox_EmptyRow" xfId="80"/>
    <cellStyle name="Empty_B_border" xfId="81"/>
    <cellStyle name="Headline" xfId="82"/>
    <cellStyle name="InputCells" xfId="83"/>
    <cellStyle name="InputCells12" xfId="84"/>
    <cellStyle name="InputCells12 2" xfId="85"/>
    <cellStyle name="InputCells12_2-Fgas-A-2009" xfId="86"/>
    <cellStyle name="IntCells" xfId="87"/>
    <cellStyle name="Normal GHG Numbers (0.00)" xfId="88"/>
    <cellStyle name="Normal GHG Textfiels Bold" xfId="89"/>
    <cellStyle name="Normal GHG whole table" xfId="90"/>
    <cellStyle name="Normal GHG-Shade" xfId="91"/>
    <cellStyle name="Normal GHG-Shade 2" xfId="92"/>
    <cellStyle name="Normal GHG-Shade_Sheet2" xfId="93"/>
    <cellStyle name="Pattern" xfId="94"/>
    <cellStyle name="Shade" xfId="95"/>
    <cellStyle name="Гиперссылка" xfId="96"/>
    <cellStyle name="Обычный_2++" xfId="97"/>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10" xfId="98"/>
    <cellStyle name="パーセント 2" xfId="99"/>
    <cellStyle name="パーセント 3" xfId="100"/>
    <cellStyle name="パーセント 4" xfId="101"/>
    <cellStyle name="パーセント 5" xfId="102"/>
    <cellStyle name="パーセント 6" xfId="103"/>
    <cellStyle name="パーセント 7" xfId="104"/>
    <cellStyle name="パーセント 8" xfId="105"/>
    <cellStyle name="パーセント 9" xfId="10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10" xfId="107"/>
    <cellStyle name="桁区切り 2" xfId="108"/>
    <cellStyle name="桁区切り 3" xfId="109"/>
    <cellStyle name="桁区切り 4" xfId="110"/>
    <cellStyle name="桁区切り 5" xfId="111"/>
    <cellStyle name="桁区切り 6" xfId="112"/>
    <cellStyle name="桁区切り 7" xfId="113"/>
    <cellStyle name="桁区切り 8" xfId="114"/>
    <cellStyle name="桁区切り 9" xfId="115"/>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 4" xfId="117"/>
    <cellStyle name="標準_399部門原単位データ（1995）" xfId="46"/>
    <cellStyle name="標準_H12大学立地分析54_暫定版" xfId="42"/>
    <cellStyle name="標準_分析ファイル案1" xfId="43"/>
    <cellStyle name="未定義" xfId="116"/>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FFFF99"/>
      <color rgb="FF99FF99"/>
      <color rgb="FF69E2FF"/>
      <color rgb="FF2DD7FF"/>
      <color rgb="FF00CCFF"/>
      <color rgb="FF00CCCD"/>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howLegendKey val="0"/>
            <c:showVal val="1"/>
            <c:showCatName val="0"/>
            <c:showSerName val="0"/>
            <c:showPercent val="0"/>
            <c:showBubbleSize val="0"/>
            <c:showLeaderLines val="0"/>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150"/>
        <c:axId val="414074368"/>
        <c:axId val="414075904"/>
      </c:barChart>
      <c:catAx>
        <c:axId val="414074368"/>
        <c:scaling>
          <c:orientation val="maxMin"/>
        </c:scaling>
        <c:delete val="0"/>
        <c:axPos val="l"/>
        <c:numFmt formatCode="General" sourceLinked="1"/>
        <c:majorTickMark val="out"/>
        <c:minorTickMark val="none"/>
        <c:tickLblPos val="nextTo"/>
        <c:crossAx val="414075904"/>
        <c:crosses val="autoZero"/>
        <c:auto val="1"/>
        <c:lblAlgn val="ctr"/>
        <c:lblOffset val="100"/>
        <c:noMultiLvlLbl val="0"/>
      </c:catAx>
      <c:valAx>
        <c:axId val="414075904"/>
        <c:scaling>
          <c:orientation val="minMax"/>
        </c:scaling>
        <c:delete val="0"/>
        <c:axPos val="t"/>
        <c:numFmt formatCode="#,##0_ " sourceLinked="1"/>
        <c:majorTickMark val="out"/>
        <c:minorTickMark val="none"/>
        <c:tickLblPos val="nextTo"/>
        <c:crossAx val="414074368"/>
        <c:crosses val="autoZero"/>
        <c:crossBetween val="between"/>
      </c:valAx>
    </c:plotArea>
    <c:legend>
      <c:legendPos val="b"/>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313213703099511"/>
          <c:y val="6.4948453608247428E-2"/>
          <c:w val="0.76345840130505704"/>
          <c:h val="0.8876288659793814"/>
        </c:manualLayout>
      </c:layout>
      <c:barChart>
        <c:barDir val="bar"/>
        <c:grouping val="stacked"/>
        <c:varyColors val="0"/>
        <c:ser>
          <c:idx val="1"/>
          <c:order val="0"/>
          <c:tx>
            <c:v>直接効果</c:v>
          </c:tx>
          <c:spPr>
            <a:solidFill>
              <a:schemeClr val="accent2"/>
            </a:solidFill>
          </c:spPr>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計算!$AG$5:$AG$40</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0"/>
          <c:order val="1"/>
          <c:tx>
            <c:v>第1次間接波及効果</c:v>
          </c:tx>
          <c:spPr>
            <a:solidFill>
              <a:schemeClr val="accent1"/>
            </a:solidFill>
          </c:spPr>
          <c:invertIfNegative val="0"/>
          <c:val>
            <c:numRef>
              <c:f>計算!$AI$5:$AI$40</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2"/>
          <c:order val="2"/>
          <c:tx>
            <c:v>第2次間接波及効果</c:v>
          </c:tx>
          <c:invertIfNegative val="0"/>
          <c:val>
            <c:numRef>
              <c:f>計算!$AK$5:$AK$40</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32"/>
        <c:overlap val="100"/>
        <c:axId val="414114560"/>
        <c:axId val="414116096"/>
      </c:barChart>
      <c:catAx>
        <c:axId val="414114560"/>
        <c:scaling>
          <c:orientation val="maxMin"/>
        </c:scaling>
        <c:delete val="0"/>
        <c:axPos val="l"/>
        <c:numFmt formatCode="General" sourceLinked="1"/>
        <c:majorTickMark val="out"/>
        <c:minorTickMark val="none"/>
        <c:tickLblPos val="nextTo"/>
        <c:crossAx val="414116096"/>
        <c:crosses val="autoZero"/>
        <c:auto val="1"/>
        <c:lblAlgn val="ctr"/>
        <c:lblOffset val="100"/>
        <c:noMultiLvlLbl val="0"/>
      </c:catAx>
      <c:valAx>
        <c:axId val="414116096"/>
        <c:scaling>
          <c:orientation val="minMax"/>
        </c:scaling>
        <c:delete val="0"/>
        <c:axPos val="t"/>
        <c:numFmt formatCode="#,##0_ " sourceLinked="1"/>
        <c:majorTickMark val="out"/>
        <c:minorTickMark val="none"/>
        <c:tickLblPos val="nextTo"/>
        <c:crossAx val="414114560"/>
        <c:crosses val="autoZero"/>
        <c:crossBetween val="between"/>
      </c:valAx>
    </c:plotArea>
    <c:legend>
      <c:legendPos val="b"/>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419100</xdr:colOff>
      <xdr:row>17</xdr:row>
      <xdr:rowOff>114300</xdr:rowOff>
    </xdr:from>
    <xdr:to>
      <xdr:col>19</xdr:col>
      <xdr:colOff>530501</xdr:colOff>
      <xdr:row>32</xdr:row>
      <xdr:rowOff>219075</xdr:rowOff>
    </xdr:to>
    <xdr:sp macro="" textlink="">
      <xdr:nvSpPr>
        <xdr:cNvPr id="2" name="四角形吹き出し 1"/>
        <xdr:cNvSpPr/>
      </xdr:nvSpPr>
      <xdr:spPr bwMode="auto">
        <a:xfrm>
          <a:off x="6838950" y="4495800"/>
          <a:ext cx="5445401" cy="3571875"/>
        </a:xfrm>
        <a:prstGeom prst="wedgeRectCallout">
          <a:avLst>
            <a:gd name="adj1" fmla="val -64333"/>
            <a:gd name="adj2" fmla="val -20634"/>
          </a:avLst>
        </a:prstGeom>
        <a:solidFill>
          <a:srgbClr val="FFFF66"/>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lnSpc>
              <a:spcPts val="1300"/>
            </a:lnSpc>
          </a:pPr>
          <a:r>
            <a:rPr kumimoji="1" lang="ja-JP" altLang="en-US" sz="1050">
              <a:latin typeface="HGｺﾞｼｯｸM" panose="020B0609000000000000" pitchFamily="49" charset="-128"/>
              <a:ea typeface="HGｺﾞｼｯｸM" panose="020B0609000000000000" pitchFamily="49" charset="-128"/>
            </a:rPr>
            <a:t>〇直接効果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「データ入力表」シートへ入力した新たな消費や投資に対して，その需要を満たすための生産のうち，県外に流出せず県内各産業で生産されたものを「直接効果」といいます。</a:t>
          </a:r>
        </a:p>
        <a:p>
          <a:pPr algn="l">
            <a:lnSpc>
              <a:spcPts val="13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〇第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次次波及効果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直接効果に伴う原材料等の消費</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投入</a:t>
          </a: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によって誘発される生産額を「第</a:t>
          </a:r>
          <a:r>
            <a:rPr kumimoji="1" lang="en-US" altLang="ja-JP" sz="1050">
              <a:latin typeface="HGｺﾞｼｯｸM" panose="020B0609000000000000" pitchFamily="49" charset="-128"/>
              <a:ea typeface="HGｺﾞｼｯｸM" panose="020B0609000000000000" pitchFamily="49" charset="-128"/>
            </a:rPr>
            <a:t>1</a:t>
          </a:r>
          <a:r>
            <a:rPr kumimoji="1" lang="ja-JP" altLang="en-US" sz="1050">
              <a:latin typeface="HGｺﾞｼｯｸM" panose="020B0609000000000000" pitchFamily="49" charset="-128"/>
              <a:ea typeface="HGｺﾞｼｯｸM" panose="020B0609000000000000" pitchFamily="49" charset="-128"/>
            </a:rPr>
            <a:t>次波及効果」といいます。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〇第</a:t>
          </a:r>
          <a:r>
            <a:rPr kumimoji="1" lang="en-US" altLang="ja-JP" sz="1050">
              <a:latin typeface="HGｺﾞｼｯｸM" panose="020B0609000000000000" pitchFamily="49" charset="-128"/>
              <a:ea typeface="HGｺﾞｼｯｸM" panose="020B0609000000000000" pitchFamily="49" charset="-128"/>
            </a:rPr>
            <a:t>2</a:t>
          </a:r>
          <a:r>
            <a:rPr kumimoji="1" lang="ja-JP" altLang="en-US" sz="1050">
              <a:latin typeface="HGｺﾞｼｯｸM" panose="020B0609000000000000" pitchFamily="49" charset="-128"/>
              <a:ea typeface="HGｺﾞｼｯｸM" panose="020B0609000000000000" pitchFamily="49" charset="-128"/>
            </a:rPr>
            <a:t>次次波及効果</a:t>
          </a:r>
        </a:p>
        <a:p>
          <a:pPr algn="l">
            <a:lnSpc>
              <a:spcPts val="1300"/>
            </a:lnSpc>
          </a:pPr>
          <a:r>
            <a:rPr kumimoji="1" lang="ja-JP" altLang="en-US" sz="1050">
              <a:latin typeface="HGｺﾞｼｯｸM" panose="020B0609000000000000" pitchFamily="49" charset="-128"/>
              <a:ea typeface="HGｺﾞｼｯｸM" panose="020B0609000000000000" pitchFamily="49" charset="-128"/>
            </a:rPr>
            <a:t>　直接効果，第１次接波及効果によって発生した雇用者所得のうち一部が，新たな消費として支出されたもの（民間消費支出）。この民間消費支出の増加によって誘発された生産額を２次波及効果といいます。</a:t>
          </a:r>
        </a:p>
        <a:p>
          <a:pPr algn="l">
            <a:lnSpc>
              <a:spcPts val="1100"/>
            </a:lnSpc>
          </a:pPr>
          <a:endParaRPr kumimoji="1" lang="ja-JP" altLang="en-US" sz="1050">
            <a:latin typeface="HGｺﾞｼｯｸM" panose="020B0609000000000000" pitchFamily="49" charset="-128"/>
            <a:ea typeface="HGｺﾞｼｯｸM" panose="020B0609000000000000" pitchFamily="49" charset="-128"/>
          </a:endParaRPr>
        </a:p>
        <a:p>
          <a:pPr algn="l">
            <a:lnSpc>
              <a:spcPts val="1200"/>
            </a:lnSpc>
          </a:pPr>
          <a:r>
            <a:rPr kumimoji="1" lang="ja-JP" altLang="en-US" sz="1050">
              <a:latin typeface="HGｺﾞｼｯｸM" panose="020B0609000000000000" pitchFamily="49" charset="-128"/>
              <a:ea typeface="HGｺﾞｼｯｸM" panose="020B0609000000000000" pitchFamily="49" charset="-128"/>
            </a:rPr>
            <a:t>〇総合効果</a:t>
          </a:r>
        </a:p>
        <a:p>
          <a:pPr algn="l">
            <a:lnSpc>
              <a:spcPts val="1100"/>
            </a:lnSpc>
          </a:pPr>
          <a:r>
            <a:rPr kumimoji="1" lang="ja-JP" altLang="en-US" sz="1050">
              <a:latin typeface="HGｺﾞｼｯｸM" panose="020B0609000000000000" pitchFamily="49" charset="-128"/>
              <a:ea typeface="HGｺﾞｼｯｸM" panose="020B0609000000000000" pitchFamily="49" charset="-128"/>
            </a:rPr>
            <a:t>　直接効果と一次波及効果及び二次接波及効果の合計額をいいます。</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〇環境効果</a:t>
          </a:r>
          <a:endParaRPr kumimoji="1" lang="en-US" altLang="ja-JP" sz="1050">
            <a:latin typeface="HGｺﾞｼｯｸM" panose="020B0609000000000000" pitchFamily="49" charset="-128"/>
            <a:ea typeface="HGｺﾞｼｯｸM" panose="020B0609000000000000" pitchFamily="49" charset="-128"/>
          </a:endParaRPr>
        </a:p>
        <a:p>
          <a:pPr algn="l">
            <a:lnSpc>
              <a:spcPts val="1100"/>
            </a:lnSpc>
          </a:pPr>
          <a:r>
            <a:rPr kumimoji="1" lang="ja-JP" altLang="en-US" sz="1050">
              <a:latin typeface="HGｺﾞｼｯｸM" panose="020B0609000000000000" pitchFamily="49" charset="-128"/>
              <a:ea typeface="HGｺﾞｼｯｸM" panose="020B0609000000000000" pitchFamily="49" charset="-128"/>
            </a:rPr>
            <a:t>　生産増加に伴い新たに発生するエネルギー消費量と</a:t>
          </a:r>
          <a:r>
            <a:rPr kumimoji="1" lang="en-US" altLang="ja-JP" sz="1050">
              <a:latin typeface="HGｺﾞｼｯｸM" panose="020B0609000000000000" pitchFamily="49" charset="-128"/>
              <a:ea typeface="HGｺﾞｼｯｸM" panose="020B0609000000000000" pitchFamily="49" charset="-128"/>
            </a:rPr>
            <a:t>CO2</a:t>
          </a:r>
          <a:r>
            <a:rPr kumimoji="1" lang="ja-JP" altLang="en-US" sz="1050">
              <a:latin typeface="HGｺﾞｼｯｸM" panose="020B0609000000000000" pitchFamily="49" charset="-128"/>
              <a:ea typeface="HGｺﾞｼｯｸM" panose="020B0609000000000000" pitchFamily="49" charset="-128"/>
            </a:rPr>
            <a:t>（二酸化炭素）排出量です。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2" name="直線矢印コネクタ 1"/>
        <xdr:cNvCxnSpPr/>
      </xdr:nvCxnSpPr>
      <xdr:spPr>
        <a:xfrm rot="5400000">
          <a:off x="1152526" y="125729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3" name="直線矢印コネクタ 2"/>
        <xdr:cNvCxnSpPr/>
      </xdr:nvCxnSpPr>
      <xdr:spPr>
        <a:xfrm rot="5400000">
          <a:off x="1153319" y="211375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4" name="直線コネクタ 3"/>
        <xdr:cNvCxnSpPr/>
      </xdr:nvCxnSpPr>
      <xdr:spPr>
        <a:xfrm>
          <a:off x="1409700" y="1933575"/>
          <a:ext cx="1666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5" name="直線矢印コネクタ 4"/>
        <xdr:cNvCxnSpPr/>
      </xdr:nvCxnSpPr>
      <xdr:spPr>
        <a:xfrm rot="5400000">
          <a:off x="2857501" y="2152649"/>
          <a:ext cx="4381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6" name="直線矢印コネクタ 5"/>
        <xdr:cNvCxnSpPr/>
      </xdr:nvCxnSpPr>
      <xdr:spPr>
        <a:xfrm rot="5400000">
          <a:off x="594520" y="3052762"/>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7" name="直線コネクタ 6"/>
        <xdr:cNvCxnSpPr/>
      </xdr:nvCxnSpPr>
      <xdr:spPr>
        <a:xfrm>
          <a:off x="933450" y="298132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8" name="直線矢印コネクタ 7"/>
        <xdr:cNvCxnSpPr/>
      </xdr:nvCxnSpPr>
      <xdr:spPr>
        <a:xfrm rot="5400000">
          <a:off x="1676400" y="3190875"/>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9" name="直線矢印コネクタ 8"/>
        <xdr:cNvCxnSpPr/>
      </xdr:nvCxnSpPr>
      <xdr:spPr>
        <a:xfrm rot="5400000">
          <a:off x="677069" y="39997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10" name="直線矢印コネクタ 9"/>
        <xdr:cNvCxnSpPr/>
      </xdr:nvCxnSpPr>
      <xdr:spPr>
        <a:xfrm rot="5400000">
          <a:off x="589756" y="49434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11" name="直線矢印コネクタ 10"/>
        <xdr:cNvCxnSpPr/>
      </xdr:nvCxnSpPr>
      <xdr:spPr>
        <a:xfrm rot="5400000">
          <a:off x="1152525" y="5886450"/>
          <a:ext cx="5143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237331</xdr:colOff>
      <xdr:row>16</xdr:row>
      <xdr:rowOff>11910</xdr:rowOff>
    </xdr:from>
    <xdr:to>
      <xdr:col>8</xdr:col>
      <xdr:colOff>237331</xdr:colOff>
      <xdr:row>35</xdr:row>
      <xdr:rowOff>794</xdr:rowOff>
    </xdr:to>
    <xdr:cxnSp macro="">
      <xdr:nvCxnSpPr>
        <xdr:cNvPr id="12" name="直線矢印コネクタ 11"/>
        <xdr:cNvCxnSpPr/>
      </xdr:nvCxnSpPr>
      <xdr:spPr>
        <a:xfrm>
          <a:off x="3309144" y="2744394"/>
          <a:ext cx="0" cy="3269056"/>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13" name="直線矢印コネクタ 12"/>
        <xdr:cNvCxnSpPr/>
      </xdr:nvCxnSpPr>
      <xdr:spPr>
        <a:xfrm rot="10800000">
          <a:off x="1409700" y="5972176"/>
          <a:ext cx="19050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14" name="直線矢印コネクタ 13"/>
        <xdr:cNvCxnSpPr/>
      </xdr:nvCxnSpPr>
      <xdr:spPr>
        <a:xfrm rot="5400000">
          <a:off x="1153319" y="67429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15" name="直線矢印コネクタ 14"/>
        <xdr:cNvCxnSpPr/>
      </xdr:nvCxnSpPr>
      <xdr:spPr>
        <a:xfrm rot="5400000">
          <a:off x="676276" y="7600949"/>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16" name="直線コネクタ 15"/>
        <xdr:cNvCxnSpPr/>
      </xdr:nvCxnSpPr>
      <xdr:spPr>
        <a:xfrm>
          <a:off x="933450" y="7610475"/>
          <a:ext cx="952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17" name="直線矢印コネクタ 16"/>
        <xdr:cNvCxnSpPr/>
      </xdr:nvCxnSpPr>
      <xdr:spPr>
        <a:xfrm rot="5400000">
          <a:off x="1761331" y="7734300"/>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18" name="直線矢印コネクタ 17"/>
        <xdr:cNvCxnSpPr/>
      </xdr:nvCxnSpPr>
      <xdr:spPr>
        <a:xfrm rot="5400000">
          <a:off x="677069" y="8457406"/>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19" name="直線矢印コネクタ 18"/>
        <xdr:cNvCxnSpPr/>
      </xdr:nvCxnSpPr>
      <xdr:spPr>
        <a:xfrm rot="5400000">
          <a:off x="589756" y="9401175"/>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20" name="直線矢印コネクタ 19"/>
        <xdr:cNvCxnSpPr/>
      </xdr:nvCxnSpPr>
      <xdr:spPr>
        <a:xfrm flipV="1">
          <a:off x="4248150" y="1687513"/>
          <a:ext cx="1019175"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21" name="直線矢印コネクタ 20"/>
        <xdr:cNvCxnSpPr/>
      </xdr:nvCxnSpPr>
      <xdr:spPr>
        <a:xfrm>
          <a:off x="2838450" y="44291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22" name="直線矢印コネクタ 21"/>
        <xdr:cNvCxnSpPr/>
      </xdr:nvCxnSpPr>
      <xdr:spPr>
        <a:xfrm>
          <a:off x="2838450" y="8886825"/>
          <a:ext cx="2428875"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10</xdr:row>
      <xdr:rowOff>9526</xdr:rowOff>
    </xdr:from>
    <xdr:to>
      <xdr:col>13</xdr:col>
      <xdr:colOff>9525</xdr:colOff>
      <xdr:row>15</xdr:row>
      <xdr:rowOff>1</xdr:rowOff>
    </xdr:to>
    <xdr:sp macro="" textlink="">
      <xdr:nvSpPr>
        <xdr:cNvPr id="24" name="フリーフォーム 23"/>
        <xdr:cNvSpPr/>
      </xdr:nvSpPr>
      <xdr:spPr>
        <a:xfrm>
          <a:off x="4387453" y="1706167"/>
          <a:ext cx="884635" cy="853678"/>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458391</xdr:colOff>
      <xdr:row>26</xdr:row>
      <xdr:rowOff>0</xdr:rowOff>
    </xdr:from>
    <xdr:to>
      <xdr:col>13</xdr:col>
      <xdr:colOff>9526</xdr:colOff>
      <xdr:row>32</xdr:row>
      <xdr:rowOff>2</xdr:rowOff>
    </xdr:to>
    <xdr:sp macro="" textlink="">
      <xdr:nvSpPr>
        <xdr:cNvPr id="26" name="フリーフォーム 25"/>
        <xdr:cNvSpPr/>
      </xdr:nvSpPr>
      <xdr:spPr>
        <a:xfrm>
          <a:off x="3768329" y="4458891"/>
          <a:ext cx="1503760" cy="1035845"/>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458391</xdr:colOff>
      <xdr:row>52</xdr:row>
      <xdr:rowOff>5953</xdr:rowOff>
    </xdr:from>
    <xdr:to>
      <xdr:col>13</xdr:col>
      <xdr:colOff>9526</xdr:colOff>
      <xdr:row>58</xdr:row>
      <xdr:rowOff>5954</xdr:rowOff>
    </xdr:to>
    <xdr:sp macro="" textlink="">
      <xdr:nvSpPr>
        <xdr:cNvPr id="27" name="フリーフォーム 26"/>
        <xdr:cNvSpPr/>
      </xdr:nvSpPr>
      <xdr:spPr>
        <a:xfrm>
          <a:off x="3768329" y="8953500"/>
          <a:ext cx="1503760" cy="1035845"/>
        </a:xfrm>
        <a:custGeom>
          <a:avLst/>
          <a:gdLst>
            <a:gd name="connsiteX0" fmla="*/ 0 w 885825"/>
            <a:gd name="connsiteY0" fmla="*/ 0 h 876300"/>
            <a:gd name="connsiteX1" fmla="*/ 0 w 885825"/>
            <a:gd name="connsiteY1" fmla="*/ 876300 h 876300"/>
            <a:gd name="connsiteX2" fmla="*/ 885825 w 885825"/>
            <a:gd name="connsiteY2" fmla="*/ 876300 h 876300"/>
          </a:gdLst>
          <a:ahLst/>
          <a:cxnLst>
            <a:cxn ang="0">
              <a:pos x="connsiteX0" y="connsiteY0"/>
            </a:cxn>
            <a:cxn ang="0">
              <a:pos x="connsiteX1" y="connsiteY1"/>
            </a:cxn>
            <a:cxn ang="0">
              <a:pos x="connsiteX2" y="connsiteY2"/>
            </a:cxn>
          </a:cxnLst>
          <a:rect l="l" t="t" r="r" b="b"/>
          <a:pathLst>
            <a:path w="885825" h="876300">
              <a:moveTo>
                <a:pt x="0" y="0"/>
              </a:moveTo>
              <a:lnTo>
                <a:pt x="0" y="876300"/>
              </a:lnTo>
              <a:lnTo>
                <a:pt x="885825" y="876300"/>
              </a:lnTo>
            </a:path>
          </a:pathLst>
        </a:custGeom>
        <a:noFill/>
        <a:ln w="19050">
          <a:solidFill>
            <a:schemeClr val="tx1"/>
          </a:solidFill>
          <a:prstDash val="sysDot"/>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66</xdr:row>
      <xdr:rowOff>114300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67</xdr:row>
      <xdr:rowOff>104775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987;&#26989;&#36899;&#38306;&#34920;&#20316;&#25104;&#12471;&#12473;&#12486;&#12512;/06&#20844;&#34920;/04_HP&#25522;&#36617;&#65288;&#20998;&#26512;&#12471;&#12540;&#12488;&#65289;/36&#37096;&#38272;/H23-&#38656;&#35201;&#20998;&#26512;&#65288;36&#37096;&#3827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ご利用にあたって（必ずお読みください）"/>
      <sheetName val="データ入力表"/>
      <sheetName val="①結果"/>
      <sheetName val="②表"/>
      <sheetName val="③フロー"/>
      <sheetName val="④グラフ"/>
      <sheetName val="計算"/>
      <sheetName val="価格変換"/>
      <sheetName val="投入係数"/>
      <sheetName val="逆行列係数"/>
      <sheetName val="各種係数"/>
      <sheetName val="マージン"/>
      <sheetName val="H23取引基本表（生産者）(36)"/>
    </sheetNames>
    <sheetDataSet>
      <sheetData sheetId="0"/>
      <sheetData sheetId="1">
        <row r="6">
          <cell r="E6" t="str">
            <v>億円</v>
          </cell>
        </row>
      </sheetData>
      <sheetData sheetId="2"/>
      <sheetData sheetId="3"/>
      <sheetData sheetId="4"/>
      <sheetData sheetId="5"/>
      <sheetData sheetId="6">
        <row r="41">
          <cell r="C41">
            <v>0</v>
          </cell>
        </row>
      </sheetData>
      <sheetData sheetId="7"/>
      <sheetData sheetId="8">
        <row r="4">
          <cell r="A4">
            <v>1</v>
          </cell>
          <cell r="B4" t="str">
            <v>農業</v>
          </cell>
        </row>
        <row r="5">
          <cell r="A5">
            <v>2</v>
          </cell>
          <cell r="B5" t="str">
            <v>林業</v>
          </cell>
        </row>
        <row r="6">
          <cell r="A6">
            <v>3</v>
          </cell>
          <cell r="B6" t="str">
            <v>漁業</v>
          </cell>
        </row>
        <row r="7">
          <cell r="A7">
            <v>6</v>
          </cell>
          <cell r="B7" t="str">
            <v>鉱業</v>
          </cell>
        </row>
        <row r="8">
          <cell r="A8">
            <v>11</v>
          </cell>
          <cell r="B8" t="str">
            <v>飲食料品</v>
          </cell>
        </row>
        <row r="9">
          <cell r="A9">
            <v>15</v>
          </cell>
          <cell r="B9" t="str">
            <v>繊維製品</v>
          </cell>
        </row>
        <row r="10">
          <cell r="A10">
            <v>16</v>
          </cell>
          <cell r="B10" t="str">
            <v>パルプ・紙・木製品</v>
          </cell>
        </row>
        <row r="11">
          <cell r="A11">
            <v>20</v>
          </cell>
          <cell r="B11" t="str">
            <v>化学製品</v>
          </cell>
        </row>
        <row r="12">
          <cell r="A12">
            <v>21</v>
          </cell>
          <cell r="B12" t="str">
            <v>石油・石炭製品</v>
          </cell>
        </row>
        <row r="13">
          <cell r="A13">
            <v>25</v>
          </cell>
          <cell r="B13" t="str">
            <v>窯業・土石製品</v>
          </cell>
        </row>
        <row r="14">
          <cell r="A14">
            <v>26</v>
          </cell>
          <cell r="B14" t="str">
            <v>鉄鋼</v>
          </cell>
        </row>
        <row r="15">
          <cell r="A15">
            <v>27</v>
          </cell>
          <cell r="B15" t="str">
            <v>非鉄金属</v>
          </cell>
        </row>
        <row r="16">
          <cell r="A16">
            <v>28</v>
          </cell>
          <cell r="B16" t="str">
            <v>金属製品</v>
          </cell>
        </row>
        <row r="17">
          <cell r="A17">
            <v>29</v>
          </cell>
          <cell r="B17" t="str">
            <v>一般機械</v>
          </cell>
        </row>
        <row r="18">
          <cell r="A18">
            <v>32</v>
          </cell>
          <cell r="B18" t="str">
            <v>電子部品</v>
          </cell>
        </row>
        <row r="19">
          <cell r="A19">
            <v>33</v>
          </cell>
          <cell r="B19" t="str">
            <v>電気機械</v>
          </cell>
        </row>
        <row r="20">
          <cell r="A20">
            <v>34</v>
          </cell>
          <cell r="B20" t="str">
            <v>情報･通信機器</v>
          </cell>
        </row>
        <row r="21">
          <cell r="A21">
            <v>35</v>
          </cell>
          <cell r="B21" t="str">
            <v>輸送機械</v>
          </cell>
        </row>
        <row r="22">
          <cell r="A22">
            <v>39</v>
          </cell>
          <cell r="B22" t="str">
            <v>その他の製造工業製品</v>
          </cell>
        </row>
        <row r="23">
          <cell r="A23">
            <v>41</v>
          </cell>
          <cell r="B23" t="str">
            <v>建設</v>
          </cell>
        </row>
        <row r="24">
          <cell r="A24">
            <v>46</v>
          </cell>
          <cell r="B24" t="str">
            <v>電力・ガス・熱供給</v>
          </cell>
        </row>
        <row r="25">
          <cell r="A25">
            <v>47</v>
          </cell>
          <cell r="B25" t="str">
            <v>水道</v>
          </cell>
        </row>
        <row r="26">
          <cell r="A26">
            <v>48</v>
          </cell>
          <cell r="B26" t="str">
            <v>廃棄物処理</v>
          </cell>
        </row>
        <row r="27">
          <cell r="A27">
            <v>51</v>
          </cell>
          <cell r="B27" t="str">
            <v>商業</v>
          </cell>
        </row>
        <row r="28">
          <cell r="A28">
            <v>53</v>
          </cell>
          <cell r="B28" t="str">
            <v>金融・保険</v>
          </cell>
        </row>
        <row r="29">
          <cell r="A29">
            <v>55</v>
          </cell>
          <cell r="B29" t="str">
            <v>不動産</v>
          </cell>
        </row>
        <row r="30">
          <cell r="A30">
            <v>57</v>
          </cell>
          <cell r="B30" t="str">
            <v>運輸・郵便</v>
          </cell>
        </row>
        <row r="31">
          <cell r="A31">
            <v>59</v>
          </cell>
          <cell r="B31" t="str">
            <v>情報通信</v>
          </cell>
        </row>
        <row r="32">
          <cell r="A32">
            <v>61</v>
          </cell>
          <cell r="B32" t="str">
            <v>公務</v>
          </cell>
        </row>
        <row r="33">
          <cell r="A33">
            <v>63</v>
          </cell>
          <cell r="B33" t="str">
            <v>教育・研究</v>
          </cell>
        </row>
        <row r="34">
          <cell r="A34">
            <v>64</v>
          </cell>
          <cell r="B34" t="str">
            <v>医療・福祉</v>
          </cell>
        </row>
        <row r="35">
          <cell r="A35">
            <v>65</v>
          </cell>
          <cell r="B35" t="str">
            <v>その他の非営利団体サービス</v>
          </cell>
        </row>
        <row r="36">
          <cell r="A36">
            <v>66</v>
          </cell>
          <cell r="B36" t="str">
            <v>対事業所サービス</v>
          </cell>
        </row>
        <row r="37">
          <cell r="A37">
            <v>67</v>
          </cell>
          <cell r="B37" t="str">
            <v>対個人サービス</v>
          </cell>
        </row>
        <row r="38">
          <cell r="A38">
            <v>68</v>
          </cell>
          <cell r="B38" t="str">
            <v>事務用品</v>
          </cell>
        </row>
        <row r="39">
          <cell r="A39">
            <v>69</v>
          </cell>
          <cell r="B39" t="str">
            <v>分類不明</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U121"/>
  <sheetViews>
    <sheetView showGridLines="0" tabSelected="1" workbookViewId="0">
      <selection activeCell="V21" sqref="V21"/>
    </sheetView>
  </sheetViews>
  <sheetFormatPr defaultRowHeight="13.5"/>
  <cols>
    <col min="1" max="1" width="2.33203125" style="276" customWidth="1"/>
    <col min="2" max="4" width="4" style="276" customWidth="1"/>
    <col min="5" max="16384" width="9.33203125" style="276"/>
  </cols>
  <sheetData>
    <row r="1" spans="2:14" ht="24">
      <c r="B1" s="364" t="s">
        <v>802</v>
      </c>
    </row>
    <row r="2" spans="2:14" ht="13.5" customHeight="1">
      <c r="B2" s="277"/>
    </row>
    <row r="3" spans="2:14" ht="23.25" customHeight="1">
      <c r="B3" s="363" t="s">
        <v>803</v>
      </c>
      <c r="C3" s="310"/>
      <c r="D3" s="310"/>
      <c r="E3" s="310"/>
      <c r="F3" s="310"/>
      <c r="G3" s="310"/>
      <c r="H3" s="310"/>
      <c r="I3" s="310"/>
      <c r="J3" s="310"/>
      <c r="K3" s="310"/>
      <c r="L3" s="310"/>
      <c r="M3" s="310"/>
      <c r="N3" s="310"/>
    </row>
    <row r="4" spans="2:14" ht="13.5" customHeight="1"/>
    <row r="5" spans="2:14" ht="20.100000000000001" customHeight="1">
      <c r="B5" s="362" t="s">
        <v>136</v>
      </c>
      <c r="C5" s="361"/>
      <c r="D5" s="361"/>
      <c r="E5" s="361"/>
      <c r="F5" s="361"/>
      <c r="G5" s="361"/>
      <c r="H5" s="361"/>
      <c r="I5" s="361"/>
      <c r="J5" s="361"/>
      <c r="K5" s="361"/>
      <c r="L5" s="361"/>
      <c r="M5" s="361"/>
      <c r="N5" s="361"/>
    </row>
    <row r="6" spans="2:14" ht="13.5" customHeight="1"/>
    <row r="7" spans="2:14" ht="13.5" customHeight="1">
      <c r="C7" s="514" t="s">
        <v>167</v>
      </c>
      <c r="D7" s="514"/>
      <c r="E7" s="514"/>
      <c r="F7" s="514"/>
      <c r="G7" s="514"/>
      <c r="H7" s="514"/>
      <c r="I7" s="514"/>
      <c r="J7" s="514"/>
      <c r="K7" s="514"/>
      <c r="L7" s="514"/>
      <c r="M7" s="514"/>
      <c r="N7" s="514"/>
    </row>
    <row r="8" spans="2:14" ht="13.5" customHeight="1">
      <c r="C8" s="514"/>
      <c r="D8" s="514"/>
      <c r="E8" s="514"/>
      <c r="F8" s="514"/>
      <c r="G8" s="514"/>
      <c r="H8" s="514"/>
      <c r="I8" s="514"/>
      <c r="J8" s="514"/>
      <c r="K8" s="514"/>
      <c r="L8" s="514"/>
      <c r="M8" s="514"/>
      <c r="N8" s="514"/>
    </row>
    <row r="9" spans="2:14" ht="13.5" customHeight="1">
      <c r="C9" s="514"/>
      <c r="D9" s="514"/>
      <c r="E9" s="514"/>
      <c r="F9" s="514"/>
      <c r="G9" s="514"/>
      <c r="H9" s="514"/>
      <c r="I9" s="514"/>
      <c r="J9" s="514"/>
      <c r="K9" s="514"/>
      <c r="L9" s="514"/>
      <c r="M9" s="514"/>
      <c r="N9" s="514"/>
    </row>
    <row r="10" spans="2:14" ht="13.5" customHeight="1">
      <c r="C10" s="514"/>
      <c r="D10" s="514"/>
      <c r="E10" s="514"/>
      <c r="F10" s="514"/>
      <c r="G10" s="514"/>
      <c r="H10" s="514"/>
      <c r="I10" s="514"/>
      <c r="J10" s="514"/>
      <c r="K10" s="514"/>
      <c r="L10" s="514"/>
      <c r="M10" s="514"/>
      <c r="N10" s="514"/>
    </row>
    <row r="11" spans="2:14" ht="13.5" customHeight="1">
      <c r="C11" s="514"/>
      <c r="D11" s="514"/>
      <c r="E11" s="514"/>
      <c r="F11" s="514"/>
      <c r="G11" s="514"/>
      <c r="H11" s="514"/>
      <c r="I11" s="514"/>
      <c r="J11" s="514"/>
      <c r="K11" s="514"/>
      <c r="L11" s="514"/>
      <c r="M11" s="514"/>
      <c r="N11" s="514"/>
    </row>
    <row r="12" spans="2:14" ht="13.5" customHeight="1">
      <c r="C12" s="514"/>
      <c r="D12" s="514"/>
      <c r="E12" s="514"/>
      <c r="F12" s="514"/>
      <c r="G12" s="514"/>
      <c r="H12" s="514"/>
      <c r="I12" s="514"/>
      <c r="J12" s="514"/>
      <c r="K12" s="514"/>
      <c r="L12" s="514"/>
      <c r="M12" s="514"/>
      <c r="N12" s="514"/>
    </row>
    <row r="13" spans="2:14" ht="13.5" customHeight="1">
      <c r="C13" s="514"/>
      <c r="D13" s="514"/>
      <c r="E13" s="514"/>
      <c r="F13" s="514"/>
      <c r="G13" s="514"/>
      <c r="H13" s="514"/>
      <c r="I13" s="514"/>
      <c r="J13" s="514"/>
      <c r="K13" s="514"/>
      <c r="L13" s="514"/>
      <c r="M13" s="514"/>
      <c r="N13" s="514"/>
    </row>
    <row r="14" spans="2:14" ht="13.5" customHeight="1">
      <c r="C14" s="514"/>
      <c r="D14" s="514"/>
      <c r="E14" s="514"/>
      <c r="F14" s="514"/>
      <c r="G14" s="514"/>
      <c r="H14" s="514"/>
      <c r="I14" s="514"/>
      <c r="J14" s="514"/>
      <c r="K14" s="514"/>
      <c r="L14" s="514"/>
      <c r="M14" s="514"/>
      <c r="N14" s="514"/>
    </row>
    <row r="15" spans="2:14" ht="15" customHeight="1">
      <c r="C15" s="514"/>
      <c r="D15" s="514"/>
      <c r="E15" s="514"/>
      <c r="F15" s="514"/>
      <c r="G15" s="514"/>
      <c r="H15" s="514"/>
      <c r="I15" s="514"/>
      <c r="J15" s="514"/>
      <c r="K15" s="514"/>
      <c r="L15" s="514"/>
      <c r="M15" s="514"/>
      <c r="N15" s="514"/>
    </row>
    <row r="16" spans="2:14" ht="15" customHeight="1">
      <c r="C16" s="514"/>
      <c r="D16" s="514"/>
      <c r="E16" s="514"/>
      <c r="F16" s="514"/>
      <c r="G16" s="514"/>
      <c r="H16" s="514"/>
      <c r="I16" s="514"/>
      <c r="J16" s="514"/>
      <c r="K16" s="514"/>
      <c r="L16" s="514"/>
      <c r="M16" s="514"/>
      <c r="N16" s="514"/>
    </row>
    <row r="18" spans="2:14" ht="20.100000000000001" customHeight="1">
      <c r="B18" s="362" t="s">
        <v>137</v>
      </c>
      <c r="C18" s="361"/>
      <c r="D18" s="361"/>
      <c r="E18" s="361"/>
      <c r="F18" s="361"/>
      <c r="G18" s="361"/>
      <c r="H18" s="361"/>
      <c r="I18" s="361"/>
      <c r="J18" s="361"/>
      <c r="K18" s="361"/>
      <c r="L18" s="361"/>
      <c r="M18" s="361"/>
      <c r="N18" s="361"/>
    </row>
    <row r="19" spans="2:14" ht="15" customHeight="1"/>
    <row r="20" spans="2:14" ht="15" customHeight="1">
      <c r="C20" s="367" t="s">
        <v>147</v>
      </c>
      <c r="D20" s="514" t="s">
        <v>806</v>
      </c>
      <c r="E20" s="514"/>
      <c r="F20" s="514"/>
      <c r="G20" s="514"/>
      <c r="H20" s="514"/>
      <c r="I20" s="514"/>
      <c r="J20" s="514"/>
      <c r="K20" s="514"/>
      <c r="L20" s="514"/>
      <c r="M20" s="514"/>
      <c r="N20" s="514"/>
    </row>
    <row r="21" spans="2:14" ht="15" customHeight="1">
      <c r="C21" s="367"/>
      <c r="D21" s="514"/>
      <c r="E21" s="514"/>
      <c r="F21" s="514"/>
      <c r="G21" s="514"/>
      <c r="H21" s="514"/>
      <c r="I21" s="514"/>
      <c r="J21" s="514"/>
      <c r="K21" s="514"/>
      <c r="L21" s="514"/>
      <c r="M21" s="514"/>
      <c r="N21" s="514"/>
    </row>
    <row r="22" spans="2:14" ht="15" customHeight="1">
      <c r="D22" s="514"/>
      <c r="E22" s="514"/>
      <c r="F22" s="514"/>
      <c r="G22" s="514"/>
      <c r="H22" s="514"/>
      <c r="I22" s="514"/>
      <c r="J22" s="514"/>
      <c r="K22" s="514"/>
      <c r="L22" s="514"/>
      <c r="M22" s="514"/>
      <c r="N22" s="514"/>
    </row>
    <row r="23" spans="2:14" ht="15" customHeight="1">
      <c r="D23" s="368" t="s">
        <v>251</v>
      </c>
      <c r="E23" s="516" t="s">
        <v>848</v>
      </c>
      <c r="F23" s="516"/>
      <c r="G23" s="516"/>
      <c r="H23" s="516"/>
      <c r="I23" s="516"/>
      <c r="J23" s="516"/>
      <c r="K23" s="516"/>
      <c r="L23" s="516"/>
      <c r="M23" s="516"/>
      <c r="N23" s="516"/>
    </row>
    <row r="24" spans="2:14" ht="15" customHeight="1">
      <c r="D24" s="368"/>
      <c r="E24" s="516"/>
      <c r="F24" s="516"/>
      <c r="G24" s="516"/>
      <c r="H24" s="516"/>
      <c r="I24" s="516"/>
      <c r="J24" s="516"/>
      <c r="K24" s="516"/>
      <c r="L24" s="516"/>
      <c r="M24" s="516"/>
      <c r="N24" s="516"/>
    </row>
    <row r="25" spans="2:14" ht="15" customHeight="1">
      <c r="D25" s="368"/>
      <c r="E25" s="516"/>
      <c r="F25" s="516"/>
      <c r="G25" s="516"/>
      <c r="H25" s="516"/>
      <c r="I25" s="516"/>
      <c r="J25" s="516"/>
      <c r="K25" s="516"/>
      <c r="L25" s="516"/>
      <c r="M25" s="516"/>
      <c r="N25" s="516"/>
    </row>
    <row r="26" spans="2:14" ht="15" customHeight="1">
      <c r="D26" s="368"/>
      <c r="E26" s="516"/>
      <c r="F26" s="516"/>
      <c r="G26" s="516"/>
      <c r="H26" s="516"/>
      <c r="I26" s="516"/>
      <c r="J26" s="516"/>
      <c r="K26" s="516"/>
      <c r="L26" s="516"/>
      <c r="M26" s="516"/>
      <c r="N26" s="516"/>
    </row>
    <row r="27" spans="2:14" ht="15" customHeight="1">
      <c r="D27" s="368"/>
      <c r="E27" s="516"/>
      <c r="F27" s="516"/>
      <c r="G27" s="516"/>
      <c r="H27" s="516"/>
      <c r="I27" s="516"/>
      <c r="J27" s="516"/>
      <c r="K27" s="516"/>
      <c r="L27" s="516"/>
      <c r="M27" s="516"/>
      <c r="N27" s="516"/>
    </row>
    <row r="28" spans="2:14" ht="15" customHeight="1">
      <c r="D28" s="368"/>
      <c r="E28" s="516"/>
      <c r="F28" s="516"/>
      <c r="G28" s="516"/>
      <c r="H28" s="516"/>
      <c r="I28" s="516"/>
      <c r="J28" s="516"/>
      <c r="K28" s="516"/>
      <c r="L28" s="516"/>
      <c r="M28" s="516"/>
      <c r="N28" s="516"/>
    </row>
    <row r="29" spans="2:14" ht="15" customHeight="1">
      <c r="D29" s="368"/>
      <c r="E29" s="516"/>
      <c r="F29" s="516"/>
      <c r="G29" s="516"/>
      <c r="H29" s="516"/>
      <c r="I29" s="516"/>
      <c r="J29" s="516"/>
      <c r="K29" s="516"/>
      <c r="L29" s="516"/>
      <c r="M29" s="516"/>
      <c r="N29" s="516"/>
    </row>
    <row r="30" spans="2:14" ht="15" customHeight="1">
      <c r="C30" s="378" t="s">
        <v>224</v>
      </c>
      <c r="D30" s="515" t="s">
        <v>225</v>
      </c>
      <c r="E30" s="515"/>
      <c r="F30" s="515"/>
      <c r="G30" s="515"/>
      <c r="H30" s="515"/>
      <c r="I30" s="515"/>
      <c r="J30" s="515"/>
      <c r="K30" s="515"/>
      <c r="L30" s="515"/>
      <c r="M30" s="515"/>
      <c r="N30" s="515"/>
    </row>
    <row r="31" spans="2:14" ht="15" customHeight="1">
      <c r="D31" s="309"/>
      <c r="E31" s="309"/>
      <c r="F31" s="309"/>
      <c r="G31" s="309"/>
      <c r="H31" s="309"/>
      <c r="I31" s="309"/>
      <c r="J31" s="309"/>
      <c r="K31" s="309"/>
      <c r="L31" s="309"/>
      <c r="M31" s="309"/>
      <c r="N31" s="309"/>
    </row>
    <row r="32" spans="2:14" ht="20.100000000000001" customHeight="1">
      <c r="C32" s="367" t="s">
        <v>148</v>
      </c>
      <c r="D32" s="514" t="s">
        <v>256</v>
      </c>
      <c r="E32" s="514"/>
      <c r="F32" s="514"/>
      <c r="G32" s="514"/>
      <c r="H32" s="514"/>
      <c r="I32" s="514"/>
      <c r="J32" s="514"/>
      <c r="K32" s="514"/>
      <c r="L32" s="514"/>
      <c r="M32" s="514"/>
      <c r="N32" s="514"/>
    </row>
    <row r="33" spans="3:21" ht="15" customHeight="1">
      <c r="C33" s="366"/>
      <c r="D33" s="517" t="s">
        <v>255</v>
      </c>
      <c r="E33" s="517"/>
      <c r="F33" s="517"/>
      <c r="G33" s="517"/>
      <c r="H33" s="517"/>
      <c r="I33" s="517"/>
      <c r="J33" s="517"/>
      <c r="K33" s="517"/>
      <c r="L33" s="517"/>
      <c r="M33" s="517"/>
      <c r="N33" s="517"/>
    </row>
    <row r="34" spans="3:21" ht="15" customHeight="1">
      <c r="C34" s="366"/>
      <c r="D34" s="517"/>
      <c r="E34" s="517"/>
      <c r="F34" s="517"/>
      <c r="G34" s="517"/>
      <c r="H34" s="517"/>
      <c r="I34" s="517"/>
      <c r="J34" s="517"/>
      <c r="K34" s="517"/>
      <c r="L34" s="517"/>
      <c r="M34" s="517"/>
      <c r="N34" s="517"/>
    </row>
    <row r="35" spans="3:21" ht="20.100000000000001" customHeight="1">
      <c r="C35" s="367" t="s">
        <v>809</v>
      </c>
      <c r="D35" s="514" t="s">
        <v>252</v>
      </c>
      <c r="E35" s="514"/>
      <c r="F35" s="514"/>
      <c r="G35" s="514"/>
      <c r="H35" s="514"/>
      <c r="I35" s="514"/>
      <c r="J35" s="514"/>
      <c r="K35" s="514"/>
      <c r="L35" s="514"/>
      <c r="M35" s="514"/>
      <c r="N35" s="514"/>
    </row>
    <row r="36" spans="3:21" ht="15" customHeight="1">
      <c r="C36" s="366"/>
      <c r="D36" s="517" t="s">
        <v>253</v>
      </c>
      <c r="E36" s="517"/>
      <c r="F36" s="517"/>
      <c r="G36" s="517"/>
      <c r="H36" s="517"/>
      <c r="I36" s="517"/>
      <c r="J36" s="517"/>
      <c r="K36" s="517"/>
      <c r="L36" s="517"/>
      <c r="M36" s="517"/>
      <c r="N36" s="517"/>
    </row>
    <row r="37" spans="3:21" ht="15" customHeight="1">
      <c r="C37" s="366"/>
      <c r="D37" s="517"/>
      <c r="E37" s="517"/>
      <c r="F37" s="517"/>
      <c r="G37" s="517"/>
      <c r="H37" s="517"/>
      <c r="I37" s="517"/>
      <c r="J37" s="517"/>
      <c r="K37" s="517"/>
      <c r="L37" s="517"/>
      <c r="M37" s="517"/>
      <c r="N37" s="517"/>
    </row>
    <row r="38" spans="3:21" ht="15" customHeight="1">
      <c r="C38" s="366"/>
      <c r="D38" s="517"/>
      <c r="E38" s="517"/>
      <c r="F38" s="517"/>
      <c r="G38" s="517"/>
      <c r="H38" s="517"/>
      <c r="I38" s="517"/>
      <c r="J38" s="517"/>
      <c r="K38" s="517"/>
      <c r="L38" s="517"/>
      <c r="M38" s="517"/>
      <c r="N38" s="517"/>
    </row>
    <row r="39" spans="3:21" ht="20.100000000000001" customHeight="1">
      <c r="C39" s="367" t="s">
        <v>810</v>
      </c>
      <c r="D39" s="514" t="s">
        <v>808</v>
      </c>
      <c r="E39" s="514"/>
      <c r="F39" s="514"/>
      <c r="G39" s="514"/>
      <c r="H39" s="514"/>
      <c r="I39" s="514"/>
      <c r="J39" s="514"/>
      <c r="K39" s="514"/>
      <c r="L39" s="514"/>
      <c r="M39" s="514"/>
      <c r="N39" s="514"/>
    </row>
    <row r="40" spans="3:21" ht="15" customHeight="1">
      <c r="C40" s="366"/>
      <c r="D40" s="517" t="s">
        <v>811</v>
      </c>
      <c r="E40" s="517"/>
      <c r="F40" s="517"/>
      <c r="G40" s="517"/>
      <c r="H40" s="517"/>
      <c r="I40" s="517"/>
      <c r="J40" s="517"/>
      <c r="K40" s="517"/>
      <c r="L40" s="517"/>
      <c r="M40" s="517"/>
      <c r="N40" s="517"/>
      <c r="S40" s="497"/>
      <c r="T40" s="498"/>
      <c r="U40"/>
    </row>
    <row r="41" spans="3:21" ht="15" customHeight="1">
      <c r="C41" s="366"/>
      <c r="D41" s="517"/>
      <c r="E41" s="517"/>
      <c r="F41" s="517"/>
      <c r="G41" s="517"/>
      <c r="H41" s="517"/>
      <c r="I41" s="517"/>
      <c r="J41" s="517"/>
      <c r="K41" s="517"/>
      <c r="L41" s="517"/>
      <c r="M41" s="517"/>
      <c r="N41" s="517"/>
      <c r="S41" s="497"/>
      <c r="T41" s="498"/>
      <c r="U41"/>
    </row>
    <row r="42" spans="3:21" ht="20.100000000000001" customHeight="1">
      <c r="C42" s="367" t="s">
        <v>248</v>
      </c>
      <c r="D42" s="514" t="s">
        <v>824</v>
      </c>
      <c r="E42" s="514"/>
      <c r="F42" s="514"/>
      <c r="G42" s="514"/>
      <c r="H42" s="514"/>
      <c r="I42" s="514"/>
      <c r="J42" s="514"/>
      <c r="K42" s="514"/>
      <c r="L42" s="514"/>
      <c r="M42" s="514"/>
      <c r="N42" s="514"/>
    </row>
    <row r="43" spans="3:21" ht="15" customHeight="1">
      <c r="C43" s="366"/>
      <c r="D43" s="514" t="s">
        <v>825</v>
      </c>
      <c r="E43" s="514"/>
      <c r="F43" s="514"/>
      <c r="G43" s="514"/>
      <c r="H43" s="514"/>
      <c r="I43" s="514"/>
      <c r="J43" s="514"/>
      <c r="K43" s="514"/>
      <c r="L43" s="514"/>
      <c r="M43" s="514"/>
      <c r="N43" s="514"/>
    </row>
    <row r="44" spans="3:21" ht="15" customHeight="1">
      <c r="C44" s="366"/>
      <c r="D44" s="514"/>
      <c r="E44" s="514"/>
      <c r="F44" s="514"/>
      <c r="G44" s="514"/>
      <c r="H44" s="514"/>
      <c r="I44" s="514"/>
      <c r="J44" s="514"/>
      <c r="K44" s="514"/>
      <c r="L44" s="514"/>
      <c r="M44" s="514"/>
      <c r="N44" s="514"/>
    </row>
    <row r="45" spans="3:21" ht="15" customHeight="1">
      <c r="C45" s="366"/>
      <c r="D45" s="514"/>
      <c r="E45" s="514"/>
      <c r="F45" s="514"/>
      <c r="G45" s="514"/>
      <c r="H45" s="514"/>
      <c r="I45" s="514"/>
      <c r="J45" s="514"/>
      <c r="K45" s="514"/>
      <c r="L45" s="514"/>
      <c r="M45" s="514"/>
      <c r="N45" s="514"/>
    </row>
    <row r="46" spans="3:21" ht="15" customHeight="1">
      <c r="C46" s="366"/>
      <c r="D46" s="514"/>
      <c r="E46" s="514"/>
      <c r="F46" s="514"/>
      <c r="G46" s="514"/>
      <c r="H46" s="514"/>
      <c r="I46" s="514"/>
      <c r="J46" s="514"/>
      <c r="K46" s="514"/>
      <c r="L46" s="514"/>
      <c r="M46" s="514"/>
      <c r="N46" s="514"/>
    </row>
    <row r="47" spans="3:21" ht="20.100000000000001" customHeight="1">
      <c r="C47" s="367" t="s">
        <v>812</v>
      </c>
      <c r="D47" s="514" t="s">
        <v>254</v>
      </c>
      <c r="E47" s="514"/>
      <c r="F47" s="514"/>
      <c r="G47" s="514"/>
      <c r="H47" s="514"/>
      <c r="I47" s="514"/>
      <c r="J47" s="514"/>
      <c r="K47" s="514"/>
      <c r="L47" s="514"/>
      <c r="M47" s="514"/>
      <c r="N47" s="514"/>
    </row>
    <row r="48" spans="3:21" ht="15" customHeight="1">
      <c r="C48" s="366"/>
      <c r="D48" s="517" t="s">
        <v>257</v>
      </c>
      <c r="E48" s="517"/>
      <c r="F48" s="517"/>
      <c r="G48" s="517"/>
      <c r="H48" s="517"/>
      <c r="I48" s="517"/>
      <c r="J48" s="517"/>
      <c r="K48" s="517"/>
      <c r="L48" s="517"/>
      <c r="M48" s="517"/>
      <c r="N48" s="517"/>
    </row>
    <row r="49" spans="2:14" ht="15" customHeight="1">
      <c r="C49" s="366"/>
      <c r="D49" s="517"/>
      <c r="E49" s="517"/>
      <c r="F49" s="517"/>
      <c r="G49" s="517"/>
      <c r="H49" s="517"/>
      <c r="I49" s="517"/>
      <c r="J49" s="517"/>
      <c r="K49" s="517"/>
      <c r="L49" s="517"/>
      <c r="M49" s="517"/>
      <c r="N49" s="517"/>
    </row>
    <row r="50" spans="2:14" ht="15" customHeight="1">
      <c r="C50" s="366"/>
      <c r="D50" s="517"/>
      <c r="E50" s="517"/>
      <c r="F50" s="517"/>
      <c r="G50" s="517"/>
      <c r="H50" s="517"/>
      <c r="I50" s="517"/>
      <c r="J50" s="517"/>
      <c r="K50" s="517"/>
      <c r="L50" s="517"/>
      <c r="M50" s="517"/>
      <c r="N50" s="517"/>
    </row>
    <row r="51" spans="2:14" ht="20.100000000000001" customHeight="1">
      <c r="C51" s="378" t="s">
        <v>224</v>
      </c>
      <c r="D51" s="378" t="s">
        <v>244</v>
      </c>
      <c r="E51" s="366"/>
      <c r="F51" s="366"/>
      <c r="G51" s="366"/>
      <c r="H51" s="366"/>
      <c r="I51" s="366"/>
      <c r="J51" s="366"/>
      <c r="K51" s="366"/>
      <c r="L51" s="366"/>
      <c r="M51" s="366"/>
      <c r="N51" s="366"/>
    </row>
    <row r="52" spans="2:14" ht="15" customHeight="1">
      <c r="C52" s="366"/>
      <c r="D52" s="366"/>
      <c r="E52" s="366"/>
      <c r="F52" s="366"/>
      <c r="G52" s="366"/>
      <c r="H52" s="366"/>
      <c r="I52" s="366"/>
      <c r="J52" s="366"/>
      <c r="K52" s="366"/>
      <c r="L52" s="366"/>
      <c r="M52" s="366"/>
      <c r="N52" s="366"/>
    </row>
    <row r="53" spans="2:14" ht="20.100000000000001" customHeight="1">
      <c r="C53" s="367" t="s">
        <v>814</v>
      </c>
      <c r="D53" s="367" t="s">
        <v>230</v>
      </c>
      <c r="E53" s="367"/>
      <c r="F53" s="366"/>
      <c r="G53" s="366"/>
      <c r="H53" s="366"/>
      <c r="I53" s="366"/>
      <c r="J53" s="366"/>
      <c r="K53" s="366"/>
      <c r="L53" s="366"/>
      <c r="M53" s="366"/>
      <c r="N53" s="366"/>
    </row>
    <row r="54" spans="2:14" ht="15" customHeight="1">
      <c r="C54" s="366"/>
      <c r="D54" s="366"/>
      <c r="E54" s="366"/>
      <c r="F54" s="366"/>
      <c r="G54" s="366"/>
      <c r="H54" s="366"/>
      <c r="I54" s="366"/>
      <c r="J54" s="366"/>
      <c r="K54" s="366"/>
      <c r="L54" s="366"/>
      <c r="M54" s="366"/>
      <c r="N54" s="366"/>
    </row>
    <row r="55" spans="2:14" ht="20.100000000000001" customHeight="1">
      <c r="C55" s="378" t="s">
        <v>224</v>
      </c>
      <c r="D55" s="378" t="s">
        <v>231</v>
      </c>
      <c r="E55" s="366"/>
      <c r="F55" s="366"/>
      <c r="G55" s="366"/>
      <c r="H55" s="366"/>
      <c r="I55" s="366"/>
      <c r="J55" s="366"/>
      <c r="K55" s="366"/>
      <c r="L55" s="366"/>
      <c r="M55" s="366"/>
      <c r="N55" s="366"/>
    </row>
    <row r="56" spans="2:14" ht="15" customHeight="1">
      <c r="C56" s="366"/>
      <c r="D56" s="366"/>
      <c r="E56" s="366"/>
      <c r="F56" s="366"/>
      <c r="G56" s="366"/>
      <c r="H56" s="366"/>
      <c r="I56" s="366"/>
      <c r="J56" s="366"/>
      <c r="K56" s="366"/>
      <c r="L56" s="366"/>
      <c r="M56" s="366"/>
      <c r="N56" s="366"/>
    </row>
    <row r="57" spans="2:14" ht="15" customHeight="1">
      <c r="C57" s="367" t="s">
        <v>815</v>
      </c>
      <c r="D57" s="514" t="s">
        <v>851</v>
      </c>
      <c r="E57" s="514"/>
      <c r="F57" s="514"/>
      <c r="G57" s="514"/>
      <c r="H57" s="514"/>
      <c r="I57" s="514"/>
      <c r="J57" s="514"/>
      <c r="K57" s="514"/>
      <c r="L57" s="514"/>
      <c r="M57" s="514"/>
      <c r="N57" s="514"/>
    </row>
    <row r="58" spans="2:14" ht="15" customHeight="1">
      <c r="C58" s="366"/>
      <c r="D58" s="514"/>
      <c r="E58" s="514"/>
      <c r="F58" s="514"/>
      <c r="G58" s="514"/>
      <c r="H58" s="514"/>
      <c r="I58" s="514"/>
      <c r="J58" s="514"/>
      <c r="K58" s="514"/>
      <c r="L58" s="514"/>
      <c r="M58" s="514"/>
      <c r="N58" s="514"/>
    </row>
    <row r="59" spans="2:14" ht="15" customHeight="1">
      <c r="C59" s="366"/>
      <c r="D59" s="514"/>
      <c r="E59" s="514"/>
      <c r="F59" s="514"/>
      <c r="G59" s="514"/>
      <c r="H59" s="514"/>
      <c r="I59" s="514"/>
      <c r="J59" s="514"/>
      <c r="K59" s="514"/>
      <c r="L59" s="514"/>
      <c r="M59" s="514"/>
      <c r="N59" s="514"/>
    </row>
    <row r="60" spans="2:14" ht="20.100000000000001" customHeight="1">
      <c r="B60" s="362" t="s">
        <v>138</v>
      </c>
      <c r="C60" s="361"/>
      <c r="D60" s="361"/>
      <c r="E60" s="361"/>
      <c r="F60" s="361"/>
      <c r="G60" s="361"/>
      <c r="H60" s="361"/>
      <c r="I60" s="361"/>
      <c r="J60" s="361"/>
      <c r="K60" s="361"/>
      <c r="L60" s="361"/>
      <c r="M60" s="361"/>
      <c r="N60" s="361"/>
    </row>
    <row r="61" spans="2:14" ht="15" customHeight="1"/>
    <row r="62" spans="2:14" ht="15" customHeight="1">
      <c r="C62" s="368" t="s">
        <v>224</v>
      </c>
      <c r="D62" s="516" t="s">
        <v>232</v>
      </c>
      <c r="E62" s="516"/>
      <c r="F62" s="516"/>
      <c r="G62" s="516"/>
      <c r="H62" s="516"/>
      <c r="I62" s="516"/>
      <c r="J62" s="516"/>
      <c r="K62" s="516"/>
      <c r="L62" s="516"/>
      <c r="M62" s="516"/>
      <c r="N62" s="516"/>
    </row>
    <row r="63" spans="2:14" ht="15" customHeight="1">
      <c r="C63" s="365"/>
      <c r="D63" s="516"/>
      <c r="E63" s="516"/>
      <c r="F63" s="516"/>
      <c r="G63" s="516"/>
      <c r="H63" s="516"/>
      <c r="I63" s="516"/>
      <c r="J63" s="516"/>
      <c r="K63" s="516"/>
      <c r="L63" s="516"/>
      <c r="M63" s="516"/>
      <c r="N63" s="516"/>
    </row>
    <row r="64" spans="2:14" ht="15" customHeight="1">
      <c r="C64" s="365"/>
      <c r="D64" s="516"/>
      <c r="E64" s="516"/>
      <c r="F64" s="516"/>
      <c r="G64" s="516"/>
      <c r="H64" s="516"/>
      <c r="I64" s="516"/>
      <c r="J64" s="516"/>
      <c r="K64" s="516"/>
      <c r="L64" s="516"/>
      <c r="M64" s="516"/>
      <c r="N64" s="516"/>
    </row>
    <row r="65" spans="3:14" ht="15" customHeight="1">
      <c r="C65" s="365"/>
      <c r="D65" s="516"/>
      <c r="E65" s="516"/>
      <c r="F65" s="516"/>
      <c r="G65" s="516"/>
      <c r="H65" s="516"/>
      <c r="I65" s="516"/>
      <c r="J65" s="516"/>
      <c r="K65" s="516"/>
      <c r="L65" s="516"/>
      <c r="M65" s="516"/>
      <c r="N65" s="516"/>
    </row>
    <row r="66" spans="3:14" ht="15" customHeight="1">
      <c r="C66" s="367" t="s">
        <v>147</v>
      </c>
      <c r="D66" s="513" t="s">
        <v>249</v>
      </c>
      <c r="E66" s="513"/>
      <c r="F66" s="513"/>
      <c r="G66" s="513"/>
      <c r="H66" s="513"/>
      <c r="I66" s="513"/>
      <c r="J66" s="513"/>
      <c r="K66" s="513"/>
      <c r="L66" s="513"/>
      <c r="M66" s="513"/>
      <c r="N66" s="513"/>
    </row>
    <row r="67" spans="3:14" ht="15" customHeight="1">
      <c r="C67" s="367"/>
      <c r="D67" s="513"/>
      <c r="E67" s="513"/>
      <c r="F67" s="513"/>
      <c r="G67" s="513"/>
      <c r="H67" s="513"/>
      <c r="I67" s="513"/>
      <c r="J67" s="513"/>
      <c r="K67" s="513"/>
      <c r="L67" s="513"/>
      <c r="M67" s="513"/>
      <c r="N67" s="513"/>
    </row>
    <row r="68" spans="3:14" ht="15" customHeight="1">
      <c r="C68" s="367"/>
      <c r="D68" s="513"/>
      <c r="E68" s="513"/>
      <c r="F68" s="513"/>
      <c r="G68" s="513"/>
      <c r="H68" s="513"/>
      <c r="I68" s="513"/>
      <c r="J68" s="513"/>
      <c r="K68" s="513"/>
      <c r="L68" s="513"/>
      <c r="M68" s="513"/>
      <c r="N68" s="513"/>
    </row>
    <row r="69" spans="3:14" ht="15" customHeight="1">
      <c r="C69" s="367" t="s">
        <v>233</v>
      </c>
      <c r="D69" s="514" t="s">
        <v>242</v>
      </c>
      <c r="E69" s="514"/>
      <c r="F69" s="514"/>
      <c r="G69" s="514"/>
      <c r="H69" s="514"/>
      <c r="I69" s="514"/>
      <c r="J69" s="514"/>
      <c r="K69" s="514"/>
      <c r="L69" s="514"/>
      <c r="M69" s="514"/>
      <c r="N69" s="514"/>
    </row>
    <row r="70" spans="3:14" ht="15" customHeight="1">
      <c r="C70" s="367"/>
      <c r="D70" s="514"/>
      <c r="E70" s="514"/>
      <c r="F70" s="514"/>
      <c r="G70" s="514"/>
      <c r="H70" s="514"/>
      <c r="I70" s="514"/>
      <c r="J70" s="514"/>
      <c r="K70" s="514"/>
      <c r="L70" s="514"/>
      <c r="M70" s="514"/>
      <c r="N70" s="514"/>
    </row>
    <row r="71" spans="3:14" ht="15" customHeight="1">
      <c r="C71" s="367"/>
      <c r="D71" s="514"/>
      <c r="E71" s="514"/>
      <c r="F71" s="514"/>
      <c r="G71" s="514"/>
      <c r="H71" s="514"/>
      <c r="I71" s="514"/>
      <c r="J71" s="514"/>
      <c r="K71" s="514"/>
      <c r="L71" s="514"/>
      <c r="M71" s="514"/>
      <c r="N71" s="514"/>
    </row>
    <row r="72" spans="3:14" ht="15" customHeight="1">
      <c r="C72" s="367"/>
      <c r="D72" s="514"/>
      <c r="E72" s="514"/>
      <c r="F72" s="514"/>
      <c r="G72" s="514"/>
      <c r="H72" s="514"/>
      <c r="I72" s="514"/>
      <c r="J72" s="514"/>
      <c r="K72" s="514"/>
      <c r="L72" s="514"/>
      <c r="M72" s="514"/>
      <c r="N72" s="514"/>
    </row>
    <row r="73" spans="3:14" ht="15" customHeight="1">
      <c r="C73" s="367"/>
      <c r="D73" s="514"/>
      <c r="E73" s="514"/>
      <c r="F73" s="514"/>
      <c r="G73" s="514"/>
      <c r="H73" s="514"/>
      <c r="I73" s="514"/>
      <c r="J73" s="514"/>
      <c r="K73" s="514"/>
      <c r="L73" s="514"/>
      <c r="M73" s="514"/>
      <c r="N73" s="514"/>
    </row>
    <row r="74" spans="3:14" ht="15" customHeight="1">
      <c r="C74" s="367"/>
      <c r="D74" s="514"/>
      <c r="E74" s="514"/>
      <c r="F74" s="514"/>
      <c r="G74" s="514"/>
      <c r="H74" s="514"/>
      <c r="I74" s="514"/>
      <c r="J74" s="514"/>
      <c r="K74" s="514"/>
      <c r="L74" s="514"/>
      <c r="M74" s="514"/>
      <c r="N74" s="514"/>
    </row>
    <row r="75" spans="3:14" ht="15" customHeight="1">
      <c r="C75" s="367" t="s">
        <v>234</v>
      </c>
      <c r="D75" s="514" t="s">
        <v>235</v>
      </c>
      <c r="E75" s="514"/>
      <c r="F75" s="514"/>
      <c r="G75" s="514"/>
      <c r="H75" s="514"/>
      <c r="I75" s="514"/>
      <c r="J75" s="514"/>
      <c r="K75" s="514"/>
      <c r="L75" s="514"/>
      <c r="M75" s="514"/>
      <c r="N75" s="514"/>
    </row>
    <row r="76" spans="3:14" ht="15" customHeight="1">
      <c r="C76" s="367"/>
      <c r="D76" s="514"/>
      <c r="E76" s="514"/>
      <c r="F76" s="514"/>
      <c r="G76" s="514"/>
      <c r="H76" s="514"/>
      <c r="I76" s="514"/>
      <c r="J76" s="514"/>
      <c r="K76" s="514"/>
      <c r="L76" s="514"/>
      <c r="M76" s="514"/>
      <c r="N76" s="514"/>
    </row>
    <row r="77" spans="3:14" ht="15" customHeight="1">
      <c r="C77" s="367"/>
      <c r="D77" s="514"/>
      <c r="E77" s="514"/>
      <c r="F77" s="514"/>
      <c r="G77" s="514"/>
      <c r="H77" s="514"/>
      <c r="I77" s="514"/>
      <c r="J77" s="514"/>
      <c r="K77" s="514"/>
      <c r="L77" s="514"/>
      <c r="M77" s="514"/>
      <c r="N77" s="514"/>
    </row>
    <row r="78" spans="3:14" ht="15" customHeight="1">
      <c r="C78" s="367" t="s">
        <v>236</v>
      </c>
      <c r="D78" s="514" t="s">
        <v>237</v>
      </c>
      <c r="E78" s="514"/>
      <c r="F78" s="514"/>
      <c r="G78" s="514"/>
      <c r="H78" s="514"/>
      <c r="I78" s="514"/>
      <c r="J78" s="514"/>
      <c r="K78" s="514"/>
      <c r="L78" s="514"/>
      <c r="M78" s="514"/>
      <c r="N78" s="514"/>
    </row>
    <row r="79" spans="3:14" ht="15" customHeight="1">
      <c r="C79" s="367"/>
      <c r="D79" s="514"/>
      <c r="E79" s="514"/>
      <c r="F79" s="514"/>
      <c r="G79" s="514"/>
      <c r="H79" s="514"/>
      <c r="I79" s="514"/>
      <c r="J79" s="514"/>
      <c r="K79" s="514"/>
      <c r="L79" s="514"/>
      <c r="M79" s="514"/>
      <c r="N79" s="514"/>
    </row>
    <row r="80" spans="3:14" ht="15" customHeight="1">
      <c r="C80" s="367"/>
      <c r="D80" s="514"/>
      <c r="E80" s="514"/>
      <c r="F80" s="514"/>
      <c r="G80" s="514"/>
      <c r="H80" s="514"/>
      <c r="I80" s="514"/>
      <c r="J80" s="514"/>
      <c r="K80" s="514"/>
      <c r="L80" s="514"/>
      <c r="M80" s="514"/>
      <c r="N80" s="514"/>
    </row>
    <row r="81" spans="3:14" ht="15" customHeight="1">
      <c r="C81" s="367"/>
      <c r="D81" s="514"/>
      <c r="E81" s="514"/>
      <c r="F81" s="514"/>
      <c r="G81" s="514"/>
      <c r="H81" s="514"/>
      <c r="I81" s="514"/>
      <c r="J81" s="514"/>
      <c r="K81" s="514"/>
      <c r="L81" s="514"/>
      <c r="M81" s="514"/>
      <c r="N81" s="514"/>
    </row>
    <row r="82" spans="3:14" ht="15" customHeight="1">
      <c r="C82" s="367" t="s">
        <v>226</v>
      </c>
      <c r="D82" s="514" t="s">
        <v>238</v>
      </c>
      <c r="E82" s="514"/>
      <c r="F82" s="514"/>
      <c r="G82" s="514"/>
      <c r="H82" s="514"/>
      <c r="I82" s="514"/>
      <c r="J82" s="514"/>
      <c r="K82" s="514"/>
      <c r="L82" s="514"/>
      <c r="M82" s="514"/>
      <c r="N82" s="514"/>
    </row>
    <row r="83" spans="3:14" ht="15" customHeight="1">
      <c r="C83" s="367"/>
      <c r="D83" s="514"/>
      <c r="E83" s="514"/>
      <c r="F83" s="514"/>
      <c r="G83" s="514"/>
      <c r="H83" s="514"/>
      <c r="I83" s="514"/>
      <c r="J83" s="514"/>
      <c r="K83" s="514"/>
      <c r="L83" s="514"/>
      <c r="M83" s="514"/>
      <c r="N83" s="514"/>
    </row>
    <row r="84" spans="3:14" ht="15" customHeight="1">
      <c r="C84" s="367"/>
      <c r="D84" s="514"/>
      <c r="E84" s="514"/>
      <c r="F84" s="514"/>
      <c r="G84" s="514"/>
      <c r="H84" s="514"/>
      <c r="I84" s="514"/>
      <c r="J84" s="514"/>
      <c r="K84" s="514"/>
      <c r="L84" s="514"/>
      <c r="M84" s="514"/>
      <c r="N84" s="514"/>
    </row>
    <row r="85" spans="3:14" ht="15" customHeight="1">
      <c r="C85" s="367"/>
      <c r="D85" s="514"/>
      <c r="E85" s="514"/>
      <c r="F85" s="514"/>
      <c r="G85" s="514"/>
      <c r="H85" s="514"/>
      <c r="I85" s="514"/>
      <c r="J85" s="514"/>
      <c r="K85" s="514"/>
      <c r="L85" s="514"/>
      <c r="M85" s="514"/>
      <c r="N85" s="514"/>
    </row>
    <row r="86" spans="3:14" ht="15" customHeight="1">
      <c r="C86" s="367" t="s">
        <v>227</v>
      </c>
      <c r="D86" s="514" t="s">
        <v>239</v>
      </c>
      <c r="E86" s="514"/>
      <c r="F86" s="514"/>
      <c r="G86" s="514"/>
      <c r="H86" s="514"/>
      <c r="I86" s="514"/>
      <c r="J86" s="514"/>
      <c r="K86" s="514"/>
      <c r="L86" s="514"/>
      <c r="M86" s="514"/>
      <c r="N86" s="514"/>
    </row>
    <row r="87" spans="3:14" ht="15" customHeight="1">
      <c r="C87" s="367"/>
      <c r="D87" s="514"/>
      <c r="E87" s="514"/>
      <c r="F87" s="514"/>
      <c r="G87" s="514"/>
      <c r="H87" s="514"/>
      <c r="I87" s="514"/>
      <c r="J87" s="514"/>
      <c r="K87" s="514"/>
      <c r="L87" s="514"/>
      <c r="M87" s="514"/>
      <c r="N87" s="514"/>
    </row>
    <row r="88" spans="3:14" ht="15" customHeight="1">
      <c r="C88" s="367"/>
      <c r="D88" s="514"/>
      <c r="E88" s="514"/>
      <c r="F88" s="514"/>
      <c r="G88" s="514"/>
      <c r="H88" s="514"/>
      <c r="I88" s="514"/>
      <c r="J88" s="514"/>
      <c r="K88" s="514"/>
      <c r="L88" s="514"/>
      <c r="M88" s="514"/>
      <c r="N88" s="514"/>
    </row>
    <row r="89" spans="3:14" ht="15" customHeight="1">
      <c r="C89" s="367" t="s">
        <v>228</v>
      </c>
      <c r="D89" s="513" t="s">
        <v>240</v>
      </c>
      <c r="E89" s="513"/>
      <c r="F89" s="513"/>
      <c r="G89" s="513"/>
      <c r="H89" s="513"/>
      <c r="I89" s="513"/>
      <c r="J89" s="513"/>
      <c r="K89" s="513"/>
      <c r="L89" s="513"/>
      <c r="M89" s="513"/>
      <c r="N89" s="513"/>
    </row>
    <row r="90" spans="3:14" ht="15" customHeight="1">
      <c r="C90" s="367"/>
      <c r="D90" s="513"/>
      <c r="E90" s="513"/>
      <c r="F90" s="513"/>
      <c r="G90" s="513"/>
      <c r="H90" s="513"/>
      <c r="I90" s="513"/>
      <c r="J90" s="513"/>
      <c r="K90" s="513"/>
      <c r="L90" s="513"/>
      <c r="M90" s="513"/>
      <c r="N90" s="513"/>
    </row>
    <row r="91" spans="3:14" ht="15" customHeight="1">
      <c r="C91" s="367"/>
      <c r="D91" s="513"/>
      <c r="E91" s="513"/>
      <c r="F91" s="513"/>
      <c r="G91" s="513"/>
      <c r="H91" s="513"/>
      <c r="I91" s="513"/>
      <c r="J91" s="513"/>
      <c r="K91" s="513"/>
      <c r="L91" s="513"/>
      <c r="M91" s="513"/>
      <c r="N91" s="513"/>
    </row>
    <row r="92" spans="3:14" ht="15" customHeight="1">
      <c r="C92" s="367" t="s">
        <v>229</v>
      </c>
      <c r="D92" s="514" t="s">
        <v>169</v>
      </c>
      <c r="E92" s="514"/>
      <c r="F92" s="514"/>
      <c r="G92" s="514"/>
      <c r="H92" s="514"/>
      <c r="I92" s="514"/>
      <c r="J92" s="514"/>
      <c r="K92" s="514"/>
      <c r="L92" s="514"/>
      <c r="M92" s="514"/>
      <c r="N92" s="514"/>
    </row>
    <row r="93" spans="3:14" ht="15" customHeight="1">
      <c r="C93" s="367"/>
      <c r="D93" s="514"/>
      <c r="E93" s="514"/>
      <c r="F93" s="514"/>
      <c r="G93" s="514"/>
      <c r="H93" s="514"/>
      <c r="I93" s="514"/>
      <c r="J93" s="514"/>
      <c r="K93" s="514"/>
      <c r="L93" s="514"/>
      <c r="M93" s="514"/>
      <c r="N93" s="514"/>
    </row>
    <row r="94" spans="3:14" ht="15" customHeight="1">
      <c r="C94" s="367"/>
      <c r="D94" s="514"/>
      <c r="E94" s="514"/>
      <c r="F94" s="514"/>
      <c r="G94" s="514"/>
      <c r="H94" s="514"/>
      <c r="I94" s="514"/>
      <c r="J94" s="514"/>
      <c r="K94" s="514"/>
      <c r="L94" s="514"/>
      <c r="M94" s="514"/>
      <c r="N94" s="514"/>
    </row>
    <row r="95" spans="3:14" ht="15" customHeight="1">
      <c r="C95" s="367"/>
      <c r="D95" s="514"/>
      <c r="E95" s="514"/>
      <c r="F95" s="514"/>
      <c r="G95" s="514"/>
      <c r="H95" s="514"/>
      <c r="I95" s="514"/>
      <c r="J95" s="514"/>
      <c r="K95" s="514"/>
      <c r="L95" s="514"/>
      <c r="M95" s="514"/>
      <c r="N95" s="514"/>
    </row>
    <row r="96" spans="3:14" ht="15" customHeight="1">
      <c r="C96" s="367" t="s">
        <v>241</v>
      </c>
      <c r="D96" s="514" t="s">
        <v>243</v>
      </c>
      <c r="E96" s="514"/>
      <c r="F96" s="514"/>
      <c r="G96" s="514"/>
      <c r="H96" s="514"/>
      <c r="I96" s="514"/>
      <c r="J96" s="514"/>
      <c r="K96" s="514"/>
      <c r="L96" s="514"/>
      <c r="M96" s="514"/>
      <c r="N96" s="514"/>
    </row>
    <row r="97" spans="2:14" ht="15" customHeight="1">
      <c r="C97" s="367"/>
      <c r="D97" s="514"/>
      <c r="E97" s="514"/>
      <c r="F97" s="514"/>
      <c r="G97" s="514"/>
      <c r="H97" s="514"/>
      <c r="I97" s="514"/>
      <c r="J97" s="514"/>
      <c r="K97" s="514"/>
      <c r="L97" s="514"/>
      <c r="M97" s="514"/>
      <c r="N97" s="514"/>
    </row>
    <row r="98" spans="2:14" ht="15" customHeight="1">
      <c r="C98" s="367"/>
      <c r="D98" s="514"/>
      <c r="E98" s="514"/>
      <c r="F98" s="514"/>
      <c r="G98" s="514"/>
      <c r="H98" s="514"/>
      <c r="I98" s="514"/>
      <c r="J98" s="514"/>
      <c r="K98" s="514"/>
      <c r="L98" s="514"/>
      <c r="M98" s="514"/>
      <c r="N98" s="514"/>
    </row>
    <row r="99" spans="2:14" ht="15" customHeight="1">
      <c r="C99" s="367"/>
      <c r="D99" s="514"/>
      <c r="E99" s="514"/>
      <c r="F99" s="514"/>
      <c r="G99" s="514"/>
      <c r="H99" s="514"/>
      <c r="I99" s="514"/>
      <c r="J99" s="514"/>
      <c r="K99" s="514"/>
      <c r="L99" s="514"/>
      <c r="M99" s="514"/>
      <c r="N99" s="514"/>
    </row>
    <row r="100" spans="2:14" ht="15" customHeight="1">
      <c r="C100" s="367"/>
      <c r="D100" s="514"/>
      <c r="E100" s="514"/>
      <c r="F100" s="514"/>
      <c r="G100" s="514"/>
      <c r="H100" s="514"/>
      <c r="I100" s="514"/>
      <c r="J100" s="514"/>
      <c r="K100" s="514"/>
      <c r="L100" s="514"/>
      <c r="M100" s="514"/>
      <c r="N100" s="514"/>
    </row>
    <row r="101" spans="2:14" ht="15" customHeight="1">
      <c r="C101" s="367"/>
      <c r="D101" s="514"/>
      <c r="E101" s="514"/>
      <c r="F101" s="514"/>
      <c r="G101" s="514"/>
      <c r="H101" s="514"/>
      <c r="I101" s="514"/>
      <c r="J101" s="514"/>
      <c r="K101" s="514"/>
      <c r="L101" s="514"/>
      <c r="M101" s="514"/>
      <c r="N101" s="514"/>
    </row>
    <row r="102" spans="2:14" ht="15" customHeight="1">
      <c r="C102" s="367"/>
      <c r="D102" s="514"/>
      <c r="E102" s="514"/>
      <c r="F102" s="514"/>
      <c r="G102" s="514"/>
      <c r="H102" s="514"/>
      <c r="I102" s="514"/>
      <c r="J102" s="514"/>
      <c r="K102" s="514"/>
      <c r="L102" s="514"/>
      <c r="M102" s="514"/>
      <c r="N102" s="514"/>
    </row>
    <row r="103" spans="2:14" s="370" customFormat="1" ht="20.100000000000001" customHeight="1">
      <c r="B103" s="371" t="s">
        <v>139</v>
      </c>
      <c r="C103" s="372"/>
      <c r="D103" s="372"/>
      <c r="E103" s="369"/>
      <c r="F103" s="369"/>
      <c r="G103" s="369"/>
      <c r="H103" s="369"/>
      <c r="I103" s="369"/>
      <c r="J103" s="369"/>
      <c r="K103" s="369"/>
      <c r="L103" s="369"/>
      <c r="M103" s="369"/>
      <c r="N103" s="369"/>
    </row>
    <row r="104" spans="2:14" ht="15" customHeight="1"/>
    <row r="105" spans="2:14" ht="15" customHeight="1">
      <c r="C105" s="367" t="s">
        <v>147</v>
      </c>
      <c r="D105" s="513" t="s">
        <v>140</v>
      </c>
      <c r="E105" s="513"/>
      <c r="F105" s="513"/>
      <c r="G105" s="513"/>
      <c r="H105" s="513"/>
      <c r="I105" s="513"/>
      <c r="J105" s="513"/>
      <c r="K105" s="513"/>
      <c r="L105" s="513"/>
      <c r="M105" s="513"/>
      <c r="N105" s="513"/>
    </row>
    <row r="106" spans="2:14" ht="15" customHeight="1">
      <c r="C106" s="367"/>
      <c r="D106" s="513"/>
      <c r="E106" s="513"/>
      <c r="F106" s="513"/>
      <c r="G106" s="513"/>
      <c r="H106" s="513"/>
      <c r="I106" s="513"/>
      <c r="J106" s="513"/>
      <c r="K106" s="513"/>
      <c r="L106" s="513"/>
      <c r="M106" s="513"/>
      <c r="N106" s="513"/>
    </row>
    <row r="107" spans="2:14" ht="15" customHeight="1">
      <c r="C107" s="367"/>
      <c r="D107" s="513"/>
      <c r="E107" s="513"/>
      <c r="F107" s="513"/>
      <c r="G107" s="513"/>
      <c r="H107" s="513"/>
      <c r="I107" s="513"/>
      <c r="J107" s="513"/>
      <c r="K107" s="513"/>
      <c r="L107" s="513"/>
      <c r="M107" s="513"/>
      <c r="N107" s="513"/>
    </row>
    <row r="108" spans="2:14" ht="15" customHeight="1">
      <c r="C108" s="367" t="s">
        <v>148</v>
      </c>
      <c r="D108" s="513" t="s">
        <v>141</v>
      </c>
      <c r="E108" s="513"/>
      <c r="F108" s="513"/>
      <c r="G108" s="513"/>
      <c r="H108" s="513"/>
      <c r="I108" s="513"/>
      <c r="J108" s="513"/>
      <c r="K108" s="513"/>
      <c r="L108" s="513"/>
      <c r="M108" s="513"/>
      <c r="N108" s="513"/>
    </row>
    <row r="109" spans="2:14" ht="15" customHeight="1">
      <c r="C109" s="367"/>
      <c r="D109" s="513"/>
      <c r="E109" s="513"/>
      <c r="F109" s="513"/>
      <c r="G109" s="513"/>
      <c r="H109" s="513"/>
      <c r="I109" s="513"/>
      <c r="J109" s="513"/>
      <c r="K109" s="513"/>
      <c r="L109" s="513"/>
      <c r="M109" s="513"/>
      <c r="N109" s="513"/>
    </row>
    <row r="110" spans="2:14" ht="15" customHeight="1">
      <c r="C110" s="367"/>
      <c r="D110" s="513"/>
      <c r="E110" s="513"/>
      <c r="F110" s="513"/>
      <c r="G110" s="513"/>
      <c r="H110" s="513"/>
      <c r="I110" s="513"/>
      <c r="J110" s="513"/>
      <c r="K110" s="513"/>
      <c r="L110" s="513"/>
      <c r="M110" s="513"/>
      <c r="N110" s="513"/>
    </row>
    <row r="111" spans="2:14" ht="15" customHeight="1">
      <c r="C111" s="367" t="s">
        <v>149</v>
      </c>
      <c r="D111" s="367" t="s">
        <v>142</v>
      </c>
      <c r="E111" s="367"/>
      <c r="F111" s="367"/>
      <c r="G111" s="367"/>
      <c r="H111" s="367"/>
      <c r="I111" s="367"/>
      <c r="J111" s="367"/>
      <c r="K111" s="367"/>
      <c r="L111" s="367"/>
      <c r="M111" s="367"/>
      <c r="N111" s="367"/>
    </row>
    <row r="112" spans="2:14" ht="15" customHeight="1">
      <c r="C112" s="367"/>
      <c r="D112" s="367"/>
      <c r="E112" s="367"/>
      <c r="F112" s="367"/>
      <c r="G112" s="367"/>
      <c r="H112" s="367"/>
      <c r="I112" s="367"/>
      <c r="J112" s="367"/>
      <c r="K112" s="367"/>
      <c r="L112" s="367"/>
      <c r="M112" s="367"/>
      <c r="N112" s="367"/>
    </row>
    <row r="113" spans="3:14" ht="15" customHeight="1">
      <c r="C113" s="367" t="s">
        <v>150</v>
      </c>
      <c r="D113" s="367" t="s">
        <v>146</v>
      </c>
      <c r="E113" s="367"/>
      <c r="F113" s="367"/>
      <c r="G113" s="367"/>
      <c r="H113" s="367"/>
      <c r="I113" s="367"/>
      <c r="J113" s="367"/>
      <c r="K113" s="367"/>
      <c r="L113" s="367"/>
      <c r="M113" s="367"/>
      <c r="N113" s="367"/>
    </row>
    <row r="114" spans="3:14" ht="15" customHeight="1" thickBot="1"/>
    <row r="115" spans="3:14" ht="15" customHeight="1" thickTop="1">
      <c r="C115" s="278"/>
      <c r="D115" s="279"/>
      <c r="E115" s="279"/>
      <c r="F115" s="279"/>
      <c r="G115" s="279"/>
      <c r="H115" s="279"/>
      <c r="I115" s="280"/>
    </row>
    <row r="116" spans="3:14" ht="15" customHeight="1">
      <c r="C116" s="281"/>
      <c r="D116" s="282" t="s">
        <v>145</v>
      </c>
      <c r="E116" s="282"/>
      <c r="F116" s="282"/>
      <c r="G116" s="282"/>
      <c r="H116" s="282"/>
      <c r="I116" s="283"/>
    </row>
    <row r="117" spans="3:14" ht="15" customHeight="1">
      <c r="C117" s="281"/>
      <c r="D117" s="282" t="s">
        <v>143</v>
      </c>
      <c r="E117" s="282"/>
      <c r="F117" s="282"/>
      <c r="G117" s="282"/>
      <c r="H117" s="282"/>
      <c r="I117" s="283"/>
    </row>
    <row r="118" spans="3:14" ht="15" customHeight="1">
      <c r="C118" s="281"/>
      <c r="D118" s="282" t="s">
        <v>168</v>
      </c>
      <c r="E118" s="282"/>
      <c r="F118" s="282"/>
      <c r="G118" s="282"/>
      <c r="H118" s="282"/>
      <c r="I118" s="283"/>
    </row>
    <row r="119" spans="3:14" ht="15" customHeight="1">
      <c r="C119" s="281"/>
      <c r="D119" s="282" t="s">
        <v>144</v>
      </c>
      <c r="E119" s="282"/>
      <c r="F119" s="282"/>
      <c r="G119" s="282"/>
      <c r="H119" s="282"/>
      <c r="I119" s="283"/>
    </row>
    <row r="120" spans="3:14" ht="15" customHeight="1" thickBot="1">
      <c r="C120" s="284"/>
      <c r="D120" s="285"/>
      <c r="E120" s="285"/>
      <c r="F120" s="285"/>
      <c r="G120" s="285"/>
      <c r="H120" s="285"/>
      <c r="I120" s="286"/>
    </row>
    <row r="121" spans="3:14" ht="15" customHeight="1" thickTop="1"/>
  </sheetData>
  <sheetProtection sheet="1" objects="1" scenarios="1"/>
  <mergeCells count="27">
    <mergeCell ref="D92:N95"/>
    <mergeCell ref="C7:N16"/>
    <mergeCell ref="D40:N41"/>
    <mergeCell ref="D48:N50"/>
    <mergeCell ref="D47:N47"/>
    <mergeCell ref="D33:N34"/>
    <mergeCell ref="D32:N32"/>
    <mergeCell ref="D35:N35"/>
    <mergeCell ref="D36:N38"/>
    <mergeCell ref="D42:N42"/>
    <mergeCell ref="D43:N46"/>
    <mergeCell ref="D108:N110"/>
    <mergeCell ref="D66:N68"/>
    <mergeCell ref="D89:N91"/>
    <mergeCell ref="D20:N22"/>
    <mergeCell ref="D30:N30"/>
    <mergeCell ref="D39:N39"/>
    <mergeCell ref="D105:N107"/>
    <mergeCell ref="D62:N65"/>
    <mergeCell ref="D69:N74"/>
    <mergeCell ref="D75:N77"/>
    <mergeCell ref="D96:N102"/>
    <mergeCell ref="D86:N88"/>
    <mergeCell ref="D78:N81"/>
    <mergeCell ref="D57:N59"/>
    <mergeCell ref="E23:N29"/>
    <mergeCell ref="D82:N85"/>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78"/>
  <sheetViews>
    <sheetView showGridLines="0" topLeftCell="A5" zoomScaleNormal="100" workbookViewId="0">
      <selection activeCell="C41" sqref="C41"/>
    </sheetView>
  </sheetViews>
  <sheetFormatPr defaultRowHeight="11.25"/>
  <cols>
    <col min="1" max="1" width="4" customWidth="1"/>
    <col min="2" max="2" width="4" style="88" customWidth="1"/>
    <col min="3" max="3" width="14.33203125" customWidth="1"/>
    <col min="4" max="4" width="12.83203125" customWidth="1"/>
    <col min="5" max="5" width="15.83203125" customWidth="1"/>
    <col min="6" max="6" width="12.33203125" customWidth="1"/>
    <col min="7" max="7" width="16.83203125" customWidth="1"/>
    <col min="8" max="8" width="6.33203125" customWidth="1"/>
    <col min="10" max="10" width="7.83203125" customWidth="1"/>
  </cols>
  <sheetData>
    <row r="1" spans="1:10" ht="24.95" customHeight="1">
      <c r="A1" s="377" t="s">
        <v>742</v>
      </c>
    </row>
    <row r="2" spans="1:10" ht="15" customHeight="1">
      <c r="A2" s="274"/>
    </row>
    <row r="3" spans="1:10" ht="20.100000000000001" customHeight="1">
      <c r="A3" s="274"/>
      <c r="B3" s="376" t="s">
        <v>258</v>
      </c>
      <c r="C3" s="468"/>
    </row>
    <row r="4" spans="1:10" ht="9.9499999999999993" customHeight="1"/>
    <row r="5" spans="1:10" ht="30" customHeight="1">
      <c r="B5" s="518" t="s">
        <v>134</v>
      </c>
      <c r="C5" s="519"/>
      <c r="D5" s="520" t="s">
        <v>743</v>
      </c>
      <c r="E5" s="521"/>
      <c r="F5" s="521"/>
      <c r="G5" s="521"/>
      <c r="H5" s="521"/>
      <c r="I5" s="521"/>
      <c r="J5" s="522"/>
    </row>
    <row r="6" spans="1:10" ht="20.100000000000001" customHeight="1">
      <c r="B6" s="287"/>
      <c r="C6" s="287"/>
      <c r="D6" s="132"/>
      <c r="E6" s="132"/>
      <c r="F6" s="132"/>
      <c r="G6" s="132"/>
      <c r="H6" s="132"/>
      <c r="I6" s="132"/>
      <c r="J6" s="132"/>
    </row>
    <row r="7" spans="1:10" ht="20.100000000000001" customHeight="1">
      <c r="B7" s="376" t="s">
        <v>259</v>
      </c>
      <c r="C7" s="469"/>
      <c r="D7" s="132"/>
      <c r="E7" s="132"/>
      <c r="F7" s="132"/>
      <c r="G7" s="132"/>
      <c r="H7" s="132"/>
      <c r="I7" s="132"/>
      <c r="J7" s="132"/>
    </row>
    <row r="8" spans="1:10" ht="9.9499999999999993" customHeight="1">
      <c r="B8" s="287"/>
      <c r="C8" s="287"/>
      <c r="D8" s="132"/>
      <c r="E8" s="132"/>
      <c r="F8" s="132"/>
      <c r="G8" s="132"/>
      <c r="H8" s="132"/>
      <c r="I8" s="132"/>
      <c r="J8" s="132"/>
    </row>
    <row r="9" spans="1:10" ht="15" customHeight="1">
      <c r="B9" s="88" t="s">
        <v>135</v>
      </c>
      <c r="C9" s="523" t="s">
        <v>746</v>
      </c>
      <c r="D9" s="524"/>
      <c r="E9" s="311" t="s">
        <v>247</v>
      </c>
    </row>
    <row r="10" spans="1:10" ht="20.100000000000001" customHeight="1">
      <c r="C10" s="293"/>
      <c r="D10" s="117"/>
      <c r="E10" s="375"/>
    </row>
    <row r="11" spans="1:10" ht="20.100000000000001" customHeight="1">
      <c r="B11" s="376" t="s">
        <v>744</v>
      </c>
      <c r="C11" s="470"/>
      <c r="D11" s="117"/>
      <c r="E11" s="375"/>
    </row>
    <row r="12" spans="1:10" ht="9.9499999999999993" customHeight="1">
      <c r="C12" s="293"/>
      <c r="D12" s="117"/>
      <c r="E12" s="198"/>
    </row>
    <row r="13" spans="1:10">
      <c r="B13" s="87"/>
      <c r="C13" s="131" t="s">
        <v>153</v>
      </c>
      <c r="D13" s="70"/>
      <c r="E13" s="118" t="s">
        <v>745</v>
      </c>
    </row>
    <row r="14" spans="1:10">
      <c r="B14" s="80">
        <v>1</v>
      </c>
      <c r="C14" s="12" t="s">
        <v>0</v>
      </c>
      <c r="D14" s="12"/>
      <c r="E14" s="312"/>
    </row>
    <row r="15" spans="1:10">
      <c r="B15" s="80">
        <v>2</v>
      </c>
      <c r="C15" s="12" t="s">
        <v>1</v>
      </c>
      <c r="D15" s="12"/>
      <c r="E15" s="313"/>
    </row>
    <row r="16" spans="1:10">
      <c r="B16" s="80">
        <v>3</v>
      </c>
      <c r="C16" s="12" t="s">
        <v>2</v>
      </c>
      <c r="D16" s="12"/>
      <c r="E16" s="313"/>
    </row>
    <row r="17" spans="2:5">
      <c r="B17" s="80">
        <v>4</v>
      </c>
      <c r="C17" s="12" t="s">
        <v>3</v>
      </c>
      <c r="D17" s="12"/>
      <c r="E17" s="313"/>
    </row>
    <row r="18" spans="2:5">
      <c r="B18" s="80">
        <v>5</v>
      </c>
      <c r="C18" s="12" t="s">
        <v>4</v>
      </c>
      <c r="D18" s="12"/>
      <c r="E18" s="313"/>
    </row>
    <row r="19" spans="2:5">
      <c r="B19" s="81">
        <v>6</v>
      </c>
      <c r="C19" s="15" t="s">
        <v>5</v>
      </c>
      <c r="D19" s="15"/>
      <c r="E19" s="314"/>
    </row>
    <row r="20" spans="2:5">
      <c r="B20" s="80">
        <v>7</v>
      </c>
      <c r="C20" s="12" t="s">
        <v>6</v>
      </c>
      <c r="D20" s="12"/>
      <c r="E20" s="313"/>
    </row>
    <row r="21" spans="2:5">
      <c r="B21" s="80">
        <v>8</v>
      </c>
      <c r="C21" s="12" t="s">
        <v>7</v>
      </c>
      <c r="D21" s="12"/>
      <c r="E21" s="313"/>
    </row>
    <row r="22" spans="2:5">
      <c r="B22" s="80">
        <v>9</v>
      </c>
      <c r="C22" s="12" t="s">
        <v>8</v>
      </c>
      <c r="D22" s="12"/>
      <c r="E22" s="313"/>
    </row>
    <row r="23" spans="2:5">
      <c r="B23" s="82">
        <v>10</v>
      </c>
      <c r="C23" s="18" t="s">
        <v>9</v>
      </c>
      <c r="D23" s="18"/>
      <c r="E23" s="315"/>
    </row>
    <row r="24" spans="2:5">
      <c r="B24" s="80">
        <v>11</v>
      </c>
      <c r="C24" s="12" t="s">
        <v>10</v>
      </c>
      <c r="D24" s="12"/>
      <c r="E24" s="313"/>
    </row>
    <row r="25" spans="2:5">
      <c r="B25" s="80">
        <v>12</v>
      </c>
      <c r="C25" s="12" t="s">
        <v>11</v>
      </c>
      <c r="D25" s="12"/>
      <c r="E25" s="313"/>
    </row>
    <row r="26" spans="2:5">
      <c r="B26" s="80">
        <v>13</v>
      </c>
      <c r="C26" s="12" t="s">
        <v>12</v>
      </c>
      <c r="D26" s="12"/>
      <c r="E26" s="313"/>
    </row>
    <row r="27" spans="2:5">
      <c r="B27" s="80">
        <v>14</v>
      </c>
      <c r="C27" s="12" t="s">
        <v>13</v>
      </c>
      <c r="D27" s="12"/>
      <c r="E27" s="313"/>
    </row>
    <row r="28" spans="2:5">
      <c r="B28" s="80">
        <v>15</v>
      </c>
      <c r="C28" s="12" t="s">
        <v>16</v>
      </c>
      <c r="D28" s="12"/>
      <c r="E28" s="313"/>
    </row>
    <row r="29" spans="2:5">
      <c r="B29" s="81">
        <v>16</v>
      </c>
      <c r="C29" s="15" t="s">
        <v>170</v>
      </c>
      <c r="D29" s="15"/>
      <c r="E29" s="314"/>
    </row>
    <row r="30" spans="2:5">
      <c r="B30" s="80">
        <v>17</v>
      </c>
      <c r="C30" s="12" t="s">
        <v>15</v>
      </c>
      <c r="D30" s="12"/>
      <c r="E30" s="313"/>
    </row>
    <row r="31" spans="2:5">
      <c r="B31" s="80">
        <v>18</v>
      </c>
      <c r="C31" s="12" t="s">
        <v>17</v>
      </c>
      <c r="D31" s="12"/>
      <c r="E31" s="313"/>
    </row>
    <row r="32" spans="2:5">
      <c r="B32" s="80">
        <v>19</v>
      </c>
      <c r="C32" s="12" t="s">
        <v>18</v>
      </c>
      <c r="D32" s="12"/>
      <c r="E32" s="313"/>
    </row>
    <row r="33" spans="2:5">
      <c r="B33" s="82">
        <v>20</v>
      </c>
      <c r="C33" s="18" t="s">
        <v>19</v>
      </c>
      <c r="D33" s="18"/>
      <c r="E33" s="315"/>
    </row>
    <row r="34" spans="2:5">
      <c r="B34" s="80">
        <v>21</v>
      </c>
      <c r="C34" s="12" t="s">
        <v>20</v>
      </c>
      <c r="D34" s="12"/>
      <c r="E34" s="313"/>
    </row>
    <row r="35" spans="2:5">
      <c r="B35" s="80">
        <v>22</v>
      </c>
      <c r="C35" s="12" t="s">
        <v>171</v>
      </c>
      <c r="D35" s="12"/>
      <c r="E35" s="313"/>
    </row>
    <row r="36" spans="2:5">
      <c r="B36" s="80">
        <v>23</v>
      </c>
      <c r="C36" s="12" t="s">
        <v>172</v>
      </c>
      <c r="D36" s="12"/>
      <c r="E36" s="313"/>
    </row>
    <row r="37" spans="2:5">
      <c r="B37" s="80">
        <v>24</v>
      </c>
      <c r="C37" s="12" t="s">
        <v>21</v>
      </c>
      <c r="D37" s="12"/>
      <c r="E37" s="313"/>
    </row>
    <row r="38" spans="2:5">
      <c r="B38" s="80">
        <v>25</v>
      </c>
      <c r="C38" s="12" t="s">
        <v>22</v>
      </c>
      <c r="D38" s="12"/>
      <c r="E38" s="313"/>
    </row>
    <row r="39" spans="2:5">
      <c r="B39" s="81">
        <v>26</v>
      </c>
      <c r="C39" s="15" t="s">
        <v>23</v>
      </c>
      <c r="D39" s="15"/>
      <c r="E39" s="314"/>
    </row>
    <row r="40" spans="2:5">
      <c r="B40" s="80">
        <v>27</v>
      </c>
      <c r="C40" s="12" t="s">
        <v>855</v>
      </c>
      <c r="D40" s="12"/>
      <c r="E40" s="313"/>
    </row>
    <row r="41" spans="2:5">
      <c r="B41" s="80">
        <v>28</v>
      </c>
      <c r="C41" s="12" t="s">
        <v>25</v>
      </c>
      <c r="D41" s="12"/>
      <c r="E41" s="313"/>
    </row>
    <row r="42" spans="2:5">
      <c r="B42" s="80">
        <v>29</v>
      </c>
      <c r="C42" s="12" t="s">
        <v>26</v>
      </c>
      <c r="D42" s="12"/>
      <c r="E42" s="313"/>
    </row>
    <row r="43" spans="2:5">
      <c r="B43" s="82">
        <v>30</v>
      </c>
      <c r="C43" s="18" t="s">
        <v>27</v>
      </c>
      <c r="D43" s="18"/>
      <c r="E43" s="315"/>
    </row>
    <row r="44" spans="2:5">
      <c r="B44" s="81">
        <v>31</v>
      </c>
      <c r="C44" s="15" t="s">
        <v>173</v>
      </c>
      <c r="D44" s="15"/>
      <c r="E44" s="314"/>
    </row>
    <row r="45" spans="2:5">
      <c r="B45" s="80">
        <v>32</v>
      </c>
      <c r="C45" s="12" t="s">
        <v>174</v>
      </c>
      <c r="D45" s="12"/>
      <c r="E45" s="313"/>
    </row>
    <row r="46" spans="2:5">
      <c r="B46" s="80">
        <v>33</v>
      </c>
      <c r="C46" s="12" t="s">
        <v>28</v>
      </c>
      <c r="D46" s="12"/>
      <c r="E46" s="313"/>
    </row>
    <row r="47" spans="2:5">
      <c r="B47" s="80">
        <v>34</v>
      </c>
      <c r="C47" s="12" t="s">
        <v>29</v>
      </c>
      <c r="D47" s="12"/>
      <c r="E47" s="313"/>
    </row>
    <row r="48" spans="2:5">
      <c r="B48" s="82">
        <v>35</v>
      </c>
      <c r="C48" s="18" t="s">
        <v>30</v>
      </c>
      <c r="D48" s="18"/>
      <c r="E48" s="315"/>
    </row>
    <row r="49" spans="2:10">
      <c r="B49" s="83">
        <v>36</v>
      </c>
      <c r="C49" s="21" t="s">
        <v>31</v>
      </c>
      <c r="D49" s="21"/>
      <c r="E49" s="316"/>
    </row>
    <row r="50" spans="2:10">
      <c r="B50" s="87"/>
      <c r="C50" s="131" t="s">
        <v>74</v>
      </c>
      <c r="D50" s="70"/>
      <c r="E50" s="67">
        <f>SUM(E14:E49)</f>
        <v>0</v>
      </c>
    </row>
    <row r="51" spans="2:10" ht="20.100000000000001" customHeight="1">
      <c r="B51" s="119"/>
      <c r="C51" s="132"/>
      <c r="D51" s="132"/>
      <c r="E51" s="90"/>
    </row>
    <row r="52" spans="2:10" ht="20.100000000000001" customHeight="1">
      <c r="B52" s="376" t="s">
        <v>822</v>
      </c>
      <c r="C52" s="469"/>
      <c r="D52" s="132"/>
      <c r="E52" s="132"/>
      <c r="F52" s="132"/>
      <c r="G52" s="132"/>
      <c r="H52" s="132"/>
      <c r="I52" s="132"/>
      <c r="J52" s="132"/>
    </row>
    <row r="53" spans="2:10" ht="9.9499999999999993" customHeight="1">
      <c r="B53" s="376"/>
      <c r="C53" s="469"/>
      <c r="D53" s="132"/>
      <c r="E53" s="132"/>
      <c r="F53" s="132"/>
      <c r="G53" s="132"/>
      <c r="H53" s="132"/>
      <c r="I53" s="132"/>
      <c r="J53" s="132"/>
    </row>
    <row r="54" spans="2:10" ht="15" customHeight="1">
      <c r="B54" s="88" t="s">
        <v>816</v>
      </c>
      <c r="C54" t="s">
        <v>817</v>
      </c>
      <c r="D54" s="311" t="s">
        <v>813</v>
      </c>
    </row>
    <row r="55" spans="2:10" ht="7.5" customHeight="1"/>
    <row r="56" spans="2:10" ht="15" customHeight="1">
      <c r="B56" s="497" t="s">
        <v>818</v>
      </c>
      <c r="C56" s="498" t="s">
        <v>819</v>
      </c>
      <c r="D56" t="s">
        <v>820</v>
      </c>
    </row>
    <row r="57" spans="2:10" ht="15" customHeight="1">
      <c r="B57" s="497" t="s">
        <v>818</v>
      </c>
      <c r="C57" s="498" t="s">
        <v>813</v>
      </c>
      <c r="D57" t="s">
        <v>821</v>
      </c>
    </row>
    <row r="58" spans="2:10" ht="15" customHeight="1"/>
    <row r="59" spans="2:10" ht="20.100000000000001" customHeight="1">
      <c r="B59" s="376" t="s">
        <v>823</v>
      </c>
      <c r="C59" s="132"/>
      <c r="D59" s="132"/>
      <c r="E59" s="90"/>
    </row>
    <row r="60" spans="2:10" ht="9.9499999999999993" customHeight="1"/>
    <row r="61" spans="2:10" ht="15" customHeight="1">
      <c r="B61" s="88" t="s">
        <v>135</v>
      </c>
      <c r="C61" s="119" t="s">
        <v>78</v>
      </c>
      <c r="D61" s="317">
        <v>0.58099999999999996</v>
      </c>
    </row>
    <row r="62" spans="2:10" ht="7.5" customHeight="1"/>
    <row r="63" spans="2:10" ht="15">
      <c r="C63" s="307" t="s">
        <v>853</v>
      </c>
      <c r="D63" s="308"/>
      <c r="E63" s="307"/>
    </row>
    <row r="64" spans="2:10" ht="12">
      <c r="C64" s="357" t="s">
        <v>218</v>
      </c>
      <c r="D64" s="373">
        <v>0.57399999999999995</v>
      </c>
      <c r="E64" s="510"/>
    </row>
    <row r="65" spans="3:5" ht="12">
      <c r="C65" s="358" t="s">
        <v>219</v>
      </c>
      <c r="D65" s="374">
        <v>0.58199999999999996</v>
      </c>
      <c r="E65" s="512"/>
    </row>
    <row r="66" spans="3:5" ht="12">
      <c r="C66" s="358" t="s">
        <v>220</v>
      </c>
      <c r="D66" s="374">
        <v>0.61699999999999999</v>
      </c>
      <c r="E66" s="512"/>
    </row>
    <row r="67" spans="3:5" ht="12">
      <c r="C67" s="358" t="s">
        <v>221</v>
      </c>
      <c r="D67" s="374">
        <v>0.59</v>
      </c>
      <c r="E67" s="512"/>
    </row>
    <row r="68" spans="3:5" ht="12">
      <c r="C68" s="358" t="s">
        <v>222</v>
      </c>
      <c r="D68" s="374">
        <v>0.58699999999999997</v>
      </c>
      <c r="E68" s="512"/>
    </row>
    <row r="69" spans="3:5" ht="12">
      <c r="C69" s="358" t="s">
        <v>245</v>
      </c>
      <c r="D69" s="374">
        <v>0.58099999999999996</v>
      </c>
      <c r="E69" s="512"/>
    </row>
    <row r="70" spans="3:5" ht="12">
      <c r="C70" s="359" t="s">
        <v>246</v>
      </c>
      <c r="D70" s="360">
        <f>AVERAGE(D64:D69)</f>
        <v>0.58850000000000002</v>
      </c>
      <c r="E70" s="512"/>
    </row>
    <row r="71" spans="3:5" ht="15" customHeight="1">
      <c r="C71" s="510"/>
      <c r="D71" s="511"/>
      <c r="E71" s="511"/>
    </row>
    <row r="72" spans="3:5">
      <c r="C72" s="294"/>
    </row>
    <row r="73" spans="3:5">
      <c r="C73" s="294" t="s">
        <v>247</v>
      </c>
    </row>
    <row r="74" spans="3:5">
      <c r="C74" s="294" t="s">
        <v>156</v>
      </c>
    </row>
    <row r="75" spans="3:5">
      <c r="C75" s="295" t="s">
        <v>157</v>
      </c>
    </row>
    <row r="76" spans="3:5">
      <c r="C76" s="295" t="s">
        <v>158</v>
      </c>
    </row>
    <row r="77" spans="3:5">
      <c r="C77" s="295" t="s">
        <v>159</v>
      </c>
    </row>
    <row r="78" spans="3:5">
      <c r="C78" s="8"/>
    </row>
  </sheetData>
  <sheetProtection sheet="1" objects="1" scenarios="1"/>
  <mergeCells count="3">
    <mergeCell ref="B5:C5"/>
    <mergeCell ref="D5:J5"/>
    <mergeCell ref="C9:D9"/>
  </mergeCells>
  <phoneticPr fontId="5"/>
  <dataValidations count="3">
    <dataValidation type="list" allowBlank="1" showInputMessage="1" showErrorMessage="1" sqref="E9">
      <formula1>$C$73:$C$77</formula1>
    </dataValidation>
    <dataValidation type="list" allowBlank="1" showInputMessage="1" showErrorMessage="1" sqref="WVL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formula1>$C$49:$C$50</formula1>
    </dataValidation>
    <dataValidation type="list" allowBlank="1" showInputMessage="1" showErrorMessage="1" sqref="D54">
      <formula1>$C$56:$C$57</formula1>
    </dataValidation>
  </dataValidations>
  <printOptions horizontalCentered="1"/>
  <pageMargins left="0.70866141732283472" right="0.70866141732283472" top="0.74803149606299213" bottom="0.74803149606299213" header="0.31496062992125984" footer="0.31496062992125984"/>
  <pageSetup paperSize="9" scale="85" orientation="portrait" horizontalDpi="300" verticalDpi="300" r:id="rId1"/>
  <rowBreaks count="2" manualBreakCount="2">
    <brk id="71" max="9" man="1"/>
    <brk id="7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44"/>
  <sheetViews>
    <sheetView showGridLines="0" zoomScaleNormal="100" workbookViewId="0">
      <selection activeCell="D27" sqref="D27"/>
    </sheetView>
  </sheetViews>
  <sheetFormatPr defaultRowHeight="11.25"/>
  <cols>
    <col min="1" max="1" width="9.33203125" style="166"/>
    <col min="2" max="2" width="4.6640625" style="166" customWidth="1"/>
    <col min="3" max="3" width="23.33203125" style="166" customWidth="1"/>
    <col min="4" max="5" width="15.6640625" style="166" customWidth="1"/>
    <col min="6" max="6" width="15.6640625" style="166" bestFit="1" customWidth="1"/>
    <col min="7" max="16384" width="9.33203125" style="166"/>
  </cols>
  <sheetData>
    <row r="1" spans="1:8" ht="18" customHeight="1">
      <c r="A1" s="506" t="s">
        <v>82</v>
      </c>
      <c r="B1" s="165"/>
      <c r="C1" s="165"/>
      <c r="D1" s="165"/>
      <c r="E1" s="165"/>
      <c r="F1" s="165"/>
      <c r="G1" s="165"/>
      <c r="H1" s="165"/>
    </row>
    <row r="2" spans="1:8" ht="18" customHeight="1">
      <c r="A2" s="165"/>
      <c r="B2" s="165"/>
      <c r="C2" s="165"/>
      <c r="D2" s="165"/>
      <c r="E2" s="165"/>
      <c r="F2" s="165"/>
      <c r="G2" s="165"/>
      <c r="H2" s="165"/>
    </row>
    <row r="3" spans="1:8" ht="20.100000000000001" customHeight="1">
      <c r="A3" s="488" t="s">
        <v>112</v>
      </c>
      <c r="B3" s="195"/>
      <c r="C3" s="195"/>
      <c r="D3" s="167"/>
      <c r="E3" s="167"/>
      <c r="F3" s="167"/>
      <c r="G3" s="168"/>
      <c r="H3" s="168"/>
    </row>
    <row r="4" spans="1:8" ht="30" customHeight="1">
      <c r="A4" s="165"/>
      <c r="B4" s="527" t="str">
        <f>+データ入力表!D5</f>
        <v>（例）一般機械部門の県内需要が100億円増加した場合、本県経済に与える経済波及効果と環境効果</v>
      </c>
      <c r="C4" s="527"/>
      <c r="D4" s="527"/>
      <c r="E4" s="527"/>
      <c r="F4" s="527"/>
      <c r="G4" s="527"/>
      <c r="H4" s="527"/>
    </row>
    <row r="5" spans="1:8" ht="18" customHeight="1">
      <c r="A5" s="165"/>
      <c r="B5" s="169"/>
      <c r="C5" s="169"/>
      <c r="D5" s="169"/>
      <c r="E5" s="169"/>
      <c r="F5" s="169"/>
      <c r="G5" s="169"/>
      <c r="H5" s="169"/>
    </row>
    <row r="6" spans="1:8" ht="20.100000000000001" customHeight="1">
      <c r="A6" s="488" t="s">
        <v>113</v>
      </c>
      <c r="B6" s="165"/>
      <c r="C6" s="169"/>
      <c r="D6" s="169"/>
      <c r="E6" s="169"/>
      <c r="F6" s="169"/>
      <c r="G6" s="165"/>
      <c r="H6" s="165"/>
    </row>
    <row r="7" spans="1:8" ht="36" customHeight="1">
      <c r="A7" s="165"/>
      <c r="B7" s="170"/>
      <c r="C7" s="196"/>
      <c r="D7" s="196"/>
      <c r="E7" s="196"/>
      <c r="F7" s="196"/>
      <c r="G7" s="196"/>
      <c r="H7" s="197"/>
    </row>
    <row r="8" spans="1:8" ht="18" customHeight="1">
      <c r="A8" s="165"/>
      <c r="B8" s="165"/>
      <c r="C8" s="165"/>
      <c r="D8" s="165"/>
      <c r="E8" s="165"/>
      <c r="F8" s="165"/>
      <c r="G8" s="165"/>
      <c r="H8" s="165"/>
    </row>
    <row r="9" spans="1:8" ht="20.100000000000001" customHeight="1">
      <c r="A9" s="489" t="s">
        <v>114</v>
      </c>
      <c r="B9" s="165"/>
      <c r="C9" s="165"/>
      <c r="D9" s="171"/>
      <c r="E9" s="165"/>
      <c r="F9" s="165"/>
      <c r="G9" s="165"/>
      <c r="H9" s="165"/>
    </row>
    <row r="10" spans="1:8" ht="20.100000000000001" customHeight="1">
      <c r="A10" s="489"/>
      <c r="B10" s="165"/>
      <c r="C10" s="165"/>
      <c r="D10" s="171" t="str">
        <f>+"(単位："&amp;データ入力表!E9&amp;")"</f>
        <v>(単位：億円)</v>
      </c>
      <c r="E10" s="165"/>
      <c r="F10" s="165"/>
      <c r="G10" s="165"/>
      <c r="H10" s="165"/>
    </row>
    <row r="11" spans="1:8" ht="18" customHeight="1">
      <c r="A11" s="165"/>
      <c r="B11" s="172" t="s">
        <v>775</v>
      </c>
      <c r="C11" s="173"/>
      <c r="D11" s="174">
        <f>計算!C41</f>
        <v>0</v>
      </c>
      <c r="E11" s="165"/>
      <c r="F11" s="165"/>
      <c r="G11" s="165"/>
      <c r="H11" s="165"/>
    </row>
    <row r="12" spans="1:8" ht="18" customHeight="1">
      <c r="A12" s="165"/>
      <c r="B12" s="172" t="s">
        <v>776</v>
      </c>
      <c r="C12" s="173"/>
      <c r="D12" s="174">
        <f>計算!D41</f>
        <v>0</v>
      </c>
      <c r="E12" s="165"/>
      <c r="F12" s="165"/>
      <c r="G12" s="165"/>
      <c r="H12" s="165"/>
    </row>
    <row r="13" spans="1:8" ht="18" customHeight="1">
      <c r="A13" s="165"/>
      <c r="B13" s="172" t="s">
        <v>51</v>
      </c>
      <c r="C13" s="173"/>
      <c r="D13" s="191">
        <f>+データ入力表!D61</f>
        <v>0.58099999999999996</v>
      </c>
      <c r="E13" s="175" t="s">
        <v>117</v>
      </c>
      <c r="F13" s="175"/>
      <c r="G13" s="175"/>
      <c r="H13" s="175"/>
    </row>
    <row r="14" spans="1:8" ht="18" customHeight="1">
      <c r="A14" s="165"/>
      <c r="B14" s="165"/>
      <c r="C14" s="165"/>
      <c r="D14" s="165"/>
      <c r="E14" s="165"/>
      <c r="F14" s="165"/>
      <c r="G14" s="165"/>
      <c r="H14" s="165"/>
    </row>
    <row r="15" spans="1:8" ht="20.100000000000001" customHeight="1">
      <c r="A15" s="489" t="s">
        <v>115</v>
      </c>
      <c r="B15" s="165"/>
      <c r="C15" s="165"/>
      <c r="D15" s="165"/>
      <c r="E15" s="165"/>
      <c r="F15" s="165"/>
      <c r="G15" s="165"/>
      <c r="H15" s="171"/>
    </row>
    <row r="16" spans="1:8" ht="20.100000000000001" customHeight="1">
      <c r="A16" s="490" t="s">
        <v>773</v>
      </c>
      <c r="B16" s="165"/>
      <c r="C16" s="165"/>
      <c r="D16" s="165"/>
      <c r="E16" s="165"/>
      <c r="F16" s="165"/>
      <c r="G16" s="165"/>
      <c r="H16" s="171"/>
    </row>
    <row r="17" spans="1:9" ht="18" customHeight="1">
      <c r="A17" s="165"/>
      <c r="B17" s="165"/>
      <c r="C17" s="165"/>
      <c r="D17" s="165"/>
      <c r="E17" s="165"/>
      <c r="F17" s="165"/>
      <c r="G17" s="165"/>
      <c r="H17" s="171" t="str">
        <f>+"(単位："&amp;データ入力表!E9&amp;"、人、倍）"</f>
        <v>(単位：億円、人、倍）</v>
      </c>
    </row>
    <row r="18" spans="1:9" ht="18" customHeight="1">
      <c r="A18" s="165"/>
      <c r="B18" s="176"/>
      <c r="C18" s="177"/>
      <c r="D18" s="176" t="s">
        <v>83</v>
      </c>
      <c r="E18" s="177"/>
      <c r="F18" s="178"/>
      <c r="G18" s="176" t="s">
        <v>261</v>
      </c>
      <c r="H18" s="179"/>
    </row>
    <row r="19" spans="1:9" ht="18" customHeight="1">
      <c r="A19" s="165"/>
      <c r="B19" s="180"/>
      <c r="C19" s="169" t="s">
        <v>84</v>
      </c>
      <c r="D19" s="180"/>
      <c r="E19" s="176" t="s">
        <v>85</v>
      </c>
      <c r="F19" s="178"/>
      <c r="G19" s="181"/>
      <c r="H19" s="182" t="s">
        <v>86</v>
      </c>
    </row>
    <row r="20" spans="1:9" ht="18" customHeight="1">
      <c r="A20" s="165"/>
      <c r="B20" s="180"/>
      <c r="C20" s="169"/>
      <c r="D20" s="180"/>
      <c r="E20" s="180" t="s">
        <v>87</v>
      </c>
      <c r="F20" s="183" t="s">
        <v>90</v>
      </c>
      <c r="G20" s="181"/>
      <c r="H20" s="182" t="s">
        <v>91</v>
      </c>
    </row>
    <row r="21" spans="1:9" ht="18" customHeight="1">
      <c r="A21" s="165"/>
      <c r="B21" s="184"/>
      <c r="C21" s="185"/>
      <c r="D21" s="184"/>
      <c r="E21" s="186"/>
      <c r="F21" s="187" t="s">
        <v>88</v>
      </c>
      <c r="G21" s="188"/>
      <c r="H21" s="189" t="s">
        <v>89</v>
      </c>
    </row>
    <row r="22" spans="1:9" ht="18" customHeight="1">
      <c r="A22" s="165"/>
      <c r="B22" s="180" t="s">
        <v>43</v>
      </c>
      <c r="C22" s="169"/>
      <c r="D22" s="180">
        <f>+②表!R45</f>
        <v>0</v>
      </c>
      <c r="E22" s="180">
        <f>+②表!S45</f>
        <v>0</v>
      </c>
      <c r="F22" s="180">
        <f>+②表!T45</f>
        <v>0</v>
      </c>
      <c r="G22" s="180">
        <f>+②表!U45</f>
        <v>0</v>
      </c>
      <c r="H22" s="180">
        <f>+②表!V45</f>
        <v>0</v>
      </c>
      <c r="I22" s="193"/>
    </row>
    <row r="23" spans="1:9" ht="18" customHeight="1">
      <c r="A23" s="165"/>
      <c r="B23" s="180"/>
      <c r="C23" s="318" t="s">
        <v>250</v>
      </c>
      <c r="D23" s="319">
        <f>+②表!C45</f>
        <v>0</v>
      </c>
      <c r="E23" s="319">
        <f>+②表!D45</f>
        <v>0</v>
      </c>
      <c r="F23" s="319">
        <f>+②表!E45</f>
        <v>0</v>
      </c>
      <c r="G23" s="319">
        <f>+②表!F45</f>
        <v>0</v>
      </c>
      <c r="H23" s="319">
        <f>+②表!G45</f>
        <v>0</v>
      </c>
    </row>
    <row r="24" spans="1:9" ht="18" customHeight="1">
      <c r="A24" s="165"/>
      <c r="B24" s="192"/>
      <c r="C24" s="320" t="s">
        <v>104</v>
      </c>
      <c r="D24" s="321">
        <f>+②表!H45</f>
        <v>0</v>
      </c>
      <c r="E24" s="321">
        <f>+②表!I45</f>
        <v>0</v>
      </c>
      <c r="F24" s="321">
        <f>+②表!J45</f>
        <v>0</v>
      </c>
      <c r="G24" s="321">
        <f>+②表!K45</f>
        <v>0</v>
      </c>
      <c r="H24" s="321">
        <f>+②表!L45</f>
        <v>0</v>
      </c>
    </row>
    <row r="25" spans="1:9" ht="18" customHeight="1">
      <c r="A25" s="165"/>
      <c r="B25" s="184"/>
      <c r="C25" s="322" t="s">
        <v>105</v>
      </c>
      <c r="D25" s="323">
        <f>+②表!M45</f>
        <v>0</v>
      </c>
      <c r="E25" s="323">
        <f>+②表!N45</f>
        <v>0</v>
      </c>
      <c r="F25" s="323">
        <f>+②表!O45</f>
        <v>0</v>
      </c>
      <c r="G25" s="323">
        <f>+②表!P45</f>
        <v>0</v>
      </c>
      <c r="H25" s="323">
        <f>+②表!Q45</f>
        <v>0</v>
      </c>
    </row>
    <row r="26" spans="1:9" ht="18" customHeight="1">
      <c r="A26" s="165"/>
      <c r="B26" s="172" t="s">
        <v>854</v>
      </c>
      <c r="C26" s="173"/>
      <c r="D26" s="194" t="e">
        <f>+D22/D11</f>
        <v>#DIV/0!</v>
      </c>
      <c r="E26" s="290" t="s">
        <v>152</v>
      </c>
      <c r="F26" s="190"/>
      <c r="G26" s="190"/>
      <c r="H26" s="190"/>
    </row>
    <row r="27" spans="1:9" ht="18" customHeight="1">
      <c r="A27" s="165"/>
      <c r="B27" s="169"/>
      <c r="C27" s="177"/>
      <c r="D27" s="487"/>
      <c r="E27" s="290"/>
      <c r="F27" s="190"/>
      <c r="G27" s="190"/>
      <c r="H27" s="190"/>
    </row>
    <row r="28" spans="1:9" ht="20.100000000000001" customHeight="1">
      <c r="A28" s="489" t="s">
        <v>774</v>
      </c>
      <c r="B28" s="165"/>
      <c r="C28" s="185"/>
      <c r="D28" s="165"/>
      <c r="E28" s="165"/>
      <c r="F28" s="165"/>
      <c r="G28" s="165"/>
      <c r="H28" s="165"/>
    </row>
    <row r="29" spans="1:9" ht="18" customHeight="1">
      <c r="A29" s="165"/>
      <c r="B29" s="525" t="s">
        <v>772</v>
      </c>
      <c r="C29" s="526"/>
      <c r="D29" s="183">
        <f ca="1">②表!W45</f>
        <v>0</v>
      </c>
      <c r="E29" s="180"/>
      <c r="F29" s="165"/>
      <c r="G29" s="165"/>
      <c r="H29" s="165"/>
    </row>
    <row r="30" spans="1:9" ht="18" customHeight="1">
      <c r="A30" s="165"/>
      <c r="B30" s="525" t="s">
        <v>800</v>
      </c>
      <c r="C30" s="526"/>
      <c r="D30" s="174">
        <f ca="1">②表!X45</f>
        <v>0</v>
      </c>
      <c r="E30" s="180"/>
      <c r="F30" s="165"/>
      <c r="G30" s="165"/>
      <c r="H30" s="165"/>
    </row>
    <row r="31" spans="1:9" ht="18" customHeight="1">
      <c r="A31" s="165"/>
      <c r="B31" s="165"/>
      <c r="C31" s="165"/>
      <c r="D31" s="165"/>
      <c r="E31" s="165"/>
      <c r="F31" s="165"/>
      <c r="G31" s="165"/>
      <c r="H31" s="165"/>
    </row>
    <row r="32" spans="1:9" ht="20.100000000000001" customHeight="1">
      <c r="A32" s="491" t="s">
        <v>116</v>
      </c>
      <c r="B32" s="165"/>
      <c r="C32" s="165"/>
      <c r="D32" s="165"/>
      <c r="E32" s="165"/>
      <c r="F32" s="165"/>
      <c r="G32" s="165"/>
      <c r="H32" s="165"/>
    </row>
    <row r="33" spans="1:8" ht="18" customHeight="1">
      <c r="A33" s="165"/>
      <c r="B33" s="166" t="s">
        <v>106</v>
      </c>
      <c r="D33" s="165"/>
      <c r="E33" s="165"/>
      <c r="F33" s="165"/>
      <c r="G33" s="165"/>
      <c r="H33" s="165"/>
    </row>
    <row r="34" spans="1:8" ht="18" customHeight="1">
      <c r="A34" s="165"/>
      <c r="B34" s="166" t="s">
        <v>107</v>
      </c>
      <c r="D34" s="165"/>
      <c r="E34" s="165"/>
      <c r="F34" s="165"/>
      <c r="G34" s="165"/>
      <c r="H34" s="165"/>
    </row>
    <row r="35" spans="1:8" ht="18" customHeight="1">
      <c r="A35" s="165"/>
      <c r="B35" s="166" t="s">
        <v>108</v>
      </c>
      <c r="D35" s="165"/>
      <c r="E35" s="165"/>
      <c r="F35" s="165"/>
      <c r="G35" s="165"/>
      <c r="H35" s="165"/>
    </row>
    <row r="36" spans="1:8" ht="18" customHeight="1">
      <c r="A36" s="165"/>
      <c r="B36" s="166" t="s">
        <v>109</v>
      </c>
      <c r="D36" s="165"/>
      <c r="E36" s="165"/>
      <c r="F36" s="165"/>
      <c r="G36" s="165"/>
      <c r="H36" s="165"/>
    </row>
    <row r="37" spans="1:8" ht="18" customHeight="1">
      <c r="A37" s="165"/>
      <c r="B37" s="166" t="s">
        <v>110</v>
      </c>
      <c r="D37" s="165"/>
      <c r="E37" s="165"/>
      <c r="F37" s="165"/>
      <c r="G37" s="165"/>
      <c r="H37" s="165"/>
    </row>
    <row r="38" spans="1:8" ht="18" customHeight="1">
      <c r="A38" s="165"/>
      <c r="B38" s="166" t="s">
        <v>155</v>
      </c>
      <c r="D38" s="165"/>
      <c r="E38" s="165"/>
      <c r="F38" s="165"/>
      <c r="G38" s="165"/>
      <c r="H38" s="165"/>
    </row>
    <row r="39" spans="1:8" ht="18" customHeight="1">
      <c r="A39" s="165"/>
      <c r="B39" s="166" t="s">
        <v>154</v>
      </c>
      <c r="D39" s="165"/>
      <c r="E39" s="165"/>
      <c r="F39" s="165"/>
      <c r="G39" s="165"/>
      <c r="H39" s="165"/>
    </row>
    <row r="40" spans="1:8" ht="18" customHeight="1">
      <c r="A40" s="165"/>
      <c r="B40" s="166" t="s">
        <v>111</v>
      </c>
      <c r="D40" s="165"/>
      <c r="E40" s="165"/>
      <c r="F40" s="165"/>
      <c r="G40" s="165"/>
      <c r="H40" s="165"/>
    </row>
    <row r="41" spans="1:8">
      <c r="A41" s="165"/>
      <c r="D41" s="165"/>
      <c r="E41" s="165"/>
      <c r="F41" s="165"/>
      <c r="G41" s="165"/>
      <c r="H41" s="165"/>
    </row>
    <row r="42" spans="1:8">
      <c r="A42" s="165"/>
      <c r="B42" s="165"/>
      <c r="C42" s="165"/>
      <c r="D42" s="165"/>
      <c r="E42" s="165"/>
      <c r="F42" s="165"/>
      <c r="G42" s="165"/>
      <c r="H42" s="165"/>
    </row>
    <row r="43" spans="1:8">
      <c r="A43" s="165"/>
      <c r="B43" s="165"/>
      <c r="C43" s="165"/>
      <c r="D43" s="165"/>
      <c r="E43" s="165"/>
      <c r="F43" s="165"/>
      <c r="G43" s="165"/>
      <c r="H43" s="165"/>
    </row>
    <row r="44" spans="1:8">
      <c r="A44" s="165"/>
      <c r="B44" s="175"/>
      <c r="C44" s="175"/>
      <c r="D44" s="175"/>
      <c r="E44" s="175"/>
      <c r="F44" s="175"/>
      <c r="G44" s="175"/>
      <c r="H44" s="175"/>
    </row>
  </sheetData>
  <mergeCells count="3">
    <mergeCell ref="B29:C29"/>
    <mergeCell ref="B30:C30"/>
    <mergeCell ref="B4:H4"/>
  </mergeCells>
  <phoneticPr fontId="5"/>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46"/>
  <sheetViews>
    <sheetView showGridLines="0" zoomScaleNormal="100" workbookViewId="0">
      <pane xSplit="2" ySplit="8" topLeftCell="C9" activePane="bottomRight" state="frozen"/>
      <selection activeCell="M1" sqref="M1"/>
      <selection pane="topRight" activeCell="M1" sqref="M1"/>
      <selection pane="bottomLeft" activeCell="M1" sqref="M1"/>
      <selection pane="bottomRight" activeCell="E17" sqref="E17"/>
    </sheetView>
  </sheetViews>
  <sheetFormatPr defaultRowHeight="11.25"/>
  <cols>
    <col min="1" max="1" width="4.6640625" style="32" bestFit="1" customWidth="1"/>
    <col min="2" max="2" width="27.1640625" style="32" bestFit="1" customWidth="1"/>
    <col min="3" max="3" width="9.5" style="32" bestFit="1" customWidth="1"/>
    <col min="4" max="22" width="9.33203125" style="32"/>
    <col min="23" max="23" width="9" style="32" bestFit="1" customWidth="1"/>
    <col min="24" max="24" width="9.33203125" style="32" bestFit="1" customWidth="1"/>
    <col min="25" max="16384" width="9.33203125" style="32"/>
  </cols>
  <sheetData>
    <row r="1" spans="1:24" ht="18.75" customHeight="1">
      <c r="A1" s="507" t="s">
        <v>849</v>
      </c>
      <c r="D1" s="289"/>
      <c r="E1" s="288"/>
      <c r="F1" s="121" t="s">
        <v>850</v>
      </c>
      <c r="G1" s="32" t="str">
        <f>+データ入力表!D5</f>
        <v>（例）一般機械部門の県内需要が100億円増加した場合、本県経済に与える経済波及効果と環境効果</v>
      </c>
      <c r="V1" s="121"/>
    </row>
    <row r="2" spans="1:24" s="288" customFormat="1" ht="23.25" customHeight="1">
      <c r="V2" s="289" t="str">
        <f>+"（単位："&amp;データ入力表!E9&amp;"、人）"</f>
        <v>（単位：億円、人）</v>
      </c>
    </row>
    <row r="3" spans="1:24" ht="15" customHeight="1">
      <c r="A3" s="133"/>
      <c r="B3" s="201"/>
      <c r="C3" s="225" t="s">
        <v>99</v>
      </c>
      <c r="D3" s="226"/>
      <c r="E3" s="226"/>
      <c r="F3" s="226"/>
      <c r="G3" s="226"/>
      <c r="H3" s="235" t="s">
        <v>100</v>
      </c>
      <c r="I3" s="236"/>
      <c r="J3" s="236"/>
      <c r="K3" s="236"/>
      <c r="L3" s="236"/>
      <c r="M3" s="245" t="s">
        <v>101</v>
      </c>
      <c r="N3" s="246"/>
      <c r="O3" s="246"/>
      <c r="P3" s="246"/>
      <c r="Q3" s="246"/>
      <c r="R3" s="56" t="s">
        <v>102</v>
      </c>
      <c r="S3" s="63"/>
      <c r="T3" s="63"/>
      <c r="U3" s="63"/>
      <c r="V3" s="63"/>
      <c r="W3" s="528" t="s">
        <v>771</v>
      </c>
      <c r="X3" s="529" t="s">
        <v>801</v>
      </c>
    </row>
    <row r="4" spans="1:24" ht="15" customHeight="1">
      <c r="A4" s="135"/>
      <c r="B4" s="209"/>
      <c r="C4" s="223" t="s">
        <v>92</v>
      </c>
      <c r="D4" s="215"/>
      <c r="E4" s="216"/>
      <c r="F4" s="324"/>
      <c r="G4" s="324"/>
      <c r="H4" s="228" t="s">
        <v>92</v>
      </c>
      <c r="I4" s="229"/>
      <c r="J4" s="230"/>
      <c r="K4" s="335"/>
      <c r="L4" s="335"/>
      <c r="M4" s="238" t="s">
        <v>92</v>
      </c>
      <c r="N4" s="239"/>
      <c r="O4" s="240"/>
      <c r="P4" s="346"/>
      <c r="Q4" s="346"/>
      <c r="R4" s="33" t="s">
        <v>92</v>
      </c>
      <c r="S4" s="120"/>
      <c r="T4" s="34"/>
      <c r="U4" s="64"/>
      <c r="V4" s="64"/>
      <c r="W4" s="528"/>
      <c r="X4" s="530"/>
    </row>
    <row r="5" spans="1:24" ht="15" customHeight="1">
      <c r="A5" s="135"/>
      <c r="B5" s="209" t="s">
        <v>93</v>
      </c>
      <c r="C5" s="325"/>
      <c r="D5" s="326" t="s">
        <v>94</v>
      </c>
      <c r="E5" s="327"/>
      <c r="F5" s="328" t="s">
        <v>260</v>
      </c>
      <c r="G5" s="328" t="s">
        <v>103</v>
      </c>
      <c r="H5" s="336"/>
      <c r="I5" s="337" t="s">
        <v>94</v>
      </c>
      <c r="J5" s="338"/>
      <c r="K5" s="339" t="s">
        <v>260</v>
      </c>
      <c r="L5" s="339" t="s">
        <v>103</v>
      </c>
      <c r="M5" s="347"/>
      <c r="N5" s="348" t="s">
        <v>94</v>
      </c>
      <c r="O5" s="349"/>
      <c r="P5" s="350" t="s">
        <v>260</v>
      </c>
      <c r="Q5" s="350" t="s">
        <v>103</v>
      </c>
      <c r="R5" s="65"/>
      <c r="S5" s="136" t="s">
        <v>94</v>
      </c>
      <c r="T5" s="92"/>
      <c r="U5" s="137" t="s">
        <v>260</v>
      </c>
      <c r="V5" s="137" t="s">
        <v>103</v>
      </c>
      <c r="W5" s="528"/>
      <c r="X5" s="530"/>
    </row>
    <row r="6" spans="1:24" ht="15" customHeight="1">
      <c r="A6" s="135"/>
      <c r="B6" s="209"/>
      <c r="C6" s="325"/>
      <c r="D6" s="329"/>
      <c r="E6" s="330" t="s">
        <v>95</v>
      </c>
      <c r="F6" s="331" t="s">
        <v>96</v>
      </c>
      <c r="G6" s="331" t="s">
        <v>96</v>
      </c>
      <c r="H6" s="336"/>
      <c r="I6" s="340"/>
      <c r="J6" s="341" t="s">
        <v>95</v>
      </c>
      <c r="K6" s="342" t="s">
        <v>96</v>
      </c>
      <c r="L6" s="342" t="s">
        <v>96</v>
      </c>
      <c r="M6" s="347"/>
      <c r="N6" s="351"/>
      <c r="O6" s="352" t="s">
        <v>95</v>
      </c>
      <c r="P6" s="353" t="s">
        <v>96</v>
      </c>
      <c r="Q6" s="353" t="s">
        <v>96</v>
      </c>
      <c r="R6" s="65"/>
      <c r="S6" s="138"/>
      <c r="T6" s="139" t="s">
        <v>95</v>
      </c>
      <c r="U6" s="61" t="s">
        <v>96</v>
      </c>
      <c r="V6" s="61" t="s">
        <v>96</v>
      </c>
      <c r="W6" s="528"/>
      <c r="X6" s="530"/>
    </row>
    <row r="7" spans="1:24" ht="15" customHeight="1">
      <c r="A7" s="140"/>
      <c r="B7" s="204"/>
      <c r="C7" s="224"/>
      <c r="D7" s="332"/>
      <c r="E7" s="333" t="s">
        <v>97</v>
      </c>
      <c r="F7" s="334"/>
      <c r="G7" s="334"/>
      <c r="H7" s="231"/>
      <c r="I7" s="343"/>
      <c r="J7" s="344" t="s">
        <v>97</v>
      </c>
      <c r="K7" s="345"/>
      <c r="L7" s="345"/>
      <c r="M7" s="241"/>
      <c r="N7" s="354"/>
      <c r="O7" s="355" t="s">
        <v>97</v>
      </c>
      <c r="P7" s="356"/>
      <c r="Q7" s="356"/>
      <c r="R7" s="35"/>
      <c r="S7" s="142"/>
      <c r="T7" s="143" t="s">
        <v>97</v>
      </c>
      <c r="U7" s="62"/>
      <c r="V7" s="62"/>
      <c r="W7" s="528"/>
      <c r="X7" s="530"/>
    </row>
    <row r="8" spans="1:24" hidden="1">
      <c r="A8" s="135"/>
      <c r="B8" s="209"/>
      <c r="C8" s="65"/>
      <c r="D8" s="138"/>
      <c r="E8" s="154"/>
      <c r="F8" s="61"/>
      <c r="G8" s="61"/>
      <c r="H8" s="65"/>
      <c r="I8" s="138"/>
      <c r="J8" s="154"/>
      <c r="K8" s="61"/>
      <c r="L8" s="61"/>
      <c r="M8" s="65"/>
      <c r="N8" s="138"/>
      <c r="O8" s="154"/>
      <c r="P8" s="61"/>
      <c r="Q8" s="61"/>
      <c r="R8" s="65" t="s">
        <v>92</v>
      </c>
      <c r="S8" s="138" t="s">
        <v>94</v>
      </c>
      <c r="T8" s="154" t="s">
        <v>118</v>
      </c>
      <c r="U8" s="61"/>
      <c r="V8" s="61"/>
      <c r="X8" s="61"/>
    </row>
    <row r="9" spans="1:24" ht="15" customHeight="1">
      <c r="A9" s="144">
        <v>1</v>
      </c>
      <c r="B9" s="57" t="s">
        <v>0</v>
      </c>
      <c r="C9" s="149">
        <f>計算!D5</f>
        <v>0</v>
      </c>
      <c r="D9" s="150">
        <f>計算!E5</f>
        <v>0</v>
      </c>
      <c r="E9" s="151">
        <f>計算!F5</f>
        <v>0</v>
      </c>
      <c r="F9" s="64">
        <f>計算!X5</f>
        <v>0</v>
      </c>
      <c r="G9" s="64">
        <f>計算!AB5</f>
        <v>0</v>
      </c>
      <c r="H9" s="149">
        <f>計算!J5</f>
        <v>0</v>
      </c>
      <c r="I9" s="150">
        <f>計算!K5</f>
        <v>0</v>
      </c>
      <c r="J9" s="151">
        <f>計算!L5</f>
        <v>0</v>
      </c>
      <c r="K9" s="64">
        <f>計算!Y5</f>
        <v>0</v>
      </c>
      <c r="L9" s="64">
        <f>計算!AC5</f>
        <v>0</v>
      </c>
      <c r="M9" s="149">
        <f>計算!R5</f>
        <v>0</v>
      </c>
      <c r="N9" s="150">
        <f>計算!S5</f>
        <v>0</v>
      </c>
      <c r="O9" s="151">
        <f>計算!T5</f>
        <v>0</v>
      </c>
      <c r="P9" s="64">
        <f>計算!Z5</f>
        <v>0</v>
      </c>
      <c r="Q9" s="64">
        <f>計算!AD5</f>
        <v>0</v>
      </c>
      <c r="R9" s="149">
        <f>+C9+H9+M9</f>
        <v>0</v>
      </c>
      <c r="S9" s="150">
        <f>+D9+I9+N9</f>
        <v>0</v>
      </c>
      <c r="T9" s="151">
        <f>+E9+J9+O9</f>
        <v>0</v>
      </c>
      <c r="U9" s="64">
        <f>+F9+K9+P9</f>
        <v>0</v>
      </c>
      <c r="V9" s="64">
        <f>+G9+L9+Q9</f>
        <v>0</v>
      </c>
      <c r="W9" s="33">
        <f ca="1">計算!AL5</f>
        <v>0</v>
      </c>
      <c r="X9" s="64">
        <f ca="1">計算!AM5</f>
        <v>0</v>
      </c>
    </row>
    <row r="10" spans="1:24" ht="15" customHeight="1">
      <c r="A10" s="144">
        <v>2</v>
      </c>
      <c r="B10" s="57" t="s">
        <v>1</v>
      </c>
      <c r="C10" s="152">
        <f>計算!D6</f>
        <v>0</v>
      </c>
      <c r="D10" s="153">
        <f>計算!E6</f>
        <v>0</v>
      </c>
      <c r="E10" s="154">
        <f>計算!F6</f>
        <v>0</v>
      </c>
      <c r="F10" s="61">
        <f>計算!X6</f>
        <v>0</v>
      </c>
      <c r="G10" s="61">
        <f>計算!AB6</f>
        <v>0</v>
      </c>
      <c r="H10" s="152">
        <f>計算!J6</f>
        <v>0</v>
      </c>
      <c r="I10" s="153">
        <f>計算!K6</f>
        <v>0</v>
      </c>
      <c r="J10" s="154">
        <f>計算!L6</f>
        <v>0</v>
      </c>
      <c r="K10" s="61">
        <f>計算!Y6</f>
        <v>0</v>
      </c>
      <c r="L10" s="61">
        <f>計算!AC6</f>
        <v>0</v>
      </c>
      <c r="M10" s="152">
        <f>計算!R6</f>
        <v>0</v>
      </c>
      <c r="N10" s="153">
        <f>計算!S6</f>
        <v>0</v>
      </c>
      <c r="O10" s="154">
        <f>計算!T6</f>
        <v>0</v>
      </c>
      <c r="P10" s="61">
        <f>計算!Z6</f>
        <v>0</v>
      </c>
      <c r="Q10" s="61">
        <f>計算!AD6</f>
        <v>0</v>
      </c>
      <c r="R10" s="152">
        <f t="shared" ref="R10:R44" si="0">+C10+H10+M10</f>
        <v>0</v>
      </c>
      <c r="S10" s="153">
        <f t="shared" ref="S10:S44" si="1">+D10+I10+N10</f>
        <v>0</v>
      </c>
      <c r="T10" s="154">
        <f t="shared" ref="T10:T44" si="2">+E10+J10+O10</f>
        <v>0</v>
      </c>
      <c r="U10" s="61">
        <f t="shared" ref="U10:U44" si="3">+F10+K10+P10</f>
        <v>0</v>
      </c>
      <c r="V10" s="61">
        <f t="shared" ref="V10:V44" si="4">+G10+L10+Q10</f>
        <v>0</v>
      </c>
      <c r="W10" s="65">
        <f ca="1">計算!AL6</f>
        <v>0</v>
      </c>
      <c r="X10" s="61">
        <f ca="1">計算!AM6</f>
        <v>0</v>
      </c>
    </row>
    <row r="11" spans="1:24" ht="15" customHeight="1">
      <c r="A11" s="144">
        <v>3</v>
      </c>
      <c r="B11" s="57" t="s">
        <v>2</v>
      </c>
      <c r="C11" s="152">
        <f>計算!D7</f>
        <v>0</v>
      </c>
      <c r="D11" s="153">
        <f>計算!E7</f>
        <v>0</v>
      </c>
      <c r="E11" s="154">
        <f>計算!F7</f>
        <v>0</v>
      </c>
      <c r="F11" s="61">
        <f>計算!X7</f>
        <v>0</v>
      </c>
      <c r="G11" s="61">
        <f>計算!AB7</f>
        <v>0</v>
      </c>
      <c r="H11" s="152">
        <f>計算!J7</f>
        <v>0</v>
      </c>
      <c r="I11" s="153">
        <f>計算!K7</f>
        <v>0</v>
      </c>
      <c r="J11" s="154">
        <f>計算!L7</f>
        <v>0</v>
      </c>
      <c r="K11" s="61">
        <f>計算!Y7</f>
        <v>0</v>
      </c>
      <c r="L11" s="61">
        <f>計算!AC7</f>
        <v>0</v>
      </c>
      <c r="M11" s="152">
        <f>計算!R7</f>
        <v>0</v>
      </c>
      <c r="N11" s="153">
        <f>計算!S7</f>
        <v>0</v>
      </c>
      <c r="O11" s="154">
        <f>計算!T7</f>
        <v>0</v>
      </c>
      <c r="P11" s="61">
        <f>計算!Z7</f>
        <v>0</v>
      </c>
      <c r="Q11" s="61">
        <f>計算!AD7</f>
        <v>0</v>
      </c>
      <c r="R11" s="152">
        <f t="shared" si="0"/>
        <v>0</v>
      </c>
      <c r="S11" s="153">
        <f t="shared" si="1"/>
        <v>0</v>
      </c>
      <c r="T11" s="154">
        <f t="shared" si="2"/>
        <v>0</v>
      </c>
      <c r="U11" s="61">
        <f t="shared" si="3"/>
        <v>0</v>
      </c>
      <c r="V11" s="61">
        <f t="shared" si="4"/>
        <v>0</v>
      </c>
      <c r="W11" s="65">
        <f ca="1">計算!AL7</f>
        <v>0</v>
      </c>
      <c r="X11" s="61">
        <f ca="1">計算!AM7</f>
        <v>0</v>
      </c>
    </row>
    <row r="12" spans="1:24" ht="15" customHeight="1">
      <c r="A12" s="144">
        <v>6</v>
      </c>
      <c r="B12" s="57" t="s">
        <v>3</v>
      </c>
      <c r="C12" s="152">
        <f>計算!D8</f>
        <v>0</v>
      </c>
      <c r="D12" s="153">
        <f>計算!E8</f>
        <v>0</v>
      </c>
      <c r="E12" s="154">
        <f>計算!F8</f>
        <v>0</v>
      </c>
      <c r="F12" s="61">
        <f>計算!X8</f>
        <v>0</v>
      </c>
      <c r="G12" s="61">
        <f>計算!AB8</f>
        <v>0</v>
      </c>
      <c r="H12" s="152">
        <f>計算!J8</f>
        <v>0</v>
      </c>
      <c r="I12" s="153">
        <f>計算!K8</f>
        <v>0</v>
      </c>
      <c r="J12" s="154">
        <f>計算!L8</f>
        <v>0</v>
      </c>
      <c r="K12" s="61">
        <f>計算!Y8</f>
        <v>0</v>
      </c>
      <c r="L12" s="61">
        <f>計算!AC8</f>
        <v>0</v>
      </c>
      <c r="M12" s="152">
        <f>計算!R8</f>
        <v>0</v>
      </c>
      <c r="N12" s="153">
        <f>計算!S8</f>
        <v>0</v>
      </c>
      <c r="O12" s="154">
        <f>計算!T8</f>
        <v>0</v>
      </c>
      <c r="P12" s="61">
        <f>計算!Z8</f>
        <v>0</v>
      </c>
      <c r="Q12" s="61">
        <f>計算!AD8</f>
        <v>0</v>
      </c>
      <c r="R12" s="152">
        <f t="shared" si="0"/>
        <v>0</v>
      </c>
      <c r="S12" s="153">
        <f t="shared" si="1"/>
        <v>0</v>
      </c>
      <c r="T12" s="154">
        <f t="shared" si="2"/>
        <v>0</v>
      </c>
      <c r="U12" s="61">
        <f t="shared" si="3"/>
        <v>0</v>
      </c>
      <c r="V12" s="61">
        <f t="shared" si="4"/>
        <v>0</v>
      </c>
      <c r="W12" s="65">
        <f ca="1">計算!AL8</f>
        <v>0</v>
      </c>
      <c r="X12" s="61">
        <f ca="1">計算!AM8</f>
        <v>0</v>
      </c>
    </row>
    <row r="13" spans="1:24" ht="15" customHeight="1">
      <c r="A13" s="144">
        <v>11</v>
      </c>
      <c r="B13" s="57" t="s">
        <v>4</v>
      </c>
      <c r="C13" s="152">
        <f>計算!D9</f>
        <v>0</v>
      </c>
      <c r="D13" s="153">
        <f>計算!E9</f>
        <v>0</v>
      </c>
      <c r="E13" s="154">
        <f>計算!F9</f>
        <v>0</v>
      </c>
      <c r="F13" s="61">
        <f>計算!X9</f>
        <v>0</v>
      </c>
      <c r="G13" s="61">
        <f>計算!AB9</f>
        <v>0</v>
      </c>
      <c r="H13" s="152">
        <f>計算!J9</f>
        <v>0</v>
      </c>
      <c r="I13" s="153">
        <f>計算!K9</f>
        <v>0</v>
      </c>
      <c r="J13" s="154">
        <f>計算!L9</f>
        <v>0</v>
      </c>
      <c r="K13" s="61">
        <f>計算!Y9</f>
        <v>0</v>
      </c>
      <c r="L13" s="61">
        <f>計算!AC9</f>
        <v>0</v>
      </c>
      <c r="M13" s="152">
        <f>計算!R9</f>
        <v>0</v>
      </c>
      <c r="N13" s="153">
        <f>計算!S9</f>
        <v>0</v>
      </c>
      <c r="O13" s="154">
        <f>計算!T9</f>
        <v>0</v>
      </c>
      <c r="P13" s="61">
        <f>計算!Z9</f>
        <v>0</v>
      </c>
      <c r="Q13" s="61">
        <f>計算!AD9</f>
        <v>0</v>
      </c>
      <c r="R13" s="152">
        <f t="shared" si="0"/>
        <v>0</v>
      </c>
      <c r="S13" s="153">
        <f t="shared" si="1"/>
        <v>0</v>
      </c>
      <c r="T13" s="154">
        <f t="shared" si="2"/>
        <v>0</v>
      </c>
      <c r="U13" s="61">
        <f t="shared" si="3"/>
        <v>0</v>
      </c>
      <c r="V13" s="61">
        <f t="shared" si="4"/>
        <v>0</v>
      </c>
      <c r="W13" s="65">
        <f ca="1">計算!AL9</f>
        <v>0</v>
      </c>
      <c r="X13" s="61">
        <f ca="1">計算!AM9</f>
        <v>0</v>
      </c>
    </row>
    <row r="14" spans="1:24" ht="15" customHeight="1">
      <c r="A14" s="145">
        <v>15</v>
      </c>
      <c r="B14" s="58" t="s">
        <v>5</v>
      </c>
      <c r="C14" s="160">
        <f>計算!D10</f>
        <v>0</v>
      </c>
      <c r="D14" s="161">
        <f>計算!E10</f>
        <v>0</v>
      </c>
      <c r="E14" s="139">
        <f>計算!F10</f>
        <v>0</v>
      </c>
      <c r="F14" s="68">
        <f>計算!X10</f>
        <v>0</v>
      </c>
      <c r="G14" s="68">
        <f>計算!AB10</f>
        <v>0</v>
      </c>
      <c r="H14" s="160">
        <f>計算!J10</f>
        <v>0</v>
      </c>
      <c r="I14" s="161">
        <f>計算!K10</f>
        <v>0</v>
      </c>
      <c r="J14" s="139">
        <f>計算!L10</f>
        <v>0</v>
      </c>
      <c r="K14" s="68">
        <f>計算!Y10</f>
        <v>0</v>
      </c>
      <c r="L14" s="68">
        <f>計算!AC10</f>
        <v>0</v>
      </c>
      <c r="M14" s="160">
        <f>計算!R10</f>
        <v>0</v>
      </c>
      <c r="N14" s="161">
        <f>計算!S10</f>
        <v>0</v>
      </c>
      <c r="O14" s="139">
        <f>計算!T10</f>
        <v>0</v>
      </c>
      <c r="P14" s="68">
        <f>計算!Z10</f>
        <v>0</v>
      </c>
      <c r="Q14" s="68">
        <f>計算!AD10</f>
        <v>0</v>
      </c>
      <c r="R14" s="160">
        <f t="shared" si="0"/>
        <v>0</v>
      </c>
      <c r="S14" s="161">
        <f t="shared" si="1"/>
        <v>0</v>
      </c>
      <c r="T14" s="139">
        <f t="shared" si="2"/>
        <v>0</v>
      </c>
      <c r="U14" s="68">
        <f t="shared" si="3"/>
        <v>0</v>
      </c>
      <c r="V14" s="68">
        <f t="shared" si="4"/>
        <v>0</v>
      </c>
      <c r="W14" s="68">
        <f ca="1">計算!AL10</f>
        <v>0</v>
      </c>
      <c r="X14" s="68">
        <f ca="1">計算!AM10</f>
        <v>0</v>
      </c>
    </row>
    <row r="15" spans="1:24" ht="15" customHeight="1">
      <c r="A15" s="144">
        <v>16</v>
      </c>
      <c r="B15" s="57" t="s">
        <v>6</v>
      </c>
      <c r="C15" s="152">
        <f>計算!D11</f>
        <v>0</v>
      </c>
      <c r="D15" s="153">
        <f>計算!E11</f>
        <v>0</v>
      </c>
      <c r="E15" s="154">
        <f>計算!F11</f>
        <v>0</v>
      </c>
      <c r="F15" s="61">
        <f>計算!X11</f>
        <v>0</v>
      </c>
      <c r="G15" s="61">
        <f>計算!AB11</f>
        <v>0</v>
      </c>
      <c r="H15" s="152">
        <f>計算!J11</f>
        <v>0</v>
      </c>
      <c r="I15" s="153">
        <f>計算!K11</f>
        <v>0</v>
      </c>
      <c r="J15" s="154">
        <f>計算!L11</f>
        <v>0</v>
      </c>
      <c r="K15" s="61">
        <f>計算!Y11</f>
        <v>0</v>
      </c>
      <c r="L15" s="61">
        <f>計算!AC11</f>
        <v>0</v>
      </c>
      <c r="M15" s="152">
        <f>計算!R11</f>
        <v>0</v>
      </c>
      <c r="N15" s="153">
        <f>計算!S11</f>
        <v>0</v>
      </c>
      <c r="O15" s="154">
        <f>計算!T11</f>
        <v>0</v>
      </c>
      <c r="P15" s="61">
        <f>計算!Z11</f>
        <v>0</v>
      </c>
      <c r="Q15" s="61">
        <f>計算!AD11</f>
        <v>0</v>
      </c>
      <c r="R15" s="152">
        <f t="shared" si="0"/>
        <v>0</v>
      </c>
      <c r="S15" s="153">
        <f t="shared" si="1"/>
        <v>0</v>
      </c>
      <c r="T15" s="154">
        <f t="shared" si="2"/>
        <v>0</v>
      </c>
      <c r="U15" s="61">
        <f t="shared" si="3"/>
        <v>0</v>
      </c>
      <c r="V15" s="61">
        <f t="shared" si="4"/>
        <v>0</v>
      </c>
      <c r="W15" s="65">
        <f ca="1">計算!AL11</f>
        <v>0</v>
      </c>
      <c r="X15" s="61">
        <f ca="1">計算!AM11</f>
        <v>0</v>
      </c>
    </row>
    <row r="16" spans="1:24" ht="15" customHeight="1">
      <c r="A16" s="144">
        <v>20</v>
      </c>
      <c r="B16" s="57" t="s">
        <v>7</v>
      </c>
      <c r="C16" s="152">
        <f>計算!D12</f>
        <v>0</v>
      </c>
      <c r="D16" s="153">
        <f>計算!E12</f>
        <v>0</v>
      </c>
      <c r="E16" s="154">
        <f>計算!F12</f>
        <v>0</v>
      </c>
      <c r="F16" s="61">
        <f>計算!X12</f>
        <v>0</v>
      </c>
      <c r="G16" s="61">
        <f>計算!AB12</f>
        <v>0</v>
      </c>
      <c r="H16" s="152">
        <f>計算!J12</f>
        <v>0</v>
      </c>
      <c r="I16" s="153">
        <f>計算!K12</f>
        <v>0</v>
      </c>
      <c r="J16" s="154">
        <f>計算!L12</f>
        <v>0</v>
      </c>
      <c r="K16" s="61">
        <f>計算!Y12</f>
        <v>0</v>
      </c>
      <c r="L16" s="61">
        <f>計算!AC12</f>
        <v>0</v>
      </c>
      <c r="M16" s="152">
        <f>計算!R12</f>
        <v>0</v>
      </c>
      <c r="N16" s="153">
        <f>計算!S12</f>
        <v>0</v>
      </c>
      <c r="O16" s="154">
        <f>計算!T12</f>
        <v>0</v>
      </c>
      <c r="P16" s="61">
        <f>計算!Z12</f>
        <v>0</v>
      </c>
      <c r="Q16" s="61">
        <f>計算!AD12</f>
        <v>0</v>
      </c>
      <c r="R16" s="152">
        <f t="shared" si="0"/>
        <v>0</v>
      </c>
      <c r="S16" s="153">
        <f t="shared" si="1"/>
        <v>0</v>
      </c>
      <c r="T16" s="154">
        <f t="shared" si="2"/>
        <v>0</v>
      </c>
      <c r="U16" s="61">
        <f t="shared" si="3"/>
        <v>0</v>
      </c>
      <c r="V16" s="61">
        <f t="shared" si="4"/>
        <v>0</v>
      </c>
      <c r="W16" s="65">
        <f ca="1">計算!AL12</f>
        <v>0</v>
      </c>
      <c r="X16" s="61">
        <f ca="1">計算!AM12</f>
        <v>0</v>
      </c>
    </row>
    <row r="17" spans="1:24" ht="15" customHeight="1">
      <c r="A17" s="144">
        <v>21</v>
      </c>
      <c r="B17" s="57" t="s">
        <v>8</v>
      </c>
      <c r="C17" s="152">
        <f>計算!D13</f>
        <v>0</v>
      </c>
      <c r="D17" s="153">
        <f>計算!E13</f>
        <v>0</v>
      </c>
      <c r="E17" s="154">
        <f>計算!F13</f>
        <v>0</v>
      </c>
      <c r="F17" s="61">
        <f>計算!X13</f>
        <v>0</v>
      </c>
      <c r="G17" s="61">
        <f>計算!AB13</f>
        <v>0</v>
      </c>
      <c r="H17" s="152">
        <f>計算!J13</f>
        <v>0</v>
      </c>
      <c r="I17" s="153">
        <f>計算!K13</f>
        <v>0</v>
      </c>
      <c r="J17" s="154">
        <f>計算!L13</f>
        <v>0</v>
      </c>
      <c r="K17" s="61">
        <f>計算!Y13</f>
        <v>0</v>
      </c>
      <c r="L17" s="61">
        <f>計算!AC13</f>
        <v>0</v>
      </c>
      <c r="M17" s="152">
        <f>計算!R13</f>
        <v>0</v>
      </c>
      <c r="N17" s="153">
        <f>計算!S13</f>
        <v>0</v>
      </c>
      <c r="O17" s="154">
        <f>計算!T13</f>
        <v>0</v>
      </c>
      <c r="P17" s="61">
        <f>計算!Z13</f>
        <v>0</v>
      </c>
      <c r="Q17" s="61">
        <f>計算!AD13</f>
        <v>0</v>
      </c>
      <c r="R17" s="152">
        <f t="shared" si="0"/>
        <v>0</v>
      </c>
      <c r="S17" s="153">
        <f t="shared" si="1"/>
        <v>0</v>
      </c>
      <c r="T17" s="154">
        <f t="shared" si="2"/>
        <v>0</v>
      </c>
      <c r="U17" s="61">
        <f t="shared" si="3"/>
        <v>0</v>
      </c>
      <c r="V17" s="61">
        <f t="shared" si="4"/>
        <v>0</v>
      </c>
      <c r="W17" s="65">
        <f ca="1">計算!AL13</f>
        <v>0</v>
      </c>
      <c r="X17" s="61">
        <f ca="1">計算!AM13</f>
        <v>0</v>
      </c>
    </row>
    <row r="18" spans="1:24" ht="15" customHeight="1">
      <c r="A18" s="146">
        <v>25</v>
      </c>
      <c r="B18" s="59" t="s">
        <v>9</v>
      </c>
      <c r="C18" s="162">
        <f>計算!D14</f>
        <v>0</v>
      </c>
      <c r="D18" s="163">
        <f>計算!E14</f>
        <v>0</v>
      </c>
      <c r="E18" s="164">
        <f>計算!F14</f>
        <v>0</v>
      </c>
      <c r="F18" s="69">
        <f>計算!X14</f>
        <v>0</v>
      </c>
      <c r="G18" s="69">
        <f>計算!AB14</f>
        <v>0</v>
      </c>
      <c r="H18" s="162">
        <f>計算!J14</f>
        <v>0</v>
      </c>
      <c r="I18" s="163">
        <f>計算!K14</f>
        <v>0</v>
      </c>
      <c r="J18" s="164">
        <f>計算!L14</f>
        <v>0</v>
      </c>
      <c r="K18" s="69">
        <f>計算!Y14</f>
        <v>0</v>
      </c>
      <c r="L18" s="69">
        <f>計算!AC14</f>
        <v>0</v>
      </c>
      <c r="M18" s="162">
        <f>計算!R14</f>
        <v>0</v>
      </c>
      <c r="N18" s="163">
        <f>計算!S14</f>
        <v>0</v>
      </c>
      <c r="O18" s="164">
        <f>計算!T14</f>
        <v>0</v>
      </c>
      <c r="P18" s="69">
        <f>計算!Z14</f>
        <v>0</v>
      </c>
      <c r="Q18" s="69">
        <f>計算!AD14</f>
        <v>0</v>
      </c>
      <c r="R18" s="162">
        <f t="shared" si="0"/>
        <v>0</v>
      </c>
      <c r="S18" s="163">
        <f t="shared" si="1"/>
        <v>0</v>
      </c>
      <c r="T18" s="164">
        <f t="shared" si="2"/>
        <v>0</v>
      </c>
      <c r="U18" s="69">
        <f t="shared" si="3"/>
        <v>0</v>
      </c>
      <c r="V18" s="69">
        <f t="shared" si="4"/>
        <v>0</v>
      </c>
      <c r="W18" s="65">
        <f ca="1">計算!AL14</f>
        <v>0</v>
      </c>
      <c r="X18" s="61">
        <f ca="1">計算!AM14</f>
        <v>0</v>
      </c>
    </row>
    <row r="19" spans="1:24" ht="15" customHeight="1">
      <c r="A19" s="144">
        <v>26</v>
      </c>
      <c r="B19" s="57" t="s">
        <v>10</v>
      </c>
      <c r="C19" s="152">
        <f>計算!D15</f>
        <v>0</v>
      </c>
      <c r="D19" s="153">
        <f>計算!E15</f>
        <v>0</v>
      </c>
      <c r="E19" s="154">
        <f>計算!F15</f>
        <v>0</v>
      </c>
      <c r="F19" s="61">
        <f>計算!X15</f>
        <v>0</v>
      </c>
      <c r="G19" s="61">
        <f>計算!AB15</f>
        <v>0</v>
      </c>
      <c r="H19" s="152">
        <f>計算!J15</f>
        <v>0</v>
      </c>
      <c r="I19" s="153">
        <f>計算!K15</f>
        <v>0</v>
      </c>
      <c r="J19" s="154">
        <f>計算!L15</f>
        <v>0</v>
      </c>
      <c r="K19" s="61">
        <f>計算!Y15</f>
        <v>0</v>
      </c>
      <c r="L19" s="61">
        <f>計算!AC15</f>
        <v>0</v>
      </c>
      <c r="M19" s="152">
        <f>計算!R15</f>
        <v>0</v>
      </c>
      <c r="N19" s="153">
        <f>計算!S15</f>
        <v>0</v>
      </c>
      <c r="O19" s="154">
        <f>計算!T15</f>
        <v>0</v>
      </c>
      <c r="P19" s="61">
        <f>計算!Z15</f>
        <v>0</v>
      </c>
      <c r="Q19" s="61">
        <f>計算!AD15</f>
        <v>0</v>
      </c>
      <c r="R19" s="152">
        <f t="shared" si="0"/>
        <v>0</v>
      </c>
      <c r="S19" s="153">
        <f t="shared" si="1"/>
        <v>0</v>
      </c>
      <c r="T19" s="154">
        <f t="shared" si="2"/>
        <v>0</v>
      </c>
      <c r="U19" s="61">
        <f t="shared" si="3"/>
        <v>0</v>
      </c>
      <c r="V19" s="61">
        <f t="shared" si="4"/>
        <v>0</v>
      </c>
      <c r="W19" s="68">
        <f ca="1">計算!AL15</f>
        <v>0</v>
      </c>
      <c r="X19" s="68">
        <f ca="1">計算!AM15</f>
        <v>0</v>
      </c>
    </row>
    <row r="20" spans="1:24" ht="15" customHeight="1">
      <c r="A20" s="144">
        <v>27</v>
      </c>
      <c r="B20" s="57" t="s">
        <v>11</v>
      </c>
      <c r="C20" s="152">
        <f>計算!D16</f>
        <v>0</v>
      </c>
      <c r="D20" s="153">
        <f>計算!E16</f>
        <v>0</v>
      </c>
      <c r="E20" s="154">
        <f>計算!F16</f>
        <v>0</v>
      </c>
      <c r="F20" s="61">
        <f>計算!X16</f>
        <v>0</v>
      </c>
      <c r="G20" s="61">
        <f>計算!AB16</f>
        <v>0</v>
      </c>
      <c r="H20" s="152">
        <f>計算!J16</f>
        <v>0</v>
      </c>
      <c r="I20" s="153">
        <f>計算!K16</f>
        <v>0</v>
      </c>
      <c r="J20" s="154">
        <f>計算!L16</f>
        <v>0</v>
      </c>
      <c r="K20" s="61">
        <f>計算!Y16</f>
        <v>0</v>
      </c>
      <c r="L20" s="61">
        <f>計算!AC16</f>
        <v>0</v>
      </c>
      <c r="M20" s="152">
        <f>計算!R16</f>
        <v>0</v>
      </c>
      <c r="N20" s="153">
        <f>計算!S16</f>
        <v>0</v>
      </c>
      <c r="O20" s="154">
        <f>計算!T16</f>
        <v>0</v>
      </c>
      <c r="P20" s="61">
        <f>計算!Z16</f>
        <v>0</v>
      </c>
      <c r="Q20" s="61">
        <f>計算!AD16</f>
        <v>0</v>
      </c>
      <c r="R20" s="152">
        <f t="shared" si="0"/>
        <v>0</v>
      </c>
      <c r="S20" s="153">
        <f t="shared" si="1"/>
        <v>0</v>
      </c>
      <c r="T20" s="154">
        <f t="shared" si="2"/>
        <v>0</v>
      </c>
      <c r="U20" s="61">
        <f t="shared" si="3"/>
        <v>0</v>
      </c>
      <c r="V20" s="61">
        <f t="shared" si="4"/>
        <v>0</v>
      </c>
      <c r="W20" s="65">
        <f ca="1">計算!AL16</f>
        <v>0</v>
      </c>
      <c r="X20" s="61">
        <f ca="1">計算!AM16</f>
        <v>0</v>
      </c>
    </row>
    <row r="21" spans="1:24" ht="15" customHeight="1">
      <c r="A21" s="144">
        <v>28</v>
      </c>
      <c r="B21" s="57" t="s">
        <v>12</v>
      </c>
      <c r="C21" s="152">
        <f>計算!D17</f>
        <v>0</v>
      </c>
      <c r="D21" s="153">
        <f>計算!E17</f>
        <v>0</v>
      </c>
      <c r="E21" s="154">
        <f>計算!F17</f>
        <v>0</v>
      </c>
      <c r="F21" s="61">
        <f>計算!X17</f>
        <v>0</v>
      </c>
      <c r="G21" s="61">
        <f>計算!AB17</f>
        <v>0</v>
      </c>
      <c r="H21" s="152">
        <f>計算!J17</f>
        <v>0</v>
      </c>
      <c r="I21" s="153">
        <f>計算!K17</f>
        <v>0</v>
      </c>
      <c r="J21" s="154">
        <f>計算!L17</f>
        <v>0</v>
      </c>
      <c r="K21" s="61">
        <f>計算!Y17</f>
        <v>0</v>
      </c>
      <c r="L21" s="61">
        <f>計算!AC17</f>
        <v>0</v>
      </c>
      <c r="M21" s="152">
        <f>計算!R17</f>
        <v>0</v>
      </c>
      <c r="N21" s="153">
        <f>計算!S17</f>
        <v>0</v>
      </c>
      <c r="O21" s="154">
        <f>計算!T17</f>
        <v>0</v>
      </c>
      <c r="P21" s="61">
        <f>計算!Z17</f>
        <v>0</v>
      </c>
      <c r="Q21" s="61">
        <f>計算!AD17</f>
        <v>0</v>
      </c>
      <c r="R21" s="152">
        <f t="shared" si="0"/>
        <v>0</v>
      </c>
      <c r="S21" s="153">
        <f t="shared" si="1"/>
        <v>0</v>
      </c>
      <c r="T21" s="154">
        <f t="shared" si="2"/>
        <v>0</v>
      </c>
      <c r="U21" s="61">
        <f t="shared" si="3"/>
        <v>0</v>
      </c>
      <c r="V21" s="61">
        <f t="shared" si="4"/>
        <v>0</v>
      </c>
      <c r="W21" s="65">
        <f ca="1">計算!AL17</f>
        <v>0</v>
      </c>
      <c r="X21" s="61">
        <f ca="1">計算!AM17</f>
        <v>0</v>
      </c>
    </row>
    <row r="22" spans="1:24" ht="15" customHeight="1">
      <c r="A22" s="144">
        <v>29</v>
      </c>
      <c r="B22" s="57" t="s">
        <v>13</v>
      </c>
      <c r="C22" s="152">
        <f>計算!D18</f>
        <v>0</v>
      </c>
      <c r="D22" s="153">
        <f>計算!E18</f>
        <v>0</v>
      </c>
      <c r="E22" s="154">
        <f>計算!F18</f>
        <v>0</v>
      </c>
      <c r="F22" s="61">
        <f>計算!X18</f>
        <v>0</v>
      </c>
      <c r="G22" s="61">
        <f>計算!AB18</f>
        <v>0</v>
      </c>
      <c r="H22" s="152">
        <f>計算!J18</f>
        <v>0</v>
      </c>
      <c r="I22" s="153">
        <f>計算!K18</f>
        <v>0</v>
      </c>
      <c r="J22" s="154">
        <f>計算!L18</f>
        <v>0</v>
      </c>
      <c r="K22" s="61">
        <f>計算!Y18</f>
        <v>0</v>
      </c>
      <c r="L22" s="61">
        <f>計算!AC18</f>
        <v>0</v>
      </c>
      <c r="M22" s="152">
        <f>計算!R18</f>
        <v>0</v>
      </c>
      <c r="N22" s="153">
        <f>計算!S18</f>
        <v>0</v>
      </c>
      <c r="O22" s="154">
        <f>計算!T18</f>
        <v>0</v>
      </c>
      <c r="P22" s="61">
        <f>計算!Z18</f>
        <v>0</v>
      </c>
      <c r="Q22" s="61">
        <f>計算!AD18</f>
        <v>0</v>
      </c>
      <c r="R22" s="152">
        <f t="shared" si="0"/>
        <v>0</v>
      </c>
      <c r="S22" s="153">
        <f t="shared" si="1"/>
        <v>0</v>
      </c>
      <c r="T22" s="154">
        <f t="shared" si="2"/>
        <v>0</v>
      </c>
      <c r="U22" s="61">
        <f t="shared" si="3"/>
        <v>0</v>
      </c>
      <c r="V22" s="61">
        <f t="shared" si="4"/>
        <v>0</v>
      </c>
      <c r="W22" s="65">
        <f ca="1">計算!AL18</f>
        <v>0</v>
      </c>
      <c r="X22" s="61">
        <f ca="1">計算!AM18</f>
        <v>0</v>
      </c>
    </row>
    <row r="23" spans="1:24" ht="15" customHeight="1">
      <c r="A23" s="144">
        <v>32</v>
      </c>
      <c r="B23" s="57" t="s">
        <v>16</v>
      </c>
      <c r="C23" s="152">
        <f>計算!D19</f>
        <v>0</v>
      </c>
      <c r="D23" s="153">
        <f>計算!E19</f>
        <v>0</v>
      </c>
      <c r="E23" s="154">
        <f>計算!F19</f>
        <v>0</v>
      </c>
      <c r="F23" s="61">
        <f>計算!X19</f>
        <v>0</v>
      </c>
      <c r="G23" s="61">
        <f>計算!AB19</f>
        <v>0</v>
      </c>
      <c r="H23" s="152">
        <f>計算!J19</f>
        <v>0</v>
      </c>
      <c r="I23" s="153">
        <f>計算!K19</f>
        <v>0</v>
      </c>
      <c r="J23" s="154">
        <f>計算!L19</f>
        <v>0</v>
      </c>
      <c r="K23" s="61">
        <f>計算!Y19</f>
        <v>0</v>
      </c>
      <c r="L23" s="61">
        <f>計算!AC19</f>
        <v>0</v>
      </c>
      <c r="M23" s="152">
        <f>計算!R19</f>
        <v>0</v>
      </c>
      <c r="N23" s="153">
        <f>計算!S19</f>
        <v>0</v>
      </c>
      <c r="O23" s="154">
        <f>計算!T19</f>
        <v>0</v>
      </c>
      <c r="P23" s="61">
        <f>計算!Z19</f>
        <v>0</v>
      </c>
      <c r="Q23" s="61">
        <f>計算!AD19</f>
        <v>0</v>
      </c>
      <c r="R23" s="152">
        <f t="shared" si="0"/>
        <v>0</v>
      </c>
      <c r="S23" s="153">
        <f t="shared" si="1"/>
        <v>0</v>
      </c>
      <c r="T23" s="154">
        <f t="shared" si="2"/>
        <v>0</v>
      </c>
      <c r="U23" s="61">
        <f t="shared" si="3"/>
        <v>0</v>
      </c>
      <c r="V23" s="61">
        <f t="shared" si="4"/>
        <v>0</v>
      </c>
      <c r="W23" s="69">
        <f ca="1">計算!AL19</f>
        <v>0</v>
      </c>
      <c r="X23" s="61">
        <f ca="1">計算!AM19</f>
        <v>0</v>
      </c>
    </row>
    <row r="24" spans="1:24" ht="15" customHeight="1">
      <c r="A24" s="145">
        <v>33</v>
      </c>
      <c r="B24" s="58" t="s">
        <v>14</v>
      </c>
      <c r="C24" s="160">
        <f>計算!D20</f>
        <v>0</v>
      </c>
      <c r="D24" s="161">
        <f>計算!E20</f>
        <v>0</v>
      </c>
      <c r="E24" s="139">
        <f>計算!F20</f>
        <v>0</v>
      </c>
      <c r="F24" s="68">
        <f>計算!X20</f>
        <v>0</v>
      </c>
      <c r="G24" s="68">
        <f>計算!AB20</f>
        <v>0</v>
      </c>
      <c r="H24" s="160">
        <f>計算!J20</f>
        <v>0</v>
      </c>
      <c r="I24" s="161">
        <f>計算!K20</f>
        <v>0</v>
      </c>
      <c r="J24" s="139">
        <f>計算!L20</f>
        <v>0</v>
      </c>
      <c r="K24" s="68">
        <f>計算!Y20</f>
        <v>0</v>
      </c>
      <c r="L24" s="68">
        <f>計算!AC20</f>
        <v>0</v>
      </c>
      <c r="M24" s="160">
        <f>計算!R20</f>
        <v>0</v>
      </c>
      <c r="N24" s="161">
        <f>計算!S20</f>
        <v>0</v>
      </c>
      <c r="O24" s="139">
        <f>計算!T20</f>
        <v>0</v>
      </c>
      <c r="P24" s="68">
        <f>計算!Z20</f>
        <v>0</v>
      </c>
      <c r="Q24" s="68">
        <f>計算!AD20</f>
        <v>0</v>
      </c>
      <c r="R24" s="160">
        <f t="shared" si="0"/>
        <v>0</v>
      </c>
      <c r="S24" s="161">
        <f t="shared" si="1"/>
        <v>0</v>
      </c>
      <c r="T24" s="139">
        <f t="shared" si="2"/>
        <v>0</v>
      </c>
      <c r="U24" s="68">
        <f t="shared" si="3"/>
        <v>0</v>
      </c>
      <c r="V24" s="68">
        <f t="shared" si="4"/>
        <v>0</v>
      </c>
      <c r="W24" s="65">
        <f ca="1">計算!AL20</f>
        <v>0</v>
      </c>
      <c r="X24" s="68">
        <f ca="1">計算!AM20</f>
        <v>0</v>
      </c>
    </row>
    <row r="25" spans="1:24" ht="15" customHeight="1">
      <c r="A25" s="144">
        <v>34</v>
      </c>
      <c r="B25" s="57" t="s">
        <v>15</v>
      </c>
      <c r="C25" s="152">
        <f>計算!D21</f>
        <v>0</v>
      </c>
      <c r="D25" s="153">
        <f>計算!E21</f>
        <v>0</v>
      </c>
      <c r="E25" s="154">
        <f>計算!F21</f>
        <v>0</v>
      </c>
      <c r="F25" s="61">
        <f>計算!X21</f>
        <v>0</v>
      </c>
      <c r="G25" s="61">
        <f>計算!AB21</f>
        <v>0</v>
      </c>
      <c r="H25" s="152">
        <f>計算!J21</f>
        <v>0</v>
      </c>
      <c r="I25" s="153">
        <f>計算!K21</f>
        <v>0</v>
      </c>
      <c r="J25" s="154">
        <f>計算!L21</f>
        <v>0</v>
      </c>
      <c r="K25" s="61">
        <f>計算!Y21</f>
        <v>0</v>
      </c>
      <c r="L25" s="61">
        <f>計算!AC21</f>
        <v>0</v>
      </c>
      <c r="M25" s="152">
        <f>計算!R21</f>
        <v>0</v>
      </c>
      <c r="N25" s="153">
        <f>計算!S21</f>
        <v>0</v>
      </c>
      <c r="O25" s="154">
        <f>計算!T21</f>
        <v>0</v>
      </c>
      <c r="P25" s="61">
        <f>計算!Z21</f>
        <v>0</v>
      </c>
      <c r="Q25" s="61">
        <f>計算!AD21</f>
        <v>0</v>
      </c>
      <c r="R25" s="152">
        <f t="shared" si="0"/>
        <v>0</v>
      </c>
      <c r="S25" s="153">
        <f t="shared" si="1"/>
        <v>0</v>
      </c>
      <c r="T25" s="154">
        <f t="shared" si="2"/>
        <v>0</v>
      </c>
      <c r="U25" s="61">
        <f t="shared" si="3"/>
        <v>0</v>
      </c>
      <c r="V25" s="61">
        <f t="shared" si="4"/>
        <v>0</v>
      </c>
      <c r="W25" s="65">
        <f ca="1">計算!AL21</f>
        <v>0</v>
      </c>
      <c r="X25" s="61">
        <f ca="1">計算!AM21</f>
        <v>0</v>
      </c>
    </row>
    <row r="26" spans="1:24" ht="15" customHeight="1">
      <c r="A26" s="144">
        <v>35</v>
      </c>
      <c r="B26" s="57" t="s">
        <v>17</v>
      </c>
      <c r="C26" s="152">
        <f>計算!D22</f>
        <v>0</v>
      </c>
      <c r="D26" s="153">
        <f>計算!E22</f>
        <v>0</v>
      </c>
      <c r="E26" s="154">
        <f>計算!F22</f>
        <v>0</v>
      </c>
      <c r="F26" s="61">
        <f>計算!X22</f>
        <v>0</v>
      </c>
      <c r="G26" s="61">
        <f>計算!AB22</f>
        <v>0</v>
      </c>
      <c r="H26" s="152">
        <f>計算!J22</f>
        <v>0</v>
      </c>
      <c r="I26" s="153">
        <f>計算!K22</f>
        <v>0</v>
      </c>
      <c r="J26" s="154">
        <f>計算!L22</f>
        <v>0</v>
      </c>
      <c r="K26" s="61">
        <f>計算!Y22</f>
        <v>0</v>
      </c>
      <c r="L26" s="61">
        <f>計算!AC22</f>
        <v>0</v>
      </c>
      <c r="M26" s="152">
        <f>計算!R22</f>
        <v>0</v>
      </c>
      <c r="N26" s="153">
        <f>計算!S22</f>
        <v>0</v>
      </c>
      <c r="O26" s="154">
        <f>計算!T22</f>
        <v>0</v>
      </c>
      <c r="P26" s="61">
        <f>計算!Z22</f>
        <v>0</v>
      </c>
      <c r="Q26" s="61">
        <f>計算!AD22</f>
        <v>0</v>
      </c>
      <c r="R26" s="152">
        <f t="shared" si="0"/>
        <v>0</v>
      </c>
      <c r="S26" s="153">
        <f t="shared" si="1"/>
        <v>0</v>
      </c>
      <c r="T26" s="154">
        <f t="shared" si="2"/>
        <v>0</v>
      </c>
      <c r="U26" s="61">
        <f t="shared" si="3"/>
        <v>0</v>
      </c>
      <c r="V26" s="61">
        <f t="shared" si="4"/>
        <v>0</v>
      </c>
      <c r="W26" s="65">
        <f ca="1">計算!AL22</f>
        <v>0</v>
      </c>
      <c r="X26" s="61">
        <f ca="1">計算!AM22</f>
        <v>0</v>
      </c>
    </row>
    <row r="27" spans="1:24" ht="15" customHeight="1">
      <c r="A27" s="144">
        <v>39</v>
      </c>
      <c r="B27" s="57" t="s">
        <v>18</v>
      </c>
      <c r="C27" s="152">
        <f>計算!D23</f>
        <v>0</v>
      </c>
      <c r="D27" s="153">
        <f>計算!E23</f>
        <v>0</v>
      </c>
      <c r="E27" s="154">
        <f>計算!F23</f>
        <v>0</v>
      </c>
      <c r="F27" s="61">
        <f>計算!X23</f>
        <v>0</v>
      </c>
      <c r="G27" s="61">
        <f>計算!AB23</f>
        <v>0</v>
      </c>
      <c r="H27" s="152">
        <f>計算!J23</f>
        <v>0</v>
      </c>
      <c r="I27" s="153">
        <f>計算!K23</f>
        <v>0</v>
      </c>
      <c r="J27" s="154">
        <f>計算!L23</f>
        <v>0</v>
      </c>
      <c r="K27" s="61">
        <f>計算!Y23</f>
        <v>0</v>
      </c>
      <c r="L27" s="61">
        <f>計算!AC23</f>
        <v>0</v>
      </c>
      <c r="M27" s="152">
        <f>計算!R23</f>
        <v>0</v>
      </c>
      <c r="N27" s="153">
        <f>計算!S23</f>
        <v>0</v>
      </c>
      <c r="O27" s="154">
        <f>計算!T23</f>
        <v>0</v>
      </c>
      <c r="P27" s="61">
        <f>計算!Z23</f>
        <v>0</v>
      </c>
      <c r="Q27" s="61">
        <f>計算!AD23</f>
        <v>0</v>
      </c>
      <c r="R27" s="152">
        <f t="shared" si="0"/>
        <v>0</v>
      </c>
      <c r="S27" s="153">
        <f t="shared" si="1"/>
        <v>0</v>
      </c>
      <c r="T27" s="154">
        <f t="shared" si="2"/>
        <v>0</v>
      </c>
      <c r="U27" s="61">
        <f t="shared" si="3"/>
        <v>0</v>
      </c>
      <c r="V27" s="61">
        <f t="shared" si="4"/>
        <v>0</v>
      </c>
      <c r="W27" s="65">
        <f ca="1">計算!AL23</f>
        <v>0</v>
      </c>
      <c r="X27" s="61">
        <f ca="1">計算!AM23</f>
        <v>0</v>
      </c>
    </row>
    <row r="28" spans="1:24" ht="15" customHeight="1">
      <c r="A28" s="146">
        <v>41</v>
      </c>
      <c r="B28" s="59" t="s">
        <v>19</v>
      </c>
      <c r="C28" s="162">
        <f>計算!D24</f>
        <v>0</v>
      </c>
      <c r="D28" s="163">
        <f>計算!E24</f>
        <v>0</v>
      </c>
      <c r="E28" s="164">
        <f>計算!F24</f>
        <v>0</v>
      </c>
      <c r="F28" s="69">
        <f>計算!X24</f>
        <v>0</v>
      </c>
      <c r="G28" s="69">
        <f>計算!AB24</f>
        <v>0</v>
      </c>
      <c r="H28" s="162">
        <f>計算!J24</f>
        <v>0</v>
      </c>
      <c r="I28" s="163">
        <f>計算!K24</f>
        <v>0</v>
      </c>
      <c r="J28" s="164">
        <f>計算!L24</f>
        <v>0</v>
      </c>
      <c r="K28" s="69">
        <f>計算!Y24</f>
        <v>0</v>
      </c>
      <c r="L28" s="69">
        <f>計算!AC24</f>
        <v>0</v>
      </c>
      <c r="M28" s="162">
        <f>計算!R24</f>
        <v>0</v>
      </c>
      <c r="N28" s="163">
        <f>計算!S24</f>
        <v>0</v>
      </c>
      <c r="O28" s="164">
        <f>計算!T24</f>
        <v>0</v>
      </c>
      <c r="P28" s="69">
        <f>計算!Z24</f>
        <v>0</v>
      </c>
      <c r="Q28" s="69">
        <f>計算!AD24</f>
        <v>0</v>
      </c>
      <c r="R28" s="162">
        <f t="shared" si="0"/>
        <v>0</v>
      </c>
      <c r="S28" s="163">
        <f t="shared" si="1"/>
        <v>0</v>
      </c>
      <c r="T28" s="164">
        <f t="shared" si="2"/>
        <v>0</v>
      </c>
      <c r="U28" s="69">
        <f t="shared" si="3"/>
        <v>0</v>
      </c>
      <c r="V28" s="69">
        <f t="shared" si="4"/>
        <v>0</v>
      </c>
      <c r="W28" s="69">
        <f ca="1">計算!AL24</f>
        <v>0</v>
      </c>
      <c r="X28" s="61">
        <f ca="1">計算!AM24</f>
        <v>0</v>
      </c>
    </row>
    <row r="29" spans="1:24" ht="15" customHeight="1">
      <c r="A29" s="144">
        <v>46</v>
      </c>
      <c r="B29" s="57" t="s">
        <v>20</v>
      </c>
      <c r="C29" s="152">
        <f>計算!D25</f>
        <v>0</v>
      </c>
      <c r="D29" s="153">
        <f>計算!E25</f>
        <v>0</v>
      </c>
      <c r="E29" s="154">
        <f>計算!F25</f>
        <v>0</v>
      </c>
      <c r="F29" s="61">
        <f>計算!X25</f>
        <v>0</v>
      </c>
      <c r="G29" s="61">
        <f>計算!AB25</f>
        <v>0</v>
      </c>
      <c r="H29" s="152">
        <f>計算!J25</f>
        <v>0</v>
      </c>
      <c r="I29" s="153">
        <f>計算!K25</f>
        <v>0</v>
      </c>
      <c r="J29" s="154">
        <f>計算!L25</f>
        <v>0</v>
      </c>
      <c r="K29" s="61">
        <f>計算!Y25</f>
        <v>0</v>
      </c>
      <c r="L29" s="61">
        <f>計算!AC25</f>
        <v>0</v>
      </c>
      <c r="M29" s="152">
        <f>計算!R25</f>
        <v>0</v>
      </c>
      <c r="N29" s="153">
        <f>計算!S25</f>
        <v>0</v>
      </c>
      <c r="O29" s="154">
        <f>計算!T25</f>
        <v>0</v>
      </c>
      <c r="P29" s="61">
        <f>計算!Z25</f>
        <v>0</v>
      </c>
      <c r="Q29" s="61">
        <f>計算!AD25</f>
        <v>0</v>
      </c>
      <c r="R29" s="152">
        <f t="shared" si="0"/>
        <v>0</v>
      </c>
      <c r="S29" s="153">
        <f t="shared" si="1"/>
        <v>0</v>
      </c>
      <c r="T29" s="154">
        <f t="shared" si="2"/>
        <v>0</v>
      </c>
      <c r="U29" s="61">
        <f t="shared" si="3"/>
        <v>0</v>
      </c>
      <c r="V29" s="61">
        <f t="shared" si="4"/>
        <v>0</v>
      </c>
      <c r="W29" s="65">
        <f ca="1">計算!AL25</f>
        <v>0</v>
      </c>
      <c r="X29" s="68">
        <f ca="1">計算!AM25</f>
        <v>0</v>
      </c>
    </row>
    <row r="30" spans="1:24" ht="15" customHeight="1">
      <c r="A30" s="144">
        <v>47</v>
      </c>
      <c r="B30" s="57" t="s">
        <v>171</v>
      </c>
      <c r="C30" s="152">
        <f>計算!D26</f>
        <v>0</v>
      </c>
      <c r="D30" s="153">
        <f>計算!E26</f>
        <v>0</v>
      </c>
      <c r="E30" s="154">
        <f>計算!F26</f>
        <v>0</v>
      </c>
      <c r="F30" s="61">
        <f>計算!X26</f>
        <v>0</v>
      </c>
      <c r="G30" s="61">
        <f>計算!AB26</f>
        <v>0</v>
      </c>
      <c r="H30" s="152">
        <f>計算!J26</f>
        <v>0</v>
      </c>
      <c r="I30" s="153">
        <f>計算!K26</f>
        <v>0</v>
      </c>
      <c r="J30" s="154">
        <f>計算!L26</f>
        <v>0</v>
      </c>
      <c r="K30" s="61">
        <f>計算!Y26</f>
        <v>0</v>
      </c>
      <c r="L30" s="61">
        <f>計算!AC26</f>
        <v>0</v>
      </c>
      <c r="M30" s="152">
        <f>計算!R26</f>
        <v>0</v>
      </c>
      <c r="N30" s="153">
        <f>計算!S26</f>
        <v>0</v>
      </c>
      <c r="O30" s="154">
        <f>計算!T26</f>
        <v>0</v>
      </c>
      <c r="P30" s="61">
        <f>計算!Z26</f>
        <v>0</v>
      </c>
      <c r="Q30" s="61">
        <f>計算!AD26</f>
        <v>0</v>
      </c>
      <c r="R30" s="152">
        <f t="shared" si="0"/>
        <v>0</v>
      </c>
      <c r="S30" s="153">
        <f t="shared" si="1"/>
        <v>0</v>
      </c>
      <c r="T30" s="154">
        <f t="shared" si="2"/>
        <v>0</v>
      </c>
      <c r="U30" s="61">
        <f t="shared" si="3"/>
        <v>0</v>
      </c>
      <c r="V30" s="61">
        <f t="shared" si="4"/>
        <v>0</v>
      </c>
      <c r="W30" s="65">
        <f ca="1">計算!AL26</f>
        <v>0</v>
      </c>
      <c r="X30" s="61">
        <f ca="1">計算!AM26</f>
        <v>0</v>
      </c>
    </row>
    <row r="31" spans="1:24" ht="15" customHeight="1">
      <c r="A31" s="144">
        <v>48</v>
      </c>
      <c r="B31" s="57" t="s">
        <v>172</v>
      </c>
      <c r="C31" s="152">
        <f>計算!D27</f>
        <v>0</v>
      </c>
      <c r="D31" s="153">
        <f>計算!E27</f>
        <v>0</v>
      </c>
      <c r="E31" s="154">
        <f>計算!F27</f>
        <v>0</v>
      </c>
      <c r="F31" s="61">
        <f>計算!X27</f>
        <v>0</v>
      </c>
      <c r="G31" s="61">
        <f>計算!AB27</f>
        <v>0</v>
      </c>
      <c r="H31" s="152">
        <f>計算!J27</f>
        <v>0</v>
      </c>
      <c r="I31" s="153">
        <f>計算!K27</f>
        <v>0</v>
      </c>
      <c r="J31" s="154">
        <f>計算!L27</f>
        <v>0</v>
      </c>
      <c r="K31" s="61">
        <f>計算!Y27</f>
        <v>0</v>
      </c>
      <c r="L31" s="61">
        <f>計算!AC27</f>
        <v>0</v>
      </c>
      <c r="M31" s="152">
        <f>計算!R27</f>
        <v>0</v>
      </c>
      <c r="N31" s="153">
        <f>計算!S27</f>
        <v>0</v>
      </c>
      <c r="O31" s="154">
        <f>計算!T27</f>
        <v>0</v>
      </c>
      <c r="P31" s="61">
        <f>計算!Z27</f>
        <v>0</v>
      </c>
      <c r="Q31" s="61">
        <f>計算!AD27</f>
        <v>0</v>
      </c>
      <c r="R31" s="152">
        <f t="shared" si="0"/>
        <v>0</v>
      </c>
      <c r="S31" s="153">
        <f t="shared" si="1"/>
        <v>0</v>
      </c>
      <c r="T31" s="154">
        <f t="shared" si="2"/>
        <v>0</v>
      </c>
      <c r="U31" s="61">
        <f t="shared" si="3"/>
        <v>0</v>
      </c>
      <c r="V31" s="61">
        <f t="shared" si="4"/>
        <v>0</v>
      </c>
      <c r="W31" s="65">
        <f ca="1">計算!AL27</f>
        <v>0</v>
      </c>
      <c r="X31" s="61">
        <f ca="1">計算!AM27</f>
        <v>0</v>
      </c>
    </row>
    <row r="32" spans="1:24" ht="15" customHeight="1">
      <c r="A32" s="144">
        <v>51</v>
      </c>
      <c r="B32" s="57" t="s">
        <v>21</v>
      </c>
      <c r="C32" s="152">
        <f>計算!D28</f>
        <v>0</v>
      </c>
      <c r="D32" s="153">
        <f>計算!E28</f>
        <v>0</v>
      </c>
      <c r="E32" s="154">
        <f>計算!F28</f>
        <v>0</v>
      </c>
      <c r="F32" s="61">
        <f>計算!X28</f>
        <v>0</v>
      </c>
      <c r="G32" s="61">
        <f>計算!AB28</f>
        <v>0</v>
      </c>
      <c r="H32" s="152">
        <f>計算!J28</f>
        <v>0</v>
      </c>
      <c r="I32" s="153">
        <f>計算!K28</f>
        <v>0</v>
      </c>
      <c r="J32" s="154">
        <f>計算!L28</f>
        <v>0</v>
      </c>
      <c r="K32" s="61">
        <f>計算!Y28</f>
        <v>0</v>
      </c>
      <c r="L32" s="61">
        <f>計算!AC28</f>
        <v>0</v>
      </c>
      <c r="M32" s="152">
        <f>計算!R28</f>
        <v>0</v>
      </c>
      <c r="N32" s="153">
        <f>計算!S28</f>
        <v>0</v>
      </c>
      <c r="O32" s="154">
        <f>計算!T28</f>
        <v>0</v>
      </c>
      <c r="P32" s="61">
        <f>計算!Z28</f>
        <v>0</v>
      </c>
      <c r="Q32" s="61">
        <f>計算!AD28</f>
        <v>0</v>
      </c>
      <c r="R32" s="152">
        <f t="shared" si="0"/>
        <v>0</v>
      </c>
      <c r="S32" s="153">
        <f t="shared" si="1"/>
        <v>0</v>
      </c>
      <c r="T32" s="154">
        <f t="shared" si="2"/>
        <v>0</v>
      </c>
      <c r="U32" s="61">
        <f t="shared" si="3"/>
        <v>0</v>
      </c>
      <c r="V32" s="61">
        <f t="shared" si="4"/>
        <v>0</v>
      </c>
      <c r="W32" s="65">
        <f ca="1">計算!AL28</f>
        <v>0</v>
      </c>
      <c r="X32" s="61">
        <f ca="1">計算!AM28</f>
        <v>0</v>
      </c>
    </row>
    <row r="33" spans="1:24" ht="15" customHeight="1">
      <c r="A33" s="144">
        <v>53</v>
      </c>
      <c r="B33" s="57" t="s">
        <v>22</v>
      </c>
      <c r="C33" s="152">
        <f>計算!D29</f>
        <v>0</v>
      </c>
      <c r="D33" s="153">
        <f>計算!E29</f>
        <v>0</v>
      </c>
      <c r="E33" s="154">
        <f>計算!F29</f>
        <v>0</v>
      </c>
      <c r="F33" s="61">
        <f>計算!X29</f>
        <v>0</v>
      </c>
      <c r="G33" s="61">
        <f>計算!AB29</f>
        <v>0</v>
      </c>
      <c r="H33" s="152">
        <f>計算!J29</f>
        <v>0</v>
      </c>
      <c r="I33" s="153">
        <f>計算!K29</f>
        <v>0</v>
      </c>
      <c r="J33" s="154">
        <f>計算!L29</f>
        <v>0</v>
      </c>
      <c r="K33" s="61">
        <f>計算!Y29</f>
        <v>0</v>
      </c>
      <c r="L33" s="61">
        <f>計算!AC29</f>
        <v>0</v>
      </c>
      <c r="M33" s="152">
        <f>計算!R29</f>
        <v>0</v>
      </c>
      <c r="N33" s="153">
        <f>計算!S29</f>
        <v>0</v>
      </c>
      <c r="O33" s="154">
        <f>計算!T29</f>
        <v>0</v>
      </c>
      <c r="P33" s="61">
        <f>計算!Z29</f>
        <v>0</v>
      </c>
      <c r="Q33" s="61">
        <f>計算!AD29</f>
        <v>0</v>
      </c>
      <c r="R33" s="152">
        <f t="shared" si="0"/>
        <v>0</v>
      </c>
      <c r="S33" s="153">
        <f t="shared" si="1"/>
        <v>0</v>
      </c>
      <c r="T33" s="154">
        <f t="shared" si="2"/>
        <v>0</v>
      </c>
      <c r="U33" s="61">
        <f t="shared" si="3"/>
        <v>0</v>
      </c>
      <c r="V33" s="61">
        <f t="shared" si="4"/>
        <v>0</v>
      </c>
      <c r="W33" s="69">
        <f ca="1">計算!AL29</f>
        <v>0</v>
      </c>
      <c r="X33" s="61">
        <f ca="1">計算!AM29</f>
        <v>0</v>
      </c>
    </row>
    <row r="34" spans="1:24" ht="15" customHeight="1">
      <c r="A34" s="145">
        <v>55</v>
      </c>
      <c r="B34" s="58" t="s">
        <v>23</v>
      </c>
      <c r="C34" s="160">
        <f>計算!D30</f>
        <v>0</v>
      </c>
      <c r="D34" s="161">
        <f>計算!E30</f>
        <v>0</v>
      </c>
      <c r="E34" s="139">
        <f>計算!F30</f>
        <v>0</v>
      </c>
      <c r="F34" s="68">
        <f>計算!X30</f>
        <v>0</v>
      </c>
      <c r="G34" s="68">
        <f>計算!AB30</f>
        <v>0</v>
      </c>
      <c r="H34" s="160">
        <f>計算!J30</f>
        <v>0</v>
      </c>
      <c r="I34" s="161">
        <f>計算!K30</f>
        <v>0</v>
      </c>
      <c r="J34" s="139">
        <f>計算!L30</f>
        <v>0</v>
      </c>
      <c r="K34" s="68">
        <f>計算!Y30</f>
        <v>0</v>
      </c>
      <c r="L34" s="68">
        <f>計算!AC30</f>
        <v>0</v>
      </c>
      <c r="M34" s="160">
        <f>計算!R30</f>
        <v>0</v>
      </c>
      <c r="N34" s="161">
        <f>計算!S30</f>
        <v>0</v>
      </c>
      <c r="O34" s="139">
        <f>計算!T30</f>
        <v>0</v>
      </c>
      <c r="P34" s="68">
        <f>計算!Z30</f>
        <v>0</v>
      </c>
      <c r="Q34" s="68">
        <f>計算!AD30</f>
        <v>0</v>
      </c>
      <c r="R34" s="160">
        <f t="shared" si="0"/>
        <v>0</v>
      </c>
      <c r="S34" s="161">
        <f t="shared" si="1"/>
        <v>0</v>
      </c>
      <c r="T34" s="139">
        <f t="shared" si="2"/>
        <v>0</v>
      </c>
      <c r="U34" s="68">
        <f t="shared" si="3"/>
        <v>0</v>
      </c>
      <c r="V34" s="68">
        <f t="shared" si="4"/>
        <v>0</v>
      </c>
      <c r="W34" s="65">
        <f ca="1">計算!AL30</f>
        <v>0</v>
      </c>
      <c r="X34" s="68">
        <f ca="1">計算!AM30</f>
        <v>0</v>
      </c>
    </row>
    <row r="35" spans="1:24" ht="15" customHeight="1">
      <c r="A35" s="144">
        <v>57</v>
      </c>
      <c r="B35" s="57" t="s">
        <v>184</v>
      </c>
      <c r="C35" s="152">
        <f>計算!D31</f>
        <v>0</v>
      </c>
      <c r="D35" s="153">
        <f>計算!E31</f>
        <v>0</v>
      </c>
      <c r="E35" s="154">
        <f>計算!F31</f>
        <v>0</v>
      </c>
      <c r="F35" s="61">
        <f>計算!X31</f>
        <v>0</v>
      </c>
      <c r="G35" s="61">
        <f>計算!AB31</f>
        <v>0</v>
      </c>
      <c r="H35" s="152">
        <f>計算!J31</f>
        <v>0</v>
      </c>
      <c r="I35" s="153">
        <f>計算!K31</f>
        <v>0</v>
      </c>
      <c r="J35" s="154">
        <f>計算!L31</f>
        <v>0</v>
      </c>
      <c r="K35" s="61">
        <f>計算!Y31</f>
        <v>0</v>
      </c>
      <c r="L35" s="61">
        <f>計算!AC31</f>
        <v>0</v>
      </c>
      <c r="M35" s="152">
        <f>計算!R31</f>
        <v>0</v>
      </c>
      <c r="N35" s="153">
        <f>計算!S31</f>
        <v>0</v>
      </c>
      <c r="O35" s="154">
        <f>計算!T31</f>
        <v>0</v>
      </c>
      <c r="P35" s="61">
        <f>計算!Z31</f>
        <v>0</v>
      </c>
      <c r="Q35" s="61">
        <f>計算!AD31</f>
        <v>0</v>
      </c>
      <c r="R35" s="152">
        <f t="shared" si="0"/>
        <v>0</v>
      </c>
      <c r="S35" s="153">
        <f t="shared" si="1"/>
        <v>0</v>
      </c>
      <c r="T35" s="154">
        <f t="shared" si="2"/>
        <v>0</v>
      </c>
      <c r="U35" s="61">
        <f t="shared" si="3"/>
        <v>0</v>
      </c>
      <c r="V35" s="61">
        <f t="shared" si="4"/>
        <v>0</v>
      </c>
      <c r="W35" s="65">
        <f ca="1">計算!AL31</f>
        <v>0</v>
      </c>
      <c r="X35" s="61">
        <f ca="1">計算!AM31</f>
        <v>0</v>
      </c>
    </row>
    <row r="36" spans="1:24" ht="15" customHeight="1">
      <c r="A36" s="144">
        <v>59</v>
      </c>
      <c r="B36" s="57" t="s">
        <v>25</v>
      </c>
      <c r="C36" s="152">
        <f>計算!D32</f>
        <v>0</v>
      </c>
      <c r="D36" s="153">
        <f>計算!E32</f>
        <v>0</v>
      </c>
      <c r="E36" s="154">
        <f>計算!F32</f>
        <v>0</v>
      </c>
      <c r="F36" s="61">
        <f>計算!X32</f>
        <v>0</v>
      </c>
      <c r="G36" s="61">
        <f>計算!AB32</f>
        <v>0</v>
      </c>
      <c r="H36" s="152">
        <f>計算!J32</f>
        <v>0</v>
      </c>
      <c r="I36" s="153">
        <f>計算!K32</f>
        <v>0</v>
      </c>
      <c r="J36" s="154">
        <f>計算!L32</f>
        <v>0</v>
      </c>
      <c r="K36" s="61">
        <f>計算!Y32</f>
        <v>0</v>
      </c>
      <c r="L36" s="61">
        <f>計算!AC32</f>
        <v>0</v>
      </c>
      <c r="M36" s="152">
        <f>計算!R32</f>
        <v>0</v>
      </c>
      <c r="N36" s="153">
        <f>計算!S32</f>
        <v>0</v>
      </c>
      <c r="O36" s="154">
        <f>計算!T32</f>
        <v>0</v>
      </c>
      <c r="P36" s="61">
        <f>計算!Z32</f>
        <v>0</v>
      </c>
      <c r="Q36" s="61">
        <f>計算!AD32</f>
        <v>0</v>
      </c>
      <c r="R36" s="152">
        <f t="shared" si="0"/>
        <v>0</v>
      </c>
      <c r="S36" s="153">
        <f t="shared" si="1"/>
        <v>0</v>
      </c>
      <c r="T36" s="154">
        <f t="shared" si="2"/>
        <v>0</v>
      </c>
      <c r="U36" s="61">
        <f t="shared" si="3"/>
        <v>0</v>
      </c>
      <c r="V36" s="61">
        <f t="shared" si="4"/>
        <v>0</v>
      </c>
      <c r="W36" s="65">
        <f ca="1">計算!AL32</f>
        <v>0</v>
      </c>
      <c r="X36" s="61">
        <f ca="1">計算!AM32</f>
        <v>0</v>
      </c>
    </row>
    <row r="37" spans="1:24" ht="15" customHeight="1">
      <c r="A37" s="144">
        <v>61</v>
      </c>
      <c r="B37" s="57" t="s">
        <v>26</v>
      </c>
      <c r="C37" s="152">
        <f>計算!D33</f>
        <v>0</v>
      </c>
      <c r="D37" s="153">
        <f>計算!E33</f>
        <v>0</v>
      </c>
      <c r="E37" s="154">
        <f>計算!F33</f>
        <v>0</v>
      </c>
      <c r="F37" s="61">
        <f>計算!X33</f>
        <v>0</v>
      </c>
      <c r="G37" s="61">
        <f>計算!AB33</f>
        <v>0</v>
      </c>
      <c r="H37" s="152">
        <f>計算!J33</f>
        <v>0</v>
      </c>
      <c r="I37" s="153">
        <f>計算!K33</f>
        <v>0</v>
      </c>
      <c r="J37" s="154">
        <f>計算!L33</f>
        <v>0</v>
      </c>
      <c r="K37" s="61">
        <f>計算!Y33</f>
        <v>0</v>
      </c>
      <c r="L37" s="61">
        <f>計算!AC33</f>
        <v>0</v>
      </c>
      <c r="M37" s="152">
        <f>計算!R33</f>
        <v>0</v>
      </c>
      <c r="N37" s="153">
        <f>計算!S33</f>
        <v>0</v>
      </c>
      <c r="O37" s="154">
        <f>計算!T33</f>
        <v>0</v>
      </c>
      <c r="P37" s="61">
        <f>計算!Z33</f>
        <v>0</v>
      </c>
      <c r="Q37" s="61">
        <f>計算!AD33</f>
        <v>0</v>
      </c>
      <c r="R37" s="152">
        <f t="shared" si="0"/>
        <v>0</v>
      </c>
      <c r="S37" s="153">
        <f t="shared" si="1"/>
        <v>0</v>
      </c>
      <c r="T37" s="154">
        <f t="shared" si="2"/>
        <v>0</v>
      </c>
      <c r="U37" s="61">
        <f t="shared" si="3"/>
        <v>0</v>
      </c>
      <c r="V37" s="61">
        <f t="shared" si="4"/>
        <v>0</v>
      </c>
      <c r="W37" s="65">
        <f ca="1">計算!AL33</f>
        <v>0</v>
      </c>
      <c r="X37" s="61">
        <f ca="1">計算!AM33</f>
        <v>0</v>
      </c>
    </row>
    <row r="38" spans="1:24" ht="15" customHeight="1">
      <c r="A38" s="146">
        <v>63</v>
      </c>
      <c r="B38" s="59" t="s">
        <v>27</v>
      </c>
      <c r="C38" s="162">
        <f>計算!D34</f>
        <v>0</v>
      </c>
      <c r="D38" s="163">
        <f>計算!E34</f>
        <v>0</v>
      </c>
      <c r="E38" s="164">
        <f>計算!F34</f>
        <v>0</v>
      </c>
      <c r="F38" s="69">
        <f>計算!X34</f>
        <v>0</v>
      </c>
      <c r="G38" s="69">
        <f>計算!AB34</f>
        <v>0</v>
      </c>
      <c r="H38" s="162">
        <f>計算!J34</f>
        <v>0</v>
      </c>
      <c r="I38" s="163">
        <f>計算!K34</f>
        <v>0</v>
      </c>
      <c r="J38" s="164">
        <f>計算!L34</f>
        <v>0</v>
      </c>
      <c r="K38" s="69">
        <f>計算!Y34</f>
        <v>0</v>
      </c>
      <c r="L38" s="69">
        <f>計算!AC34</f>
        <v>0</v>
      </c>
      <c r="M38" s="162">
        <f>計算!R34</f>
        <v>0</v>
      </c>
      <c r="N38" s="163">
        <f>計算!S34</f>
        <v>0</v>
      </c>
      <c r="O38" s="164">
        <f>計算!T34</f>
        <v>0</v>
      </c>
      <c r="P38" s="69">
        <f>計算!Z34</f>
        <v>0</v>
      </c>
      <c r="Q38" s="69">
        <f>計算!AD34</f>
        <v>0</v>
      </c>
      <c r="R38" s="162">
        <f t="shared" si="0"/>
        <v>0</v>
      </c>
      <c r="S38" s="163">
        <f t="shared" si="1"/>
        <v>0</v>
      </c>
      <c r="T38" s="164">
        <f t="shared" si="2"/>
        <v>0</v>
      </c>
      <c r="U38" s="69">
        <f t="shared" si="3"/>
        <v>0</v>
      </c>
      <c r="V38" s="69">
        <f t="shared" si="4"/>
        <v>0</v>
      </c>
      <c r="W38" s="69">
        <f ca="1">計算!AL34</f>
        <v>0</v>
      </c>
      <c r="X38" s="69">
        <f ca="1">計算!AM34</f>
        <v>0</v>
      </c>
    </row>
    <row r="39" spans="1:24" ht="15" customHeight="1">
      <c r="A39" s="145">
        <v>64</v>
      </c>
      <c r="B39" s="58" t="s">
        <v>176</v>
      </c>
      <c r="C39" s="160">
        <f>計算!D35</f>
        <v>0</v>
      </c>
      <c r="D39" s="161">
        <f>計算!E35</f>
        <v>0</v>
      </c>
      <c r="E39" s="139">
        <f>計算!F35</f>
        <v>0</v>
      </c>
      <c r="F39" s="68">
        <f>計算!X35</f>
        <v>0</v>
      </c>
      <c r="G39" s="68">
        <f>計算!AB35</f>
        <v>0</v>
      </c>
      <c r="H39" s="160">
        <f>計算!J35</f>
        <v>0</v>
      </c>
      <c r="I39" s="161">
        <f>計算!K35</f>
        <v>0</v>
      </c>
      <c r="J39" s="139">
        <f>計算!L35</f>
        <v>0</v>
      </c>
      <c r="K39" s="68">
        <f>計算!Y35</f>
        <v>0</v>
      </c>
      <c r="L39" s="68">
        <f>計算!AC35</f>
        <v>0</v>
      </c>
      <c r="M39" s="160">
        <f>計算!R35</f>
        <v>0</v>
      </c>
      <c r="N39" s="161">
        <f>計算!S35</f>
        <v>0</v>
      </c>
      <c r="O39" s="139">
        <f>計算!T35</f>
        <v>0</v>
      </c>
      <c r="P39" s="68">
        <f>計算!Z35</f>
        <v>0</v>
      </c>
      <c r="Q39" s="68">
        <f>計算!AD35</f>
        <v>0</v>
      </c>
      <c r="R39" s="160">
        <f t="shared" si="0"/>
        <v>0</v>
      </c>
      <c r="S39" s="161">
        <f t="shared" si="1"/>
        <v>0</v>
      </c>
      <c r="T39" s="139">
        <f t="shared" si="2"/>
        <v>0</v>
      </c>
      <c r="U39" s="68">
        <f t="shared" si="3"/>
        <v>0</v>
      </c>
      <c r="V39" s="68">
        <f t="shared" si="4"/>
        <v>0</v>
      </c>
      <c r="W39" s="65">
        <f ca="1">計算!AL35</f>
        <v>0</v>
      </c>
      <c r="X39" s="61">
        <f ca="1">計算!AM35</f>
        <v>0</v>
      </c>
    </row>
    <row r="40" spans="1:24" ht="15" customHeight="1">
      <c r="A40" s="144">
        <v>65</v>
      </c>
      <c r="B40" s="57" t="s">
        <v>177</v>
      </c>
      <c r="C40" s="152">
        <f>計算!D36</f>
        <v>0</v>
      </c>
      <c r="D40" s="153">
        <f>計算!E36</f>
        <v>0</v>
      </c>
      <c r="E40" s="154">
        <f>計算!F36</f>
        <v>0</v>
      </c>
      <c r="F40" s="61">
        <f>計算!X36</f>
        <v>0</v>
      </c>
      <c r="G40" s="61">
        <f>計算!AB36</f>
        <v>0</v>
      </c>
      <c r="H40" s="152">
        <f>計算!J36</f>
        <v>0</v>
      </c>
      <c r="I40" s="153">
        <f>計算!K36</f>
        <v>0</v>
      </c>
      <c r="J40" s="154">
        <f>計算!L36</f>
        <v>0</v>
      </c>
      <c r="K40" s="61">
        <f>計算!Y36</f>
        <v>0</v>
      </c>
      <c r="L40" s="61">
        <f>計算!AC36</f>
        <v>0</v>
      </c>
      <c r="M40" s="152">
        <f>計算!R36</f>
        <v>0</v>
      </c>
      <c r="N40" s="153">
        <f>計算!S36</f>
        <v>0</v>
      </c>
      <c r="O40" s="154">
        <f>計算!T36</f>
        <v>0</v>
      </c>
      <c r="P40" s="61">
        <f>計算!Z36</f>
        <v>0</v>
      </c>
      <c r="Q40" s="61">
        <f>計算!AD36</f>
        <v>0</v>
      </c>
      <c r="R40" s="152">
        <f t="shared" si="0"/>
        <v>0</v>
      </c>
      <c r="S40" s="153">
        <f t="shared" si="1"/>
        <v>0</v>
      </c>
      <c r="T40" s="154">
        <f t="shared" si="2"/>
        <v>0</v>
      </c>
      <c r="U40" s="61">
        <f t="shared" si="3"/>
        <v>0</v>
      </c>
      <c r="V40" s="61">
        <f t="shared" si="4"/>
        <v>0</v>
      </c>
      <c r="W40" s="65">
        <f ca="1">計算!AL36</f>
        <v>0</v>
      </c>
      <c r="X40" s="61">
        <f ca="1">計算!AM36</f>
        <v>0</v>
      </c>
    </row>
    <row r="41" spans="1:24" ht="15" customHeight="1">
      <c r="A41" s="144">
        <v>66</v>
      </c>
      <c r="B41" s="57" t="s">
        <v>28</v>
      </c>
      <c r="C41" s="152">
        <f>計算!D37</f>
        <v>0</v>
      </c>
      <c r="D41" s="153">
        <f>計算!E37</f>
        <v>0</v>
      </c>
      <c r="E41" s="154">
        <f>計算!F37</f>
        <v>0</v>
      </c>
      <c r="F41" s="61">
        <f>計算!X37</f>
        <v>0</v>
      </c>
      <c r="G41" s="61">
        <f>計算!AB37</f>
        <v>0</v>
      </c>
      <c r="H41" s="152">
        <f>計算!J37</f>
        <v>0</v>
      </c>
      <c r="I41" s="153">
        <f>計算!K37</f>
        <v>0</v>
      </c>
      <c r="J41" s="154">
        <f>計算!L37</f>
        <v>0</v>
      </c>
      <c r="K41" s="61">
        <f>計算!Y37</f>
        <v>0</v>
      </c>
      <c r="L41" s="61">
        <f>計算!AC37</f>
        <v>0</v>
      </c>
      <c r="M41" s="152">
        <f>計算!R37</f>
        <v>0</v>
      </c>
      <c r="N41" s="153">
        <f>計算!S37</f>
        <v>0</v>
      </c>
      <c r="O41" s="154">
        <f>計算!T37</f>
        <v>0</v>
      </c>
      <c r="P41" s="61">
        <f>計算!Z37</f>
        <v>0</v>
      </c>
      <c r="Q41" s="61">
        <f>計算!AD37</f>
        <v>0</v>
      </c>
      <c r="R41" s="152">
        <f t="shared" si="0"/>
        <v>0</v>
      </c>
      <c r="S41" s="153">
        <f t="shared" si="1"/>
        <v>0</v>
      </c>
      <c r="T41" s="154">
        <f t="shared" si="2"/>
        <v>0</v>
      </c>
      <c r="U41" s="61">
        <f t="shared" si="3"/>
        <v>0</v>
      </c>
      <c r="V41" s="61">
        <f t="shared" si="4"/>
        <v>0</v>
      </c>
      <c r="W41" s="65">
        <f ca="1">計算!AL37</f>
        <v>0</v>
      </c>
      <c r="X41" s="61">
        <f ca="1">計算!AM37</f>
        <v>0</v>
      </c>
    </row>
    <row r="42" spans="1:24" ht="15" customHeight="1">
      <c r="A42" s="144">
        <v>67</v>
      </c>
      <c r="B42" s="57" t="s">
        <v>29</v>
      </c>
      <c r="C42" s="152">
        <f>計算!D38</f>
        <v>0</v>
      </c>
      <c r="D42" s="153">
        <f>計算!E38</f>
        <v>0</v>
      </c>
      <c r="E42" s="154">
        <f>計算!F38</f>
        <v>0</v>
      </c>
      <c r="F42" s="61">
        <f>計算!X38</f>
        <v>0</v>
      </c>
      <c r="G42" s="61">
        <f>計算!AB38</f>
        <v>0</v>
      </c>
      <c r="H42" s="152">
        <f>計算!J38</f>
        <v>0</v>
      </c>
      <c r="I42" s="153">
        <f>計算!K38</f>
        <v>0</v>
      </c>
      <c r="J42" s="154">
        <f>計算!L38</f>
        <v>0</v>
      </c>
      <c r="K42" s="61">
        <f>計算!Y38</f>
        <v>0</v>
      </c>
      <c r="L42" s="61">
        <f>計算!AC38</f>
        <v>0</v>
      </c>
      <c r="M42" s="152">
        <f>計算!R38</f>
        <v>0</v>
      </c>
      <c r="N42" s="153">
        <f>計算!S38</f>
        <v>0</v>
      </c>
      <c r="O42" s="154">
        <f>計算!T38</f>
        <v>0</v>
      </c>
      <c r="P42" s="61">
        <f>計算!Z38</f>
        <v>0</v>
      </c>
      <c r="Q42" s="61">
        <f>計算!AD38</f>
        <v>0</v>
      </c>
      <c r="R42" s="152">
        <f t="shared" si="0"/>
        <v>0</v>
      </c>
      <c r="S42" s="153">
        <f t="shared" si="1"/>
        <v>0</v>
      </c>
      <c r="T42" s="154">
        <f t="shared" si="2"/>
        <v>0</v>
      </c>
      <c r="U42" s="61">
        <f t="shared" si="3"/>
        <v>0</v>
      </c>
      <c r="V42" s="61">
        <f t="shared" si="4"/>
        <v>0</v>
      </c>
      <c r="W42" s="65">
        <f ca="1">計算!AL38</f>
        <v>0</v>
      </c>
      <c r="X42" s="61">
        <f ca="1">計算!AM38</f>
        <v>0</v>
      </c>
    </row>
    <row r="43" spans="1:24" ht="15" customHeight="1">
      <c r="A43" s="146">
        <v>68</v>
      </c>
      <c r="B43" s="59" t="s">
        <v>30</v>
      </c>
      <c r="C43" s="162">
        <f>計算!D39</f>
        <v>0</v>
      </c>
      <c r="D43" s="163">
        <f>計算!E39</f>
        <v>0</v>
      </c>
      <c r="E43" s="164">
        <f>計算!F39</f>
        <v>0</v>
      </c>
      <c r="F43" s="69">
        <f>計算!X39</f>
        <v>0</v>
      </c>
      <c r="G43" s="69">
        <f>計算!AB39</f>
        <v>0</v>
      </c>
      <c r="H43" s="162">
        <f>計算!J39</f>
        <v>0</v>
      </c>
      <c r="I43" s="163">
        <f>計算!K39</f>
        <v>0</v>
      </c>
      <c r="J43" s="164">
        <f>計算!L39</f>
        <v>0</v>
      </c>
      <c r="K43" s="69">
        <f>計算!Y39</f>
        <v>0</v>
      </c>
      <c r="L43" s="69">
        <f>計算!AC39</f>
        <v>0</v>
      </c>
      <c r="M43" s="162">
        <f>計算!R39</f>
        <v>0</v>
      </c>
      <c r="N43" s="163">
        <f>計算!S39</f>
        <v>0</v>
      </c>
      <c r="O43" s="164">
        <f>計算!T39</f>
        <v>0</v>
      </c>
      <c r="P43" s="69">
        <f>計算!Z39</f>
        <v>0</v>
      </c>
      <c r="Q43" s="69">
        <f>計算!AD39</f>
        <v>0</v>
      </c>
      <c r="R43" s="162">
        <f t="shared" si="0"/>
        <v>0</v>
      </c>
      <c r="S43" s="163">
        <f t="shared" si="1"/>
        <v>0</v>
      </c>
      <c r="T43" s="164">
        <f t="shared" si="2"/>
        <v>0</v>
      </c>
      <c r="U43" s="69">
        <f t="shared" si="3"/>
        <v>0</v>
      </c>
      <c r="V43" s="69">
        <f t="shared" si="4"/>
        <v>0</v>
      </c>
      <c r="W43" s="69">
        <f ca="1">計算!AL39</f>
        <v>0</v>
      </c>
      <c r="X43" s="61">
        <f ca="1">計算!AM39</f>
        <v>0</v>
      </c>
    </row>
    <row r="44" spans="1:24" ht="15" customHeight="1">
      <c r="A44" s="147">
        <v>69</v>
      </c>
      <c r="B44" s="57" t="s">
        <v>31</v>
      </c>
      <c r="C44" s="155">
        <f>計算!D40</f>
        <v>0</v>
      </c>
      <c r="D44" s="156">
        <f>計算!E40</f>
        <v>0</v>
      </c>
      <c r="E44" s="143">
        <f>計算!F40</f>
        <v>0</v>
      </c>
      <c r="F44" s="61">
        <f>計算!X40</f>
        <v>0</v>
      </c>
      <c r="G44" s="61">
        <f>計算!AB40</f>
        <v>0</v>
      </c>
      <c r="H44" s="155">
        <f>計算!J40</f>
        <v>0</v>
      </c>
      <c r="I44" s="156">
        <f>計算!K40</f>
        <v>0</v>
      </c>
      <c r="J44" s="143">
        <f>計算!L40</f>
        <v>0</v>
      </c>
      <c r="K44" s="61">
        <f>計算!Y40</f>
        <v>0</v>
      </c>
      <c r="L44" s="61">
        <f>計算!AC40</f>
        <v>0</v>
      </c>
      <c r="M44" s="155">
        <f>計算!R40</f>
        <v>0</v>
      </c>
      <c r="N44" s="156">
        <f>計算!S40</f>
        <v>0</v>
      </c>
      <c r="O44" s="143">
        <f>計算!T40</f>
        <v>0</v>
      </c>
      <c r="P44" s="61">
        <f>計算!Z40</f>
        <v>0</v>
      </c>
      <c r="Q44" s="61">
        <f>計算!AD40</f>
        <v>0</v>
      </c>
      <c r="R44" s="155">
        <f t="shared" si="0"/>
        <v>0</v>
      </c>
      <c r="S44" s="156">
        <f t="shared" si="1"/>
        <v>0</v>
      </c>
      <c r="T44" s="143">
        <f t="shared" si="2"/>
        <v>0</v>
      </c>
      <c r="U44" s="61">
        <f t="shared" si="3"/>
        <v>0</v>
      </c>
      <c r="V44" s="61">
        <f t="shared" si="4"/>
        <v>0</v>
      </c>
      <c r="W44" s="65">
        <f ca="1">計算!AL40</f>
        <v>0</v>
      </c>
      <c r="X44" s="486">
        <f ca="1">計算!AM40</f>
        <v>0</v>
      </c>
    </row>
    <row r="45" spans="1:24" ht="15" customHeight="1">
      <c r="A45" s="148"/>
      <c r="B45" s="63" t="s">
        <v>74</v>
      </c>
      <c r="C45" s="157">
        <f t="shared" ref="C45:M45" si="5">SUM(C9:C44)</f>
        <v>0</v>
      </c>
      <c r="D45" s="158">
        <f t="shared" si="5"/>
        <v>0</v>
      </c>
      <c r="E45" s="159">
        <f t="shared" si="5"/>
        <v>0</v>
      </c>
      <c r="F45" s="67">
        <f t="shared" si="5"/>
        <v>0</v>
      </c>
      <c r="G45" s="67">
        <f t="shared" si="5"/>
        <v>0</v>
      </c>
      <c r="H45" s="157">
        <f t="shared" si="5"/>
        <v>0</v>
      </c>
      <c r="I45" s="158">
        <f t="shared" si="5"/>
        <v>0</v>
      </c>
      <c r="J45" s="159">
        <f t="shared" si="5"/>
        <v>0</v>
      </c>
      <c r="K45" s="67">
        <f t="shared" si="5"/>
        <v>0</v>
      </c>
      <c r="L45" s="67">
        <f t="shared" si="5"/>
        <v>0</v>
      </c>
      <c r="M45" s="157">
        <f t="shared" si="5"/>
        <v>0</v>
      </c>
      <c r="N45" s="158">
        <f t="shared" ref="N45:U45" si="6">SUM(N9:N44)</f>
        <v>0</v>
      </c>
      <c r="O45" s="159">
        <f t="shared" si="6"/>
        <v>0</v>
      </c>
      <c r="P45" s="67">
        <f t="shared" si="6"/>
        <v>0</v>
      </c>
      <c r="Q45" s="67">
        <f t="shared" si="6"/>
        <v>0</v>
      </c>
      <c r="R45" s="157">
        <f t="shared" si="6"/>
        <v>0</v>
      </c>
      <c r="S45" s="158">
        <f t="shared" si="6"/>
        <v>0</v>
      </c>
      <c r="T45" s="159">
        <f t="shared" si="6"/>
        <v>0</v>
      </c>
      <c r="U45" s="67">
        <f t="shared" si="6"/>
        <v>0</v>
      </c>
      <c r="V45" s="67">
        <f>SUM(V9:V44)</f>
        <v>0</v>
      </c>
      <c r="W45" s="56">
        <f t="shared" ref="W45:X45" ca="1" si="7">SUM(W9:W44)</f>
        <v>0</v>
      </c>
      <c r="X45" s="67">
        <f t="shared" ca="1" si="7"/>
        <v>0</v>
      </c>
    </row>
    <row r="46" spans="1:24" ht="15" customHeight="1">
      <c r="A46" s="165" t="s">
        <v>152</v>
      </c>
    </row>
  </sheetData>
  <mergeCells count="2">
    <mergeCell ref="W3:W7"/>
    <mergeCell ref="X3:X7"/>
  </mergeCells>
  <phoneticPr fontId="5"/>
  <printOptions horizontalCentered="1"/>
  <pageMargins left="0.70866141732283472" right="0.70866141732283472" top="0.74803149606299213" bottom="0.74803149606299213" header="0.31496062992125984" footer="0.31496062992125984"/>
  <pageSetup paperSize="9" scale="74" orientation="landscape" horizontalDpi="300" verticalDpi="300"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1"/>
  <sheetViews>
    <sheetView showGridLines="0" zoomScaleNormal="100" workbookViewId="0">
      <selection activeCell="R24" sqref="R24"/>
    </sheetView>
  </sheetViews>
  <sheetFormatPr defaultRowHeight="11.25"/>
  <cols>
    <col min="1" max="2" width="4" style="199" customWidth="1"/>
    <col min="3" max="7" width="8.33203125" style="199" customWidth="1"/>
    <col min="8" max="9" width="4.1640625" style="199" customWidth="1"/>
    <col min="10" max="10" width="8.33203125" style="199" customWidth="1"/>
    <col min="11" max="11" width="8" style="199" customWidth="1"/>
    <col min="12" max="12" width="4.1640625" style="199" customWidth="1"/>
    <col min="13" max="13" width="13.6640625" style="199" bestFit="1" customWidth="1"/>
    <col min="14" max="14" width="14.5" style="199" bestFit="1" customWidth="1"/>
    <col min="15" max="15" width="8.33203125" style="199" customWidth="1"/>
    <col min="16" max="256" width="9.33203125" style="199"/>
    <col min="257" max="258" width="4" style="199" customWidth="1"/>
    <col min="259" max="263" width="8.33203125" style="199" customWidth="1"/>
    <col min="264" max="265" width="4.1640625" style="199" customWidth="1"/>
    <col min="266" max="266" width="8.33203125" style="199" customWidth="1"/>
    <col min="267" max="267" width="8" style="199" customWidth="1"/>
    <col min="268" max="268" width="4.1640625" style="199" customWidth="1"/>
    <col min="269" max="269" width="13.6640625" style="199" bestFit="1" customWidth="1"/>
    <col min="270" max="270" width="14.5" style="199" bestFit="1" customWidth="1"/>
    <col min="271" max="271" width="8.33203125" style="199" customWidth="1"/>
    <col min="272" max="512" width="9.33203125" style="199"/>
    <col min="513" max="514" width="4" style="199" customWidth="1"/>
    <col min="515" max="519" width="8.33203125" style="199" customWidth="1"/>
    <col min="520" max="521" width="4.1640625" style="199" customWidth="1"/>
    <col min="522" max="522" width="8.33203125" style="199" customWidth="1"/>
    <col min="523" max="523" width="8" style="199" customWidth="1"/>
    <col min="524" max="524" width="4.1640625" style="199" customWidth="1"/>
    <col min="525" max="525" width="13.6640625" style="199" bestFit="1" customWidth="1"/>
    <col min="526" max="526" width="14.5" style="199" bestFit="1" customWidth="1"/>
    <col min="527" max="527" width="8.33203125" style="199" customWidth="1"/>
    <col min="528" max="768" width="9.33203125" style="199"/>
    <col min="769" max="770" width="4" style="199" customWidth="1"/>
    <col min="771" max="775" width="8.33203125" style="199" customWidth="1"/>
    <col min="776" max="777" width="4.1640625" style="199" customWidth="1"/>
    <col min="778" max="778" width="8.33203125" style="199" customWidth="1"/>
    <col min="779" max="779" width="8" style="199" customWidth="1"/>
    <col min="780" max="780" width="4.1640625" style="199" customWidth="1"/>
    <col min="781" max="781" width="13.6640625" style="199" bestFit="1" customWidth="1"/>
    <col min="782" max="782" width="14.5" style="199" bestFit="1" customWidth="1"/>
    <col min="783" max="783" width="8.33203125" style="199" customWidth="1"/>
    <col min="784" max="1024" width="9.33203125" style="199"/>
    <col min="1025" max="1026" width="4" style="199" customWidth="1"/>
    <col min="1027" max="1031" width="8.33203125" style="199" customWidth="1"/>
    <col min="1032" max="1033" width="4.1640625" style="199" customWidth="1"/>
    <col min="1034" max="1034" width="8.33203125" style="199" customWidth="1"/>
    <col min="1035" max="1035" width="8" style="199" customWidth="1"/>
    <col min="1036" max="1036" width="4.1640625" style="199" customWidth="1"/>
    <col min="1037" max="1037" width="13.6640625" style="199" bestFit="1" customWidth="1"/>
    <col min="1038" max="1038" width="14.5" style="199" bestFit="1" customWidth="1"/>
    <col min="1039" max="1039" width="8.33203125" style="199" customWidth="1"/>
    <col min="1040" max="1280" width="9.33203125" style="199"/>
    <col min="1281" max="1282" width="4" style="199" customWidth="1"/>
    <col min="1283" max="1287" width="8.33203125" style="199" customWidth="1"/>
    <col min="1288" max="1289" width="4.1640625" style="199" customWidth="1"/>
    <col min="1290" max="1290" width="8.33203125" style="199" customWidth="1"/>
    <col min="1291" max="1291" width="8" style="199" customWidth="1"/>
    <col min="1292" max="1292" width="4.1640625" style="199" customWidth="1"/>
    <col min="1293" max="1293" width="13.6640625" style="199" bestFit="1" customWidth="1"/>
    <col min="1294" max="1294" width="14.5" style="199" bestFit="1" customWidth="1"/>
    <col min="1295" max="1295" width="8.33203125" style="199" customWidth="1"/>
    <col min="1296" max="1536" width="9.33203125" style="199"/>
    <col min="1537" max="1538" width="4" style="199" customWidth="1"/>
    <col min="1539" max="1543" width="8.33203125" style="199" customWidth="1"/>
    <col min="1544" max="1545" width="4.1640625" style="199" customWidth="1"/>
    <col min="1546" max="1546" width="8.33203125" style="199" customWidth="1"/>
    <col min="1547" max="1547" width="8" style="199" customWidth="1"/>
    <col min="1548" max="1548" width="4.1640625" style="199" customWidth="1"/>
    <col min="1549" max="1549" width="13.6640625" style="199" bestFit="1" customWidth="1"/>
    <col min="1550" max="1550" width="14.5" style="199" bestFit="1" customWidth="1"/>
    <col min="1551" max="1551" width="8.33203125" style="199" customWidth="1"/>
    <col min="1552" max="1792" width="9.33203125" style="199"/>
    <col min="1793" max="1794" width="4" style="199" customWidth="1"/>
    <col min="1795" max="1799" width="8.33203125" style="199" customWidth="1"/>
    <col min="1800" max="1801" width="4.1640625" style="199" customWidth="1"/>
    <col min="1802" max="1802" width="8.33203125" style="199" customWidth="1"/>
    <col min="1803" max="1803" width="8" style="199" customWidth="1"/>
    <col min="1804" max="1804" width="4.1640625" style="199" customWidth="1"/>
    <col min="1805" max="1805" width="13.6640625" style="199" bestFit="1" customWidth="1"/>
    <col min="1806" max="1806" width="14.5" style="199" bestFit="1" customWidth="1"/>
    <col min="1807" max="1807" width="8.33203125" style="199" customWidth="1"/>
    <col min="1808" max="2048" width="9.33203125" style="199"/>
    <col min="2049" max="2050" width="4" style="199" customWidth="1"/>
    <col min="2051" max="2055" width="8.33203125" style="199" customWidth="1"/>
    <col min="2056" max="2057" width="4.1640625" style="199" customWidth="1"/>
    <col min="2058" max="2058" width="8.33203125" style="199" customWidth="1"/>
    <col min="2059" max="2059" width="8" style="199" customWidth="1"/>
    <col min="2060" max="2060" width="4.1640625" style="199" customWidth="1"/>
    <col min="2061" max="2061" width="13.6640625" style="199" bestFit="1" customWidth="1"/>
    <col min="2062" max="2062" width="14.5" style="199" bestFit="1" customWidth="1"/>
    <col min="2063" max="2063" width="8.33203125" style="199" customWidth="1"/>
    <col min="2064" max="2304" width="9.33203125" style="199"/>
    <col min="2305" max="2306" width="4" style="199" customWidth="1"/>
    <col min="2307" max="2311" width="8.33203125" style="199" customWidth="1"/>
    <col min="2312" max="2313" width="4.1640625" style="199" customWidth="1"/>
    <col min="2314" max="2314" width="8.33203125" style="199" customWidth="1"/>
    <col min="2315" max="2315" width="8" style="199" customWidth="1"/>
    <col min="2316" max="2316" width="4.1640625" style="199" customWidth="1"/>
    <col min="2317" max="2317" width="13.6640625" style="199" bestFit="1" customWidth="1"/>
    <col min="2318" max="2318" width="14.5" style="199" bestFit="1" customWidth="1"/>
    <col min="2319" max="2319" width="8.33203125" style="199" customWidth="1"/>
    <col min="2320" max="2560" width="9.33203125" style="199"/>
    <col min="2561" max="2562" width="4" style="199" customWidth="1"/>
    <col min="2563" max="2567" width="8.33203125" style="199" customWidth="1"/>
    <col min="2568" max="2569" width="4.1640625" style="199" customWidth="1"/>
    <col min="2570" max="2570" width="8.33203125" style="199" customWidth="1"/>
    <col min="2571" max="2571" width="8" style="199" customWidth="1"/>
    <col min="2572" max="2572" width="4.1640625" style="199" customWidth="1"/>
    <col min="2573" max="2573" width="13.6640625" style="199" bestFit="1" customWidth="1"/>
    <col min="2574" max="2574" width="14.5" style="199" bestFit="1" customWidth="1"/>
    <col min="2575" max="2575" width="8.33203125" style="199" customWidth="1"/>
    <col min="2576" max="2816" width="9.33203125" style="199"/>
    <col min="2817" max="2818" width="4" style="199" customWidth="1"/>
    <col min="2819" max="2823" width="8.33203125" style="199" customWidth="1"/>
    <col min="2824" max="2825" width="4.1640625" style="199" customWidth="1"/>
    <col min="2826" max="2826" width="8.33203125" style="199" customWidth="1"/>
    <col min="2827" max="2827" width="8" style="199" customWidth="1"/>
    <col min="2828" max="2828" width="4.1640625" style="199" customWidth="1"/>
    <col min="2829" max="2829" width="13.6640625" style="199" bestFit="1" customWidth="1"/>
    <col min="2830" max="2830" width="14.5" style="199" bestFit="1" customWidth="1"/>
    <col min="2831" max="2831" width="8.33203125" style="199" customWidth="1"/>
    <col min="2832" max="3072" width="9.33203125" style="199"/>
    <col min="3073" max="3074" width="4" style="199" customWidth="1"/>
    <col min="3075" max="3079" width="8.33203125" style="199" customWidth="1"/>
    <col min="3080" max="3081" width="4.1640625" style="199" customWidth="1"/>
    <col min="3082" max="3082" width="8.33203125" style="199" customWidth="1"/>
    <col min="3083" max="3083" width="8" style="199" customWidth="1"/>
    <col min="3084" max="3084" width="4.1640625" style="199" customWidth="1"/>
    <col min="3085" max="3085" width="13.6640625" style="199" bestFit="1" customWidth="1"/>
    <col min="3086" max="3086" width="14.5" style="199" bestFit="1" customWidth="1"/>
    <col min="3087" max="3087" width="8.33203125" style="199" customWidth="1"/>
    <col min="3088" max="3328" width="9.33203125" style="199"/>
    <col min="3329" max="3330" width="4" style="199" customWidth="1"/>
    <col min="3331" max="3335" width="8.33203125" style="199" customWidth="1"/>
    <col min="3336" max="3337" width="4.1640625" style="199" customWidth="1"/>
    <col min="3338" max="3338" width="8.33203125" style="199" customWidth="1"/>
    <col min="3339" max="3339" width="8" style="199" customWidth="1"/>
    <col min="3340" max="3340" width="4.1640625" style="199" customWidth="1"/>
    <col min="3341" max="3341" width="13.6640625" style="199" bestFit="1" customWidth="1"/>
    <col min="3342" max="3342" width="14.5" style="199" bestFit="1" customWidth="1"/>
    <col min="3343" max="3343" width="8.33203125" style="199" customWidth="1"/>
    <col min="3344" max="3584" width="9.33203125" style="199"/>
    <col min="3585" max="3586" width="4" style="199" customWidth="1"/>
    <col min="3587" max="3591" width="8.33203125" style="199" customWidth="1"/>
    <col min="3592" max="3593" width="4.1640625" style="199" customWidth="1"/>
    <col min="3594" max="3594" width="8.33203125" style="199" customWidth="1"/>
    <col min="3595" max="3595" width="8" style="199" customWidth="1"/>
    <col min="3596" max="3596" width="4.1640625" style="199" customWidth="1"/>
    <col min="3597" max="3597" width="13.6640625" style="199" bestFit="1" customWidth="1"/>
    <col min="3598" max="3598" width="14.5" style="199" bestFit="1" customWidth="1"/>
    <col min="3599" max="3599" width="8.33203125" style="199" customWidth="1"/>
    <col min="3600" max="3840" width="9.33203125" style="199"/>
    <col min="3841" max="3842" width="4" style="199" customWidth="1"/>
    <col min="3843" max="3847" width="8.33203125" style="199" customWidth="1"/>
    <col min="3848" max="3849" width="4.1640625" style="199" customWidth="1"/>
    <col min="3850" max="3850" width="8.33203125" style="199" customWidth="1"/>
    <col min="3851" max="3851" width="8" style="199" customWidth="1"/>
    <col min="3852" max="3852" width="4.1640625" style="199" customWidth="1"/>
    <col min="3853" max="3853" width="13.6640625" style="199" bestFit="1" customWidth="1"/>
    <col min="3854" max="3854" width="14.5" style="199" bestFit="1" customWidth="1"/>
    <col min="3855" max="3855" width="8.33203125" style="199" customWidth="1"/>
    <col min="3856" max="4096" width="9.33203125" style="199"/>
    <col min="4097" max="4098" width="4" style="199" customWidth="1"/>
    <col min="4099" max="4103" width="8.33203125" style="199" customWidth="1"/>
    <col min="4104" max="4105" width="4.1640625" style="199" customWidth="1"/>
    <col min="4106" max="4106" width="8.33203125" style="199" customWidth="1"/>
    <col min="4107" max="4107" width="8" style="199" customWidth="1"/>
    <col min="4108" max="4108" width="4.1640625" style="199" customWidth="1"/>
    <col min="4109" max="4109" width="13.6640625" style="199" bestFit="1" customWidth="1"/>
    <col min="4110" max="4110" width="14.5" style="199" bestFit="1" customWidth="1"/>
    <col min="4111" max="4111" width="8.33203125" style="199" customWidth="1"/>
    <col min="4112" max="4352" width="9.33203125" style="199"/>
    <col min="4353" max="4354" width="4" style="199" customWidth="1"/>
    <col min="4355" max="4359" width="8.33203125" style="199" customWidth="1"/>
    <col min="4360" max="4361" width="4.1640625" style="199" customWidth="1"/>
    <col min="4362" max="4362" width="8.33203125" style="199" customWidth="1"/>
    <col min="4363" max="4363" width="8" style="199" customWidth="1"/>
    <col min="4364" max="4364" width="4.1640625" style="199" customWidth="1"/>
    <col min="4365" max="4365" width="13.6640625" style="199" bestFit="1" customWidth="1"/>
    <col min="4366" max="4366" width="14.5" style="199" bestFit="1" customWidth="1"/>
    <col min="4367" max="4367" width="8.33203125" style="199" customWidth="1"/>
    <col min="4368" max="4608" width="9.33203125" style="199"/>
    <col min="4609" max="4610" width="4" style="199" customWidth="1"/>
    <col min="4611" max="4615" width="8.33203125" style="199" customWidth="1"/>
    <col min="4616" max="4617" width="4.1640625" style="199" customWidth="1"/>
    <col min="4618" max="4618" width="8.33203125" style="199" customWidth="1"/>
    <col min="4619" max="4619" width="8" style="199" customWidth="1"/>
    <col min="4620" max="4620" width="4.1640625" style="199" customWidth="1"/>
    <col min="4621" max="4621" width="13.6640625" style="199" bestFit="1" customWidth="1"/>
    <col min="4622" max="4622" width="14.5" style="199" bestFit="1" customWidth="1"/>
    <col min="4623" max="4623" width="8.33203125" style="199" customWidth="1"/>
    <col min="4624" max="4864" width="9.33203125" style="199"/>
    <col min="4865" max="4866" width="4" style="199" customWidth="1"/>
    <col min="4867" max="4871" width="8.33203125" style="199" customWidth="1"/>
    <col min="4872" max="4873" width="4.1640625" style="199" customWidth="1"/>
    <col min="4874" max="4874" width="8.33203125" style="199" customWidth="1"/>
    <col min="4875" max="4875" width="8" style="199" customWidth="1"/>
    <col min="4876" max="4876" width="4.1640625" style="199" customWidth="1"/>
    <col min="4877" max="4877" width="13.6640625" style="199" bestFit="1" customWidth="1"/>
    <col min="4878" max="4878" width="14.5" style="199" bestFit="1" customWidth="1"/>
    <col min="4879" max="4879" width="8.33203125" style="199" customWidth="1"/>
    <col min="4880" max="5120" width="9.33203125" style="199"/>
    <col min="5121" max="5122" width="4" style="199" customWidth="1"/>
    <col min="5123" max="5127" width="8.33203125" style="199" customWidth="1"/>
    <col min="5128" max="5129" width="4.1640625" style="199" customWidth="1"/>
    <col min="5130" max="5130" width="8.33203125" style="199" customWidth="1"/>
    <col min="5131" max="5131" width="8" style="199" customWidth="1"/>
    <col min="5132" max="5132" width="4.1640625" style="199" customWidth="1"/>
    <col min="5133" max="5133" width="13.6640625" style="199" bestFit="1" customWidth="1"/>
    <col min="5134" max="5134" width="14.5" style="199" bestFit="1" customWidth="1"/>
    <col min="5135" max="5135" width="8.33203125" style="199" customWidth="1"/>
    <col min="5136" max="5376" width="9.33203125" style="199"/>
    <col min="5377" max="5378" width="4" style="199" customWidth="1"/>
    <col min="5379" max="5383" width="8.33203125" style="199" customWidth="1"/>
    <col min="5384" max="5385" width="4.1640625" style="199" customWidth="1"/>
    <col min="5386" max="5386" width="8.33203125" style="199" customWidth="1"/>
    <col min="5387" max="5387" width="8" style="199" customWidth="1"/>
    <col min="5388" max="5388" width="4.1640625" style="199" customWidth="1"/>
    <col min="5389" max="5389" width="13.6640625" style="199" bestFit="1" customWidth="1"/>
    <col min="5390" max="5390" width="14.5" style="199" bestFit="1" customWidth="1"/>
    <col min="5391" max="5391" width="8.33203125" style="199" customWidth="1"/>
    <col min="5392" max="5632" width="9.33203125" style="199"/>
    <col min="5633" max="5634" width="4" style="199" customWidth="1"/>
    <col min="5635" max="5639" width="8.33203125" style="199" customWidth="1"/>
    <col min="5640" max="5641" width="4.1640625" style="199" customWidth="1"/>
    <col min="5642" max="5642" width="8.33203125" style="199" customWidth="1"/>
    <col min="5643" max="5643" width="8" style="199" customWidth="1"/>
    <col min="5644" max="5644" width="4.1640625" style="199" customWidth="1"/>
    <col min="5645" max="5645" width="13.6640625" style="199" bestFit="1" customWidth="1"/>
    <col min="5646" max="5646" width="14.5" style="199" bestFit="1" customWidth="1"/>
    <col min="5647" max="5647" width="8.33203125" style="199" customWidth="1"/>
    <col min="5648" max="5888" width="9.33203125" style="199"/>
    <col min="5889" max="5890" width="4" style="199" customWidth="1"/>
    <col min="5891" max="5895" width="8.33203125" style="199" customWidth="1"/>
    <col min="5896" max="5897" width="4.1640625" style="199" customWidth="1"/>
    <col min="5898" max="5898" width="8.33203125" style="199" customWidth="1"/>
    <col min="5899" max="5899" width="8" style="199" customWidth="1"/>
    <col min="5900" max="5900" width="4.1640625" style="199" customWidth="1"/>
    <col min="5901" max="5901" width="13.6640625" style="199" bestFit="1" customWidth="1"/>
    <col min="5902" max="5902" width="14.5" style="199" bestFit="1" customWidth="1"/>
    <col min="5903" max="5903" width="8.33203125" style="199" customWidth="1"/>
    <col min="5904" max="6144" width="9.33203125" style="199"/>
    <col min="6145" max="6146" width="4" style="199" customWidth="1"/>
    <col min="6147" max="6151" width="8.33203125" style="199" customWidth="1"/>
    <col min="6152" max="6153" width="4.1640625" style="199" customWidth="1"/>
    <col min="6154" max="6154" width="8.33203125" style="199" customWidth="1"/>
    <col min="6155" max="6155" width="8" style="199" customWidth="1"/>
    <col min="6156" max="6156" width="4.1640625" style="199" customWidth="1"/>
    <col min="6157" max="6157" width="13.6640625" style="199" bestFit="1" customWidth="1"/>
    <col min="6158" max="6158" width="14.5" style="199" bestFit="1" customWidth="1"/>
    <col min="6159" max="6159" width="8.33203125" style="199" customWidth="1"/>
    <col min="6160" max="6400" width="9.33203125" style="199"/>
    <col min="6401" max="6402" width="4" style="199" customWidth="1"/>
    <col min="6403" max="6407" width="8.33203125" style="199" customWidth="1"/>
    <col min="6408" max="6409" width="4.1640625" style="199" customWidth="1"/>
    <col min="6410" max="6410" width="8.33203125" style="199" customWidth="1"/>
    <col min="6411" max="6411" width="8" style="199" customWidth="1"/>
    <col min="6412" max="6412" width="4.1640625" style="199" customWidth="1"/>
    <col min="6413" max="6413" width="13.6640625" style="199" bestFit="1" customWidth="1"/>
    <col min="6414" max="6414" width="14.5" style="199" bestFit="1" customWidth="1"/>
    <col min="6415" max="6415" width="8.33203125" style="199" customWidth="1"/>
    <col min="6416" max="6656" width="9.33203125" style="199"/>
    <col min="6657" max="6658" width="4" style="199" customWidth="1"/>
    <col min="6659" max="6663" width="8.33203125" style="199" customWidth="1"/>
    <col min="6664" max="6665" width="4.1640625" style="199" customWidth="1"/>
    <col min="6666" max="6666" width="8.33203125" style="199" customWidth="1"/>
    <col min="6667" max="6667" width="8" style="199" customWidth="1"/>
    <col min="6668" max="6668" width="4.1640625" style="199" customWidth="1"/>
    <col min="6669" max="6669" width="13.6640625" style="199" bestFit="1" customWidth="1"/>
    <col min="6670" max="6670" width="14.5" style="199" bestFit="1" customWidth="1"/>
    <col min="6671" max="6671" width="8.33203125" style="199" customWidth="1"/>
    <col min="6672" max="6912" width="9.33203125" style="199"/>
    <col min="6913" max="6914" width="4" style="199" customWidth="1"/>
    <col min="6915" max="6919" width="8.33203125" style="199" customWidth="1"/>
    <col min="6920" max="6921" width="4.1640625" style="199" customWidth="1"/>
    <col min="6922" max="6922" width="8.33203125" style="199" customWidth="1"/>
    <col min="6923" max="6923" width="8" style="199" customWidth="1"/>
    <col min="6924" max="6924" width="4.1640625" style="199" customWidth="1"/>
    <col min="6925" max="6925" width="13.6640625" style="199" bestFit="1" customWidth="1"/>
    <col min="6926" max="6926" width="14.5" style="199" bestFit="1" customWidth="1"/>
    <col min="6927" max="6927" width="8.33203125" style="199" customWidth="1"/>
    <col min="6928" max="7168" width="9.33203125" style="199"/>
    <col min="7169" max="7170" width="4" style="199" customWidth="1"/>
    <col min="7171" max="7175" width="8.33203125" style="199" customWidth="1"/>
    <col min="7176" max="7177" width="4.1640625" style="199" customWidth="1"/>
    <col min="7178" max="7178" width="8.33203125" style="199" customWidth="1"/>
    <col min="7179" max="7179" width="8" style="199" customWidth="1"/>
    <col min="7180" max="7180" width="4.1640625" style="199" customWidth="1"/>
    <col min="7181" max="7181" width="13.6640625" style="199" bestFit="1" customWidth="1"/>
    <col min="7182" max="7182" width="14.5" style="199" bestFit="1" customWidth="1"/>
    <col min="7183" max="7183" width="8.33203125" style="199" customWidth="1"/>
    <col min="7184" max="7424" width="9.33203125" style="199"/>
    <col min="7425" max="7426" width="4" style="199" customWidth="1"/>
    <col min="7427" max="7431" width="8.33203125" style="199" customWidth="1"/>
    <col min="7432" max="7433" width="4.1640625" style="199" customWidth="1"/>
    <col min="7434" max="7434" width="8.33203125" style="199" customWidth="1"/>
    <col min="7435" max="7435" width="8" style="199" customWidth="1"/>
    <col min="7436" max="7436" width="4.1640625" style="199" customWidth="1"/>
    <col min="7437" max="7437" width="13.6640625" style="199" bestFit="1" customWidth="1"/>
    <col min="7438" max="7438" width="14.5" style="199" bestFit="1" customWidth="1"/>
    <col min="7439" max="7439" width="8.33203125" style="199" customWidth="1"/>
    <col min="7440" max="7680" width="9.33203125" style="199"/>
    <col min="7681" max="7682" width="4" style="199" customWidth="1"/>
    <col min="7683" max="7687" width="8.33203125" style="199" customWidth="1"/>
    <col min="7688" max="7689" width="4.1640625" style="199" customWidth="1"/>
    <col min="7690" max="7690" width="8.33203125" style="199" customWidth="1"/>
    <col min="7691" max="7691" width="8" style="199" customWidth="1"/>
    <col min="7692" max="7692" width="4.1640625" style="199" customWidth="1"/>
    <col min="7693" max="7693" width="13.6640625" style="199" bestFit="1" customWidth="1"/>
    <col min="7694" max="7694" width="14.5" style="199" bestFit="1" customWidth="1"/>
    <col min="7695" max="7695" width="8.33203125" style="199" customWidth="1"/>
    <col min="7696" max="7936" width="9.33203125" style="199"/>
    <col min="7937" max="7938" width="4" style="199" customWidth="1"/>
    <col min="7939" max="7943" width="8.33203125" style="199" customWidth="1"/>
    <col min="7944" max="7945" width="4.1640625" style="199" customWidth="1"/>
    <col min="7946" max="7946" width="8.33203125" style="199" customWidth="1"/>
    <col min="7947" max="7947" width="8" style="199" customWidth="1"/>
    <col min="7948" max="7948" width="4.1640625" style="199" customWidth="1"/>
    <col min="7949" max="7949" width="13.6640625" style="199" bestFit="1" customWidth="1"/>
    <col min="7950" max="7950" width="14.5" style="199" bestFit="1" customWidth="1"/>
    <col min="7951" max="7951" width="8.33203125" style="199" customWidth="1"/>
    <col min="7952" max="8192" width="9.33203125" style="199"/>
    <col min="8193" max="8194" width="4" style="199" customWidth="1"/>
    <col min="8195" max="8199" width="8.33203125" style="199" customWidth="1"/>
    <col min="8200" max="8201" width="4.1640625" style="199" customWidth="1"/>
    <col min="8202" max="8202" width="8.33203125" style="199" customWidth="1"/>
    <col min="8203" max="8203" width="8" style="199" customWidth="1"/>
    <col min="8204" max="8204" width="4.1640625" style="199" customWidth="1"/>
    <col min="8205" max="8205" width="13.6640625" style="199" bestFit="1" customWidth="1"/>
    <col min="8206" max="8206" width="14.5" style="199" bestFit="1" customWidth="1"/>
    <col min="8207" max="8207" width="8.33203125" style="199" customWidth="1"/>
    <col min="8208" max="8448" width="9.33203125" style="199"/>
    <col min="8449" max="8450" width="4" style="199" customWidth="1"/>
    <col min="8451" max="8455" width="8.33203125" style="199" customWidth="1"/>
    <col min="8456" max="8457" width="4.1640625" style="199" customWidth="1"/>
    <col min="8458" max="8458" width="8.33203125" style="199" customWidth="1"/>
    <col min="8459" max="8459" width="8" style="199" customWidth="1"/>
    <col min="8460" max="8460" width="4.1640625" style="199" customWidth="1"/>
    <col min="8461" max="8461" width="13.6640625" style="199" bestFit="1" customWidth="1"/>
    <col min="8462" max="8462" width="14.5" style="199" bestFit="1" customWidth="1"/>
    <col min="8463" max="8463" width="8.33203125" style="199" customWidth="1"/>
    <col min="8464" max="8704" width="9.33203125" style="199"/>
    <col min="8705" max="8706" width="4" style="199" customWidth="1"/>
    <col min="8707" max="8711" width="8.33203125" style="199" customWidth="1"/>
    <col min="8712" max="8713" width="4.1640625" style="199" customWidth="1"/>
    <col min="8714" max="8714" width="8.33203125" style="199" customWidth="1"/>
    <col min="8715" max="8715" width="8" style="199" customWidth="1"/>
    <col min="8716" max="8716" width="4.1640625" style="199" customWidth="1"/>
    <col min="8717" max="8717" width="13.6640625" style="199" bestFit="1" customWidth="1"/>
    <col min="8718" max="8718" width="14.5" style="199" bestFit="1" customWidth="1"/>
    <col min="8719" max="8719" width="8.33203125" style="199" customWidth="1"/>
    <col min="8720" max="8960" width="9.33203125" style="199"/>
    <col min="8961" max="8962" width="4" style="199" customWidth="1"/>
    <col min="8963" max="8967" width="8.33203125" style="199" customWidth="1"/>
    <col min="8968" max="8969" width="4.1640625" style="199" customWidth="1"/>
    <col min="8970" max="8970" width="8.33203125" style="199" customWidth="1"/>
    <col min="8971" max="8971" width="8" style="199" customWidth="1"/>
    <col min="8972" max="8972" width="4.1640625" style="199" customWidth="1"/>
    <col min="8973" max="8973" width="13.6640625" style="199" bestFit="1" customWidth="1"/>
    <col min="8974" max="8974" width="14.5" style="199" bestFit="1" customWidth="1"/>
    <col min="8975" max="8975" width="8.33203125" style="199" customWidth="1"/>
    <col min="8976" max="9216" width="9.33203125" style="199"/>
    <col min="9217" max="9218" width="4" style="199" customWidth="1"/>
    <col min="9219" max="9223" width="8.33203125" style="199" customWidth="1"/>
    <col min="9224" max="9225" width="4.1640625" style="199" customWidth="1"/>
    <col min="9226" max="9226" width="8.33203125" style="199" customWidth="1"/>
    <col min="9227" max="9227" width="8" style="199" customWidth="1"/>
    <col min="9228" max="9228" width="4.1640625" style="199" customWidth="1"/>
    <col min="9229" max="9229" width="13.6640625" style="199" bestFit="1" customWidth="1"/>
    <col min="9230" max="9230" width="14.5" style="199" bestFit="1" customWidth="1"/>
    <col min="9231" max="9231" width="8.33203125" style="199" customWidth="1"/>
    <col min="9232" max="9472" width="9.33203125" style="199"/>
    <col min="9473" max="9474" width="4" style="199" customWidth="1"/>
    <col min="9475" max="9479" width="8.33203125" style="199" customWidth="1"/>
    <col min="9480" max="9481" width="4.1640625" style="199" customWidth="1"/>
    <col min="9482" max="9482" width="8.33203125" style="199" customWidth="1"/>
    <col min="9483" max="9483" width="8" style="199" customWidth="1"/>
    <col min="9484" max="9484" width="4.1640625" style="199" customWidth="1"/>
    <col min="9485" max="9485" width="13.6640625" style="199" bestFit="1" customWidth="1"/>
    <col min="9486" max="9486" width="14.5" style="199" bestFit="1" customWidth="1"/>
    <col min="9487" max="9487" width="8.33203125" style="199" customWidth="1"/>
    <col min="9488" max="9728" width="9.33203125" style="199"/>
    <col min="9729" max="9730" width="4" style="199" customWidth="1"/>
    <col min="9731" max="9735" width="8.33203125" style="199" customWidth="1"/>
    <col min="9736" max="9737" width="4.1640625" style="199" customWidth="1"/>
    <col min="9738" max="9738" width="8.33203125" style="199" customWidth="1"/>
    <col min="9739" max="9739" width="8" style="199" customWidth="1"/>
    <col min="9740" max="9740" width="4.1640625" style="199" customWidth="1"/>
    <col min="9741" max="9741" width="13.6640625" style="199" bestFit="1" customWidth="1"/>
    <col min="9742" max="9742" width="14.5" style="199" bestFit="1" customWidth="1"/>
    <col min="9743" max="9743" width="8.33203125" style="199" customWidth="1"/>
    <col min="9744" max="9984" width="9.33203125" style="199"/>
    <col min="9985" max="9986" width="4" style="199" customWidth="1"/>
    <col min="9987" max="9991" width="8.33203125" style="199" customWidth="1"/>
    <col min="9992" max="9993" width="4.1640625" style="199" customWidth="1"/>
    <col min="9994" max="9994" width="8.33203125" style="199" customWidth="1"/>
    <col min="9995" max="9995" width="8" style="199" customWidth="1"/>
    <col min="9996" max="9996" width="4.1640625" style="199" customWidth="1"/>
    <col min="9997" max="9997" width="13.6640625" style="199" bestFit="1" customWidth="1"/>
    <col min="9998" max="9998" width="14.5" style="199" bestFit="1" customWidth="1"/>
    <col min="9999" max="9999" width="8.33203125" style="199" customWidth="1"/>
    <col min="10000" max="10240" width="9.33203125" style="199"/>
    <col min="10241" max="10242" width="4" style="199" customWidth="1"/>
    <col min="10243" max="10247" width="8.33203125" style="199" customWidth="1"/>
    <col min="10248" max="10249" width="4.1640625" style="199" customWidth="1"/>
    <col min="10250" max="10250" width="8.33203125" style="199" customWidth="1"/>
    <col min="10251" max="10251" width="8" style="199" customWidth="1"/>
    <col min="10252" max="10252" width="4.1640625" style="199" customWidth="1"/>
    <col min="10253" max="10253" width="13.6640625" style="199" bestFit="1" customWidth="1"/>
    <col min="10254" max="10254" width="14.5" style="199" bestFit="1" customWidth="1"/>
    <col min="10255" max="10255" width="8.33203125" style="199" customWidth="1"/>
    <col min="10256" max="10496" width="9.33203125" style="199"/>
    <col min="10497" max="10498" width="4" style="199" customWidth="1"/>
    <col min="10499" max="10503" width="8.33203125" style="199" customWidth="1"/>
    <col min="10504" max="10505" width="4.1640625" style="199" customWidth="1"/>
    <col min="10506" max="10506" width="8.33203125" style="199" customWidth="1"/>
    <col min="10507" max="10507" width="8" style="199" customWidth="1"/>
    <col min="10508" max="10508" width="4.1640625" style="199" customWidth="1"/>
    <col min="10509" max="10509" width="13.6640625" style="199" bestFit="1" customWidth="1"/>
    <col min="10510" max="10510" width="14.5" style="199" bestFit="1" customWidth="1"/>
    <col min="10511" max="10511" width="8.33203125" style="199" customWidth="1"/>
    <col min="10512" max="10752" width="9.33203125" style="199"/>
    <col min="10753" max="10754" width="4" style="199" customWidth="1"/>
    <col min="10755" max="10759" width="8.33203125" style="199" customWidth="1"/>
    <col min="10760" max="10761" width="4.1640625" style="199" customWidth="1"/>
    <col min="10762" max="10762" width="8.33203125" style="199" customWidth="1"/>
    <col min="10763" max="10763" width="8" style="199" customWidth="1"/>
    <col min="10764" max="10764" width="4.1640625" style="199" customWidth="1"/>
    <col min="10765" max="10765" width="13.6640625" style="199" bestFit="1" customWidth="1"/>
    <col min="10766" max="10766" width="14.5" style="199" bestFit="1" customWidth="1"/>
    <col min="10767" max="10767" width="8.33203125" style="199" customWidth="1"/>
    <col min="10768" max="11008" width="9.33203125" style="199"/>
    <col min="11009" max="11010" width="4" style="199" customWidth="1"/>
    <col min="11011" max="11015" width="8.33203125" style="199" customWidth="1"/>
    <col min="11016" max="11017" width="4.1640625" style="199" customWidth="1"/>
    <col min="11018" max="11018" width="8.33203125" style="199" customWidth="1"/>
    <col min="11019" max="11019" width="8" style="199" customWidth="1"/>
    <col min="11020" max="11020" width="4.1640625" style="199" customWidth="1"/>
    <col min="11021" max="11021" width="13.6640625" style="199" bestFit="1" customWidth="1"/>
    <col min="11022" max="11022" width="14.5" style="199" bestFit="1" customWidth="1"/>
    <col min="11023" max="11023" width="8.33203125" style="199" customWidth="1"/>
    <col min="11024" max="11264" width="9.33203125" style="199"/>
    <col min="11265" max="11266" width="4" style="199" customWidth="1"/>
    <col min="11267" max="11271" width="8.33203125" style="199" customWidth="1"/>
    <col min="11272" max="11273" width="4.1640625" style="199" customWidth="1"/>
    <col min="11274" max="11274" width="8.33203125" style="199" customWidth="1"/>
    <col min="11275" max="11275" width="8" style="199" customWidth="1"/>
    <col min="11276" max="11276" width="4.1640625" style="199" customWidth="1"/>
    <col min="11277" max="11277" width="13.6640625" style="199" bestFit="1" customWidth="1"/>
    <col min="11278" max="11278" width="14.5" style="199" bestFit="1" customWidth="1"/>
    <col min="11279" max="11279" width="8.33203125" style="199" customWidth="1"/>
    <col min="11280" max="11520" width="9.33203125" style="199"/>
    <col min="11521" max="11522" width="4" style="199" customWidth="1"/>
    <col min="11523" max="11527" width="8.33203125" style="199" customWidth="1"/>
    <col min="11528" max="11529" width="4.1640625" style="199" customWidth="1"/>
    <col min="11530" max="11530" width="8.33203125" style="199" customWidth="1"/>
    <col min="11531" max="11531" width="8" style="199" customWidth="1"/>
    <col min="11532" max="11532" width="4.1640625" style="199" customWidth="1"/>
    <col min="11533" max="11533" width="13.6640625" style="199" bestFit="1" customWidth="1"/>
    <col min="11534" max="11534" width="14.5" style="199" bestFit="1" customWidth="1"/>
    <col min="11535" max="11535" width="8.33203125" style="199" customWidth="1"/>
    <col min="11536" max="11776" width="9.33203125" style="199"/>
    <col min="11777" max="11778" width="4" style="199" customWidth="1"/>
    <col min="11779" max="11783" width="8.33203125" style="199" customWidth="1"/>
    <col min="11784" max="11785" width="4.1640625" style="199" customWidth="1"/>
    <col min="11786" max="11786" width="8.33203125" style="199" customWidth="1"/>
    <col min="11787" max="11787" width="8" style="199" customWidth="1"/>
    <col min="11788" max="11788" width="4.1640625" style="199" customWidth="1"/>
    <col min="11789" max="11789" width="13.6640625" style="199" bestFit="1" customWidth="1"/>
    <col min="11790" max="11790" width="14.5" style="199" bestFit="1" customWidth="1"/>
    <col min="11791" max="11791" width="8.33203125" style="199" customWidth="1"/>
    <col min="11792" max="12032" width="9.33203125" style="199"/>
    <col min="12033" max="12034" width="4" style="199" customWidth="1"/>
    <col min="12035" max="12039" width="8.33203125" style="199" customWidth="1"/>
    <col min="12040" max="12041" width="4.1640625" style="199" customWidth="1"/>
    <col min="12042" max="12042" width="8.33203125" style="199" customWidth="1"/>
    <col min="12043" max="12043" width="8" style="199" customWidth="1"/>
    <col min="12044" max="12044" width="4.1640625" style="199" customWidth="1"/>
    <col min="12045" max="12045" width="13.6640625" style="199" bestFit="1" customWidth="1"/>
    <col min="12046" max="12046" width="14.5" style="199" bestFit="1" customWidth="1"/>
    <col min="12047" max="12047" width="8.33203125" style="199" customWidth="1"/>
    <col min="12048" max="12288" width="9.33203125" style="199"/>
    <col min="12289" max="12290" width="4" style="199" customWidth="1"/>
    <col min="12291" max="12295" width="8.33203125" style="199" customWidth="1"/>
    <col min="12296" max="12297" width="4.1640625" style="199" customWidth="1"/>
    <col min="12298" max="12298" width="8.33203125" style="199" customWidth="1"/>
    <col min="12299" max="12299" width="8" style="199" customWidth="1"/>
    <col min="12300" max="12300" width="4.1640625" style="199" customWidth="1"/>
    <col min="12301" max="12301" width="13.6640625" style="199" bestFit="1" customWidth="1"/>
    <col min="12302" max="12302" width="14.5" style="199" bestFit="1" customWidth="1"/>
    <col min="12303" max="12303" width="8.33203125" style="199" customWidth="1"/>
    <col min="12304" max="12544" width="9.33203125" style="199"/>
    <col min="12545" max="12546" width="4" style="199" customWidth="1"/>
    <col min="12547" max="12551" width="8.33203125" style="199" customWidth="1"/>
    <col min="12552" max="12553" width="4.1640625" style="199" customWidth="1"/>
    <col min="12554" max="12554" width="8.33203125" style="199" customWidth="1"/>
    <col min="12555" max="12555" width="8" style="199" customWidth="1"/>
    <col min="12556" max="12556" width="4.1640625" style="199" customWidth="1"/>
    <col min="12557" max="12557" width="13.6640625" style="199" bestFit="1" customWidth="1"/>
    <col min="12558" max="12558" width="14.5" style="199" bestFit="1" customWidth="1"/>
    <col min="12559" max="12559" width="8.33203125" style="199" customWidth="1"/>
    <col min="12560" max="12800" width="9.33203125" style="199"/>
    <col min="12801" max="12802" width="4" style="199" customWidth="1"/>
    <col min="12803" max="12807" width="8.33203125" style="199" customWidth="1"/>
    <col min="12808" max="12809" width="4.1640625" style="199" customWidth="1"/>
    <col min="12810" max="12810" width="8.33203125" style="199" customWidth="1"/>
    <col min="12811" max="12811" width="8" style="199" customWidth="1"/>
    <col min="12812" max="12812" width="4.1640625" style="199" customWidth="1"/>
    <col min="12813" max="12813" width="13.6640625" style="199" bestFit="1" customWidth="1"/>
    <col min="12814" max="12814" width="14.5" style="199" bestFit="1" customWidth="1"/>
    <col min="12815" max="12815" width="8.33203125" style="199" customWidth="1"/>
    <col min="12816" max="13056" width="9.33203125" style="199"/>
    <col min="13057" max="13058" width="4" style="199" customWidth="1"/>
    <col min="13059" max="13063" width="8.33203125" style="199" customWidth="1"/>
    <col min="13064" max="13065" width="4.1640625" style="199" customWidth="1"/>
    <col min="13066" max="13066" width="8.33203125" style="199" customWidth="1"/>
    <col min="13067" max="13067" width="8" style="199" customWidth="1"/>
    <col min="13068" max="13068" width="4.1640625" style="199" customWidth="1"/>
    <col min="13069" max="13069" width="13.6640625" style="199" bestFit="1" customWidth="1"/>
    <col min="13070" max="13070" width="14.5" style="199" bestFit="1" customWidth="1"/>
    <col min="13071" max="13071" width="8.33203125" style="199" customWidth="1"/>
    <col min="13072" max="13312" width="9.33203125" style="199"/>
    <col min="13313" max="13314" width="4" style="199" customWidth="1"/>
    <col min="13315" max="13319" width="8.33203125" style="199" customWidth="1"/>
    <col min="13320" max="13321" width="4.1640625" style="199" customWidth="1"/>
    <col min="13322" max="13322" width="8.33203125" style="199" customWidth="1"/>
    <col min="13323" max="13323" width="8" style="199" customWidth="1"/>
    <col min="13324" max="13324" width="4.1640625" style="199" customWidth="1"/>
    <col min="13325" max="13325" width="13.6640625" style="199" bestFit="1" customWidth="1"/>
    <col min="13326" max="13326" width="14.5" style="199" bestFit="1" customWidth="1"/>
    <col min="13327" max="13327" width="8.33203125" style="199" customWidth="1"/>
    <col min="13328" max="13568" width="9.33203125" style="199"/>
    <col min="13569" max="13570" width="4" style="199" customWidth="1"/>
    <col min="13571" max="13575" width="8.33203125" style="199" customWidth="1"/>
    <col min="13576" max="13577" width="4.1640625" style="199" customWidth="1"/>
    <col min="13578" max="13578" width="8.33203125" style="199" customWidth="1"/>
    <col min="13579" max="13579" width="8" style="199" customWidth="1"/>
    <col min="13580" max="13580" width="4.1640625" style="199" customWidth="1"/>
    <col min="13581" max="13581" width="13.6640625" style="199" bestFit="1" customWidth="1"/>
    <col min="13582" max="13582" width="14.5" style="199" bestFit="1" customWidth="1"/>
    <col min="13583" max="13583" width="8.33203125" style="199" customWidth="1"/>
    <col min="13584" max="13824" width="9.33203125" style="199"/>
    <col min="13825" max="13826" width="4" style="199" customWidth="1"/>
    <col min="13827" max="13831" width="8.33203125" style="199" customWidth="1"/>
    <col min="13832" max="13833" width="4.1640625" style="199" customWidth="1"/>
    <col min="13834" max="13834" width="8.33203125" style="199" customWidth="1"/>
    <col min="13835" max="13835" width="8" style="199" customWidth="1"/>
    <col min="13836" max="13836" width="4.1640625" style="199" customWidth="1"/>
    <col min="13837" max="13837" width="13.6640625" style="199" bestFit="1" customWidth="1"/>
    <col min="13838" max="13838" width="14.5" style="199" bestFit="1" customWidth="1"/>
    <col min="13839" max="13839" width="8.33203125" style="199" customWidth="1"/>
    <col min="13840" max="14080" width="9.33203125" style="199"/>
    <col min="14081" max="14082" width="4" style="199" customWidth="1"/>
    <col min="14083" max="14087" width="8.33203125" style="199" customWidth="1"/>
    <col min="14088" max="14089" width="4.1640625" style="199" customWidth="1"/>
    <col min="14090" max="14090" width="8.33203125" style="199" customWidth="1"/>
    <col min="14091" max="14091" width="8" style="199" customWidth="1"/>
    <col min="14092" max="14092" width="4.1640625" style="199" customWidth="1"/>
    <col min="14093" max="14093" width="13.6640625" style="199" bestFit="1" customWidth="1"/>
    <col min="14094" max="14094" width="14.5" style="199" bestFit="1" customWidth="1"/>
    <col min="14095" max="14095" width="8.33203125" style="199" customWidth="1"/>
    <col min="14096" max="14336" width="9.33203125" style="199"/>
    <col min="14337" max="14338" width="4" style="199" customWidth="1"/>
    <col min="14339" max="14343" width="8.33203125" style="199" customWidth="1"/>
    <col min="14344" max="14345" width="4.1640625" style="199" customWidth="1"/>
    <col min="14346" max="14346" width="8.33203125" style="199" customWidth="1"/>
    <col min="14347" max="14347" width="8" style="199" customWidth="1"/>
    <col min="14348" max="14348" width="4.1640625" style="199" customWidth="1"/>
    <col min="14349" max="14349" width="13.6640625" style="199" bestFit="1" customWidth="1"/>
    <col min="14350" max="14350" width="14.5" style="199" bestFit="1" customWidth="1"/>
    <col min="14351" max="14351" width="8.33203125" style="199" customWidth="1"/>
    <col min="14352" max="14592" width="9.33203125" style="199"/>
    <col min="14593" max="14594" width="4" style="199" customWidth="1"/>
    <col min="14595" max="14599" width="8.33203125" style="199" customWidth="1"/>
    <col min="14600" max="14601" width="4.1640625" style="199" customWidth="1"/>
    <col min="14602" max="14602" width="8.33203125" style="199" customWidth="1"/>
    <col min="14603" max="14603" width="8" style="199" customWidth="1"/>
    <col min="14604" max="14604" width="4.1640625" style="199" customWidth="1"/>
    <col min="14605" max="14605" width="13.6640625" style="199" bestFit="1" customWidth="1"/>
    <col min="14606" max="14606" width="14.5" style="199" bestFit="1" customWidth="1"/>
    <col min="14607" max="14607" width="8.33203125" style="199" customWidth="1"/>
    <col min="14608" max="14848" width="9.33203125" style="199"/>
    <col min="14849" max="14850" width="4" style="199" customWidth="1"/>
    <col min="14851" max="14855" width="8.33203125" style="199" customWidth="1"/>
    <col min="14856" max="14857" width="4.1640625" style="199" customWidth="1"/>
    <col min="14858" max="14858" width="8.33203125" style="199" customWidth="1"/>
    <col min="14859" max="14859" width="8" style="199" customWidth="1"/>
    <col min="14860" max="14860" width="4.1640625" style="199" customWidth="1"/>
    <col min="14861" max="14861" width="13.6640625" style="199" bestFit="1" customWidth="1"/>
    <col min="14862" max="14862" width="14.5" style="199" bestFit="1" customWidth="1"/>
    <col min="14863" max="14863" width="8.33203125" style="199" customWidth="1"/>
    <col min="14864" max="15104" width="9.33203125" style="199"/>
    <col min="15105" max="15106" width="4" style="199" customWidth="1"/>
    <col min="15107" max="15111" width="8.33203125" style="199" customWidth="1"/>
    <col min="15112" max="15113" width="4.1640625" style="199" customWidth="1"/>
    <col min="15114" max="15114" width="8.33203125" style="199" customWidth="1"/>
    <col min="15115" max="15115" width="8" style="199" customWidth="1"/>
    <col min="15116" max="15116" width="4.1640625" style="199" customWidth="1"/>
    <col min="15117" max="15117" width="13.6640625" style="199" bestFit="1" customWidth="1"/>
    <col min="15118" max="15118" width="14.5" style="199" bestFit="1" customWidth="1"/>
    <col min="15119" max="15119" width="8.33203125" style="199" customWidth="1"/>
    <col min="15120" max="15360" width="9.33203125" style="199"/>
    <col min="15361" max="15362" width="4" style="199" customWidth="1"/>
    <col min="15363" max="15367" width="8.33203125" style="199" customWidth="1"/>
    <col min="15368" max="15369" width="4.1640625" style="199" customWidth="1"/>
    <col min="15370" max="15370" width="8.33203125" style="199" customWidth="1"/>
    <col min="15371" max="15371" width="8" style="199" customWidth="1"/>
    <col min="15372" max="15372" width="4.1640625" style="199" customWidth="1"/>
    <col min="15373" max="15373" width="13.6640625" style="199" bestFit="1" customWidth="1"/>
    <col min="15374" max="15374" width="14.5" style="199" bestFit="1" customWidth="1"/>
    <col min="15375" max="15375" width="8.33203125" style="199" customWidth="1"/>
    <col min="15376" max="15616" width="9.33203125" style="199"/>
    <col min="15617" max="15618" width="4" style="199" customWidth="1"/>
    <col min="15619" max="15623" width="8.33203125" style="199" customWidth="1"/>
    <col min="15624" max="15625" width="4.1640625" style="199" customWidth="1"/>
    <col min="15626" max="15626" width="8.33203125" style="199" customWidth="1"/>
    <col min="15627" max="15627" width="8" style="199" customWidth="1"/>
    <col min="15628" max="15628" width="4.1640625" style="199" customWidth="1"/>
    <col min="15629" max="15629" width="13.6640625" style="199" bestFit="1" customWidth="1"/>
    <col min="15630" max="15630" width="14.5" style="199" bestFit="1" customWidth="1"/>
    <col min="15631" max="15631" width="8.33203125" style="199" customWidth="1"/>
    <col min="15632" max="15872" width="9.33203125" style="199"/>
    <col min="15873" max="15874" width="4" style="199" customWidth="1"/>
    <col min="15875" max="15879" width="8.33203125" style="199" customWidth="1"/>
    <col min="15880" max="15881" width="4.1640625" style="199" customWidth="1"/>
    <col min="15882" max="15882" width="8.33203125" style="199" customWidth="1"/>
    <col min="15883" max="15883" width="8" style="199" customWidth="1"/>
    <col min="15884" max="15884" width="4.1640625" style="199" customWidth="1"/>
    <col min="15885" max="15885" width="13.6640625" style="199" bestFit="1" customWidth="1"/>
    <col min="15886" max="15886" width="14.5" style="199" bestFit="1" customWidth="1"/>
    <col min="15887" max="15887" width="8.33203125" style="199" customWidth="1"/>
    <col min="15888" max="16128" width="9.33203125" style="199"/>
    <col min="16129" max="16130" width="4" style="199" customWidth="1"/>
    <col min="16131" max="16135" width="8.33203125" style="199" customWidth="1"/>
    <col min="16136" max="16137" width="4.1640625" style="199" customWidth="1"/>
    <col min="16138" max="16138" width="8.33203125" style="199" customWidth="1"/>
    <col min="16139" max="16139" width="8" style="199" customWidth="1"/>
    <col min="16140" max="16140" width="4.1640625" style="199" customWidth="1"/>
    <col min="16141" max="16141" width="13.6640625" style="199" bestFit="1" customWidth="1"/>
    <col min="16142" max="16142" width="14.5" style="199" bestFit="1" customWidth="1"/>
    <col min="16143" max="16143" width="8.33203125" style="199" customWidth="1"/>
    <col min="16144" max="16384" width="9.33203125" style="199"/>
  </cols>
  <sheetData>
    <row r="1" spans="1:15" ht="18.75" customHeight="1">
      <c r="A1" s="508" t="s">
        <v>133</v>
      </c>
    </row>
    <row r="2" spans="1:15" ht="13.5" customHeight="1">
      <c r="O2" s="212" t="str">
        <f>+"（単位："&amp;[2]データ入力表!E6&amp;"、人）"</f>
        <v>（単位：億円、人）</v>
      </c>
    </row>
    <row r="3" spans="1:15" ht="13.5" customHeight="1">
      <c r="A3" s="199" t="s">
        <v>134</v>
      </c>
      <c r="D3" s="199" t="str">
        <f>データ入力表!D5</f>
        <v>（例）一般機械部門の県内需要が100億円増加した場合、本県経済に与える経済波及効果と環境効果</v>
      </c>
      <c r="O3" s="212"/>
    </row>
    <row r="4" spans="1:15" ht="11.25" customHeight="1">
      <c r="O4" s="212"/>
    </row>
    <row r="5" spans="1:15" ht="13.5" customHeight="1">
      <c r="C5" s="133" t="s">
        <v>777</v>
      </c>
      <c r="D5" s="200"/>
      <c r="E5" s="200"/>
      <c r="F5" s="201"/>
      <c r="G5" s="201"/>
      <c r="H5" s="201"/>
      <c r="I5" s="201"/>
      <c r="J5" s="201"/>
      <c r="K5" s="134"/>
      <c r="L5" s="209"/>
      <c r="M5" s="209"/>
    </row>
    <row r="6" spans="1:15" ht="13.5" customHeight="1">
      <c r="C6" s="202"/>
      <c r="D6" s="203"/>
      <c r="E6" s="203"/>
      <c r="F6" s="204"/>
      <c r="G6" s="203">
        <f>計算!C41</f>
        <v>0</v>
      </c>
      <c r="H6" s="204"/>
      <c r="I6" s="204"/>
      <c r="J6" s="204"/>
      <c r="K6" s="141"/>
      <c r="L6" s="209"/>
      <c r="M6" s="209"/>
    </row>
    <row r="7" spans="1:15" ht="13.5" customHeight="1">
      <c r="C7" s="205"/>
      <c r="D7" s="205"/>
      <c r="E7" s="205"/>
      <c r="F7" s="205"/>
    </row>
    <row r="8" spans="1:15" ht="13.5" customHeight="1" thickBot="1">
      <c r="C8" s="205"/>
      <c r="D8" s="205"/>
      <c r="E8" s="205" t="s">
        <v>126</v>
      </c>
      <c r="F8" s="205"/>
    </row>
    <row r="9" spans="1:15" ht="13.5" customHeight="1" thickTop="1">
      <c r="A9" s="531" t="s">
        <v>98</v>
      </c>
      <c r="B9" s="248"/>
      <c r="C9" s="249"/>
      <c r="D9" s="249"/>
      <c r="E9" s="249"/>
      <c r="F9" s="249"/>
      <c r="G9" s="250"/>
      <c r="H9" s="250"/>
      <c r="I9" s="250"/>
      <c r="J9" s="250"/>
      <c r="K9" s="250"/>
      <c r="L9" s="251"/>
    </row>
    <row r="10" spans="1:15" ht="13.5" customHeight="1">
      <c r="A10" s="532"/>
      <c r="B10" s="252"/>
      <c r="C10" s="213" t="s">
        <v>852</v>
      </c>
      <c r="D10" s="214"/>
      <c r="E10" s="214"/>
      <c r="F10" s="215"/>
      <c r="G10" s="215"/>
      <c r="H10" s="215"/>
      <c r="I10" s="215"/>
      <c r="J10" s="215"/>
      <c r="K10" s="216"/>
      <c r="L10" s="253"/>
      <c r="M10" s="209" t="s">
        <v>778</v>
      </c>
      <c r="N10" s="207" t="s">
        <v>779</v>
      </c>
      <c r="O10" s="208">
        <f>計算!X41</f>
        <v>0</v>
      </c>
    </row>
    <row r="11" spans="1:15" ht="13.5" customHeight="1">
      <c r="A11" s="532"/>
      <c r="B11" s="252"/>
      <c r="C11" s="217"/>
      <c r="D11" s="218"/>
      <c r="E11" s="218"/>
      <c r="F11" s="219"/>
      <c r="G11" s="218">
        <f>計算!D41</f>
        <v>0</v>
      </c>
      <c r="H11" s="219"/>
      <c r="I11" s="219"/>
      <c r="J11" s="219"/>
      <c r="K11" s="220"/>
      <c r="L11" s="253"/>
      <c r="M11" s="209" t="s">
        <v>132</v>
      </c>
      <c r="N11" s="207" t="s">
        <v>121</v>
      </c>
      <c r="O11" s="208">
        <f>計算!AB41</f>
        <v>0</v>
      </c>
    </row>
    <row r="12" spans="1:15" ht="13.5" customHeight="1">
      <c r="A12" s="532"/>
      <c r="B12" s="252"/>
      <c r="C12" s="221"/>
      <c r="D12" s="221"/>
      <c r="E12" s="221"/>
      <c r="F12" s="221"/>
      <c r="G12" s="222"/>
      <c r="H12" s="222"/>
      <c r="I12" s="222"/>
      <c r="J12" s="222"/>
      <c r="K12" s="222"/>
      <c r="L12" s="253"/>
    </row>
    <row r="13" spans="1:15" ht="13.5" customHeight="1">
      <c r="A13" s="532"/>
      <c r="B13" s="252"/>
      <c r="C13" s="221"/>
      <c r="D13" s="221"/>
      <c r="E13" s="221" t="s">
        <v>780</v>
      </c>
      <c r="F13" s="221"/>
      <c r="G13" s="222"/>
      <c r="H13" s="222"/>
      <c r="I13" s="222" t="s">
        <v>125</v>
      </c>
      <c r="J13" s="222"/>
      <c r="K13" s="222"/>
      <c r="L13" s="253"/>
    </row>
    <row r="14" spans="1:15" ht="13.5" customHeight="1">
      <c r="A14" s="532"/>
      <c r="B14" s="252"/>
      <c r="C14" s="221"/>
      <c r="D14" s="221"/>
      <c r="E14" s="221"/>
      <c r="F14" s="221"/>
      <c r="G14" s="222"/>
      <c r="H14" s="222"/>
      <c r="I14" s="222" t="s">
        <v>124</v>
      </c>
      <c r="J14" s="222"/>
      <c r="K14" s="222"/>
      <c r="L14" s="253"/>
      <c r="O14" s="212" t="s">
        <v>788</v>
      </c>
    </row>
    <row r="15" spans="1:15" ht="13.5" customHeight="1">
      <c r="A15" s="532"/>
      <c r="B15" s="252"/>
      <c r="C15" s="213" t="s">
        <v>781</v>
      </c>
      <c r="D15" s="215"/>
      <c r="E15" s="214"/>
      <c r="F15" s="492"/>
      <c r="G15" s="223" t="s">
        <v>94</v>
      </c>
      <c r="H15" s="215"/>
      <c r="I15" s="215"/>
      <c r="J15" s="215"/>
      <c r="K15" s="216">
        <f>計算!E41</f>
        <v>0</v>
      </c>
      <c r="L15" s="253"/>
      <c r="M15" s="209" t="s">
        <v>789</v>
      </c>
      <c r="N15" s="494" t="s">
        <v>786</v>
      </c>
      <c r="O15" s="208">
        <f ca="1">計算!AF41</f>
        <v>0</v>
      </c>
    </row>
    <row r="16" spans="1:15" ht="13.5" customHeight="1">
      <c r="A16" s="532"/>
      <c r="B16" s="252"/>
      <c r="C16" s="217"/>
      <c r="D16" s="218"/>
      <c r="E16" s="218">
        <f>計算!G41</f>
        <v>0</v>
      </c>
      <c r="F16" s="493"/>
      <c r="G16" s="224"/>
      <c r="H16" s="225" t="s">
        <v>118</v>
      </c>
      <c r="I16" s="226"/>
      <c r="J16" s="226"/>
      <c r="K16" s="227">
        <f>計算!F41</f>
        <v>0</v>
      </c>
      <c r="L16" s="253"/>
      <c r="M16" s="209" t="s">
        <v>790</v>
      </c>
      <c r="N16" s="494" t="s">
        <v>787</v>
      </c>
      <c r="O16" s="208">
        <f ca="1">計算!AG41</f>
        <v>0</v>
      </c>
    </row>
    <row r="17" spans="1:15" ht="13.5" customHeight="1" thickBot="1">
      <c r="A17" s="533"/>
      <c r="B17" s="254"/>
      <c r="C17" s="255"/>
      <c r="D17" s="255"/>
      <c r="E17" s="255"/>
      <c r="F17" s="255"/>
      <c r="G17" s="256"/>
      <c r="H17" s="256"/>
      <c r="I17" s="256"/>
      <c r="J17" s="256"/>
      <c r="K17" s="256"/>
      <c r="L17" s="257"/>
      <c r="M17" s="209"/>
    </row>
    <row r="18" spans="1:15" ht="13.5" customHeight="1" thickTop="1">
      <c r="D18" s="205"/>
      <c r="E18" s="205"/>
    </row>
    <row r="19" spans="1:15" ht="13.5" customHeight="1">
      <c r="D19" s="205" t="s">
        <v>126</v>
      </c>
      <c r="F19" s="199" t="s">
        <v>127</v>
      </c>
    </row>
    <row r="20" spans="1:15" ht="13.5" customHeight="1">
      <c r="D20" s="205"/>
      <c r="E20" s="205"/>
    </row>
    <row r="21" spans="1:15" ht="13.5" customHeight="1">
      <c r="C21" s="206" t="s">
        <v>119</v>
      </c>
      <c r="D21" s="134"/>
      <c r="E21" s="206" t="s">
        <v>120</v>
      </c>
      <c r="F21" s="134"/>
    </row>
    <row r="22" spans="1:15" ht="13.5" customHeight="1">
      <c r="C22" s="140"/>
      <c r="D22" s="141">
        <f>計算!H41</f>
        <v>0</v>
      </c>
      <c r="E22" s="140"/>
      <c r="F22" s="141">
        <f>計算!I41</f>
        <v>0</v>
      </c>
    </row>
    <row r="23" spans="1:15" ht="13.5" customHeight="1"/>
    <row r="24" spans="1:15" ht="13.5" customHeight="1" thickBot="1">
      <c r="D24" s="199" t="s">
        <v>128</v>
      </c>
    </row>
    <row r="25" spans="1:15" ht="13.5" customHeight="1" thickTop="1">
      <c r="A25" s="534" t="s">
        <v>131</v>
      </c>
      <c r="B25" s="258"/>
      <c r="C25" s="259"/>
      <c r="D25" s="259"/>
      <c r="E25" s="259"/>
      <c r="F25" s="259"/>
      <c r="G25" s="259"/>
      <c r="H25" s="260"/>
    </row>
    <row r="26" spans="1:15" ht="13.5" customHeight="1">
      <c r="A26" s="535"/>
      <c r="B26" s="261"/>
      <c r="C26" s="228" t="s">
        <v>782</v>
      </c>
      <c r="D26" s="229"/>
      <c r="E26" s="229"/>
      <c r="F26" s="229"/>
      <c r="G26" s="230"/>
      <c r="H26" s="262"/>
      <c r="M26" s="209" t="s">
        <v>778</v>
      </c>
      <c r="N26" s="207" t="s">
        <v>779</v>
      </c>
      <c r="O26" s="208">
        <f>計算!Y41</f>
        <v>0</v>
      </c>
    </row>
    <row r="27" spans="1:15" ht="13.5" customHeight="1">
      <c r="A27" s="535"/>
      <c r="B27" s="261"/>
      <c r="C27" s="231" t="s">
        <v>783</v>
      </c>
      <c r="D27" s="232"/>
      <c r="E27" s="232"/>
      <c r="F27" s="232"/>
      <c r="G27" s="233">
        <f>計算!J41</f>
        <v>0</v>
      </c>
      <c r="H27" s="262"/>
      <c r="M27" s="209" t="s">
        <v>132</v>
      </c>
      <c r="N27" s="207" t="s">
        <v>121</v>
      </c>
      <c r="O27" s="208">
        <f>計算!AC41</f>
        <v>0</v>
      </c>
    </row>
    <row r="28" spans="1:15" ht="13.5" customHeight="1">
      <c r="A28" s="535"/>
      <c r="B28" s="261"/>
      <c r="C28" s="234"/>
      <c r="D28" s="234"/>
      <c r="E28" s="234"/>
      <c r="F28" s="234"/>
      <c r="G28" s="234"/>
      <c r="H28" s="262"/>
    </row>
    <row r="29" spans="1:15" ht="13.5" customHeight="1">
      <c r="A29" s="535"/>
      <c r="B29" s="261"/>
      <c r="C29" s="234"/>
      <c r="D29" s="234" t="s">
        <v>125</v>
      </c>
      <c r="E29" s="234"/>
      <c r="F29" s="234"/>
      <c r="G29" s="234"/>
      <c r="H29" s="262"/>
    </row>
    <row r="30" spans="1:15" ht="13.5" customHeight="1">
      <c r="A30" s="535"/>
      <c r="B30" s="261"/>
      <c r="C30" s="234"/>
      <c r="D30" s="234" t="s">
        <v>124</v>
      </c>
      <c r="E30" s="234"/>
      <c r="F30" s="234"/>
      <c r="G30" s="234"/>
      <c r="H30" s="262"/>
    </row>
    <row r="31" spans="1:15" ht="13.5" customHeight="1">
      <c r="A31" s="535"/>
      <c r="B31" s="261"/>
      <c r="C31" s="234"/>
      <c r="D31" s="234"/>
      <c r="E31" s="234"/>
      <c r="F31" s="234"/>
      <c r="G31" s="234"/>
      <c r="H31" s="262"/>
      <c r="O31" s="212" t="s">
        <v>788</v>
      </c>
    </row>
    <row r="32" spans="1:15" ht="13.5" customHeight="1">
      <c r="A32" s="535"/>
      <c r="B32" s="261"/>
      <c r="C32" s="228" t="s">
        <v>94</v>
      </c>
      <c r="D32" s="229"/>
      <c r="E32" s="229"/>
      <c r="F32" s="230">
        <f>計算!K41</f>
        <v>0</v>
      </c>
      <c r="G32" s="234"/>
      <c r="H32" s="262"/>
      <c r="M32" s="209" t="s">
        <v>789</v>
      </c>
      <c r="N32" s="494" t="s">
        <v>786</v>
      </c>
      <c r="O32" s="208">
        <f ca="1">計算!AH41</f>
        <v>0</v>
      </c>
    </row>
    <row r="33" spans="1:15" ht="13.5" customHeight="1">
      <c r="A33" s="535"/>
      <c r="B33" s="261"/>
      <c r="C33" s="231"/>
      <c r="D33" s="235" t="s">
        <v>118</v>
      </c>
      <c r="E33" s="236"/>
      <c r="F33" s="237">
        <f>計算!L41</f>
        <v>0</v>
      </c>
      <c r="G33" s="234"/>
      <c r="H33" s="262"/>
      <c r="M33" s="209" t="s">
        <v>790</v>
      </c>
      <c r="N33" s="494" t="s">
        <v>787</v>
      </c>
      <c r="O33" s="208">
        <f ca="1">計算!AI41</f>
        <v>0</v>
      </c>
    </row>
    <row r="34" spans="1:15" ht="13.5" customHeight="1" thickBot="1">
      <c r="A34" s="536"/>
      <c r="B34" s="263"/>
      <c r="C34" s="264"/>
      <c r="D34" s="264"/>
      <c r="E34" s="264"/>
      <c r="F34" s="264"/>
      <c r="G34" s="264"/>
      <c r="H34" s="265"/>
    </row>
    <row r="35" spans="1:15" ht="13.5" customHeight="1" thickTop="1">
      <c r="A35" s="211"/>
    </row>
    <row r="36" spans="1:15" ht="13.5" customHeight="1"/>
    <row r="37" spans="1:15" ht="13.5" customHeight="1">
      <c r="C37" s="206" t="s">
        <v>118</v>
      </c>
      <c r="D37" s="201"/>
      <c r="E37" s="201"/>
      <c r="F37" s="201"/>
      <c r="G37" s="134"/>
    </row>
    <row r="38" spans="1:15" ht="13.5" customHeight="1">
      <c r="C38" s="140" t="s">
        <v>122</v>
      </c>
      <c r="D38" s="204"/>
      <c r="E38" s="204"/>
      <c r="F38" s="204"/>
      <c r="G38" s="141">
        <f>+K16+F33</f>
        <v>0</v>
      </c>
    </row>
    <row r="39" spans="1:15" ht="13.5" customHeight="1"/>
    <row r="40" spans="1:15" ht="13.5" customHeight="1">
      <c r="E40" s="199" t="s">
        <v>223</v>
      </c>
      <c r="J40" s="210"/>
    </row>
    <row r="41" spans="1:15" ht="13.5" customHeight="1"/>
    <row r="42" spans="1:15" ht="13.5" customHeight="1">
      <c r="C42" s="206" t="s">
        <v>123</v>
      </c>
      <c r="D42" s="201"/>
      <c r="E42" s="201"/>
      <c r="F42" s="134"/>
    </row>
    <row r="43" spans="1:15" ht="13.5" customHeight="1">
      <c r="C43" s="140"/>
      <c r="D43" s="204"/>
      <c r="E43" s="204"/>
      <c r="F43" s="141">
        <f>計算!O41</f>
        <v>0</v>
      </c>
    </row>
    <row r="44" spans="1:15" ht="13.5" customHeight="1">
      <c r="D44" s="205" t="s">
        <v>129</v>
      </c>
      <c r="E44" s="205"/>
    </row>
    <row r="45" spans="1:15" ht="13.5" customHeight="1"/>
    <row r="46" spans="1:15" ht="13.5" customHeight="1">
      <c r="D46" s="205" t="s">
        <v>126</v>
      </c>
      <c r="E46" s="205"/>
      <c r="F46" s="199" t="s">
        <v>127</v>
      </c>
    </row>
    <row r="47" spans="1:15" ht="13.5" customHeight="1">
      <c r="C47" s="206" t="s">
        <v>119</v>
      </c>
      <c r="D47" s="134"/>
      <c r="E47" s="206" t="s">
        <v>120</v>
      </c>
      <c r="F47" s="134"/>
    </row>
    <row r="48" spans="1:15" ht="13.5" customHeight="1">
      <c r="C48" s="140"/>
      <c r="D48" s="141">
        <f>計算!P41</f>
        <v>0</v>
      </c>
      <c r="E48" s="140"/>
      <c r="F48" s="141">
        <f>計算!Q41</f>
        <v>0</v>
      </c>
    </row>
    <row r="49" spans="1:15" ht="13.5" customHeight="1">
      <c r="E49" s="209"/>
      <c r="F49" s="209"/>
    </row>
    <row r="50" spans="1:15" ht="13.5" customHeight="1" thickBot="1">
      <c r="D50" s="199" t="s">
        <v>128</v>
      </c>
    </row>
    <row r="51" spans="1:15" ht="13.5" customHeight="1" thickTop="1">
      <c r="A51" s="537" t="s">
        <v>130</v>
      </c>
      <c r="B51" s="266"/>
      <c r="C51" s="267"/>
      <c r="D51" s="267"/>
      <c r="E51" s="267"/>
      <c r="F51" s="267"/>
      <c r="G51" s="267"/>
      <c r="H51" s="268"/>
    </row>
    <row r="52" spans="1:15" ht="13.5" customHeight="1">
      <c r="A52" s="538"/>
      <c r="B52" s="269"/>
      <c r="C52" s="238" t="s">
        <v>784</v>
      </c>
      <c r="D52" s="239"/>
      <c r="E52" s="239"/>
      <c r="F52" s="239"/>
      <c r="G52" s="240"/>
      <c r="H52" s="270"/>
      <c r="M52" s="209" t="s">
        <v>778</v>
      </c>
      <c r="N52" s="207" t="s">
        <v>779</v>
      </c>
      <c r="O52" s="208">
        <f>計算!Z41</f>
        <v>0</v>
      </c>
    </row>
    <row r="53" spans="1:15" ht="13.5" customHeight="1">
      <c r="A53" s="538"/>
      <c r="B53" s="269"/>
      <c r="C53" s="241" t="s">
        <v>785</v>
      </c>
      <c r="D53" s="242"/>
      <c r="E53" s="242"/>
      <c r="F53" s="242"/>
      <c r="G53" s="243">
        <f>計算!R41</f>
        <v>0</v>
      </c>
      <c r="H53" s="270"/>
      <c r="M53" s="209" t="s">
        <v>132</v>
      </c>
      <c r="N53" s="207" t="s">
        <v>121</v>
      </c>
      <c r="O53" s="208">
        <f>計算!AD41</f>
        <v>0</v>
      </c>
    </row>
    <row r="54" spans="1:15" ht="13.5" customHeight="1">
      <c r="A54" s="538"/>
      <c r="B54" s="269"/>
      <c r="C54" s="244"/>
      <c r="D54" s="244"/>
      <c r="E54" s="244"/>
      <c r="F54" s="244"/>
      <c r="G54" s="244"/>
      <c r="H54" s="270"/>
    </row>
    <row r="55" spans="1:15" ht="13.5" customHeight="1">
      <c r="A55" s="538"/>
      <c r="B55" s="269"/>
      <c r="C55" s="244"/>
      <c r="D55" s="244" t="s">
        <v>125</v>
      </c>
      <c r="E55" s="244"/>
      <c r="F55" s="244"/>
      <c r="G55" s="244"/>
      <c r="H55" s="270"/>
    </row>
    <row r="56" spans="1:15" ht="13.5" customHeight="1">
      <c r="A56" s="538"/>
      <c r="B56" s="269"/>
      <c r="C56" s="244"/>
      <c r="D56" s="244" t="s">
        <v>124</v>
      </c>
      <c r="E56" s="244"/>
      <c r="F56" s="244"/>
      <c r="G56" s="244"/>
      <c r="H56" s="270"/>
    </row>
    <row r="57" spans="1:15" ht="13.5" customHeight="1">
      <c r="A57" s="538"/>
      <c r="B57" s="269"/>
      <c r="C57" s="244"/>
      <c r="D57" s="244"/>
      <c r="E57" s="244"/>
      <c r="F57" s="244"/>
      <c r="G57" s="244"/>
      <c r="H57" s="270"/>
      <c r="O57" s="212" t="s">
        <v>788</v>
      </c>
    </row>
    <row r="58" spans="1:15" ht="13.5" customHeight="1">
      <c r="A58" s="538"/>
      <c r="B58" s="269"/>
      <c r="C58" s="238" t="s">
        <v>94</v>
      </c>
      <c r="D58" s="239"/>
      <c r="E58" s="239"/>
      <c r="F58" s="240">
        <f>計算!S41</f>
        <v>0</v>
      </c>
      <c r="G58" s="244"/>
      <c r="H58" s="270"/>
      <c r="M58" s="209" t="s">
        <v>789</v>
      </c>
      <c r="N58" s="494" t="s">
        <v>786</v>
      </c>
      <c r="O58" s="208">
        <f ca="1">計算!AJ41</f>
        <v>0</v>
      </c>
    </row>
    <row r="59" spans="1:15" ht="13.5" customHeight="1">
      <c r="A59" s="538"/>
      <c r="B59" s="269"/>
      <c r="C59" s="241"/>
      <c r="D59" s="245" t="s">
        <v>118</v>
      </c>
      <c r="E59" s="246"/>
      <c r="F59" s="247">
        <f>計算!T41</f>
        <v>0</v>
      </c>
      <c r="G59" s="244"/>
      <c r="H59" s="270"/>
      <c r="M59" s="209" t="s">
        <v>790</v>
      </c>
      <c r="N59" s="494" t="s">
        <v>787</v>
      </c>
      <c r="O59" s="208">
        <f ca="1">計算!AK41</f>
        <v>0</v>
      </c>
    </row>
    <row r="60" spans="1:15" ht="12" thickBot="1">
      <c r="A60" s="539"/>
      <c r="B60" s="271"/>
      <c r="C60" s="272"/>
      <c r="D60" s="272"/>
      <c r="E60" s="272"/>
      <c r="F60" s="272"/>
      <c r="G60" s="272"/>
      <c r="H60" s="273"/>
    </row>
    <row r="61" spans="1:15" ht="12" thickTop="1"/>
  </sheetData>
  <mergeCells count="3">
    <mergeCell ref="A9:A17"/>
    <mergeCell ref="A25:A34"/>
    <mergeCell ref="A51:A60"/>
  </mergeCells>
  <phoneticPr fontId="38"/>
  <printOptions horizontalCentered="1"/>
  <pageMargins left="0.70866141732283472" right="0.70866141732283472" top="0.74803149606299213" bottom="0.74803149606299213" header="0.31496062992125984" footer="0.31496062992125984"/>
  <pageSetup paperSize="9" scale="9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election activeCell="C3" sqref="C3:K3"/>
    </sheetView>
  </sheetViews>
  <sheetFormatPr defaultRowHeight="11.25"/>
  <sheetData>
    <row r="1" spans="1:11" ht="24">
      <c r="A1" s="509" t="s">
        <v>797</v>
      </c>
    </row>
    <row r="3" spans="1:11" ht="30" customHeight="1">
      <c r="A3" t="s">
        <v>151</v>
      </c>
      <c r="C3" s="540" t="str">
        <f>+データ入力表!D5</f>
        <v>（例）一般機械部門の県内需要が100億円増加した場合、本県経済に与える経済波及効果と環境効果</v>
      </c>
      <c r="D3" s="540"/>
      <c r="E3" s="540"/>
      <c r="F3" s="540"/>
      <c r="G3" s="540"/>
      <c r="H3" s="540"/>
      <c r="I3" s="540"/>
      <c r="J3" s="540"/>
      <c r="K3" s="540"/>
    </row>
    <row r="4" spans="1:11" ht="15" customHeight="1">
      <c r="K4" s="117" t="str">
        <f>+"（単位："&amp;データ入力表!E9&amp;"）"</f>
        <v>（単位：億円）</v>
      </c>
    </row>
    <row r="5" spans="1:11" ht="11.25" customHeight="1"/>
  </sheetData>
  <mergeCells count="1">
    <mergeCell ref="C3:K3"/>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election activeCell="P25" sqref="P25"/>
    </sheetView>
  </sheetViews>
  <sheetFormatPr defaultRowHeight="11.25"/>
  <sheetData>
    <row r="1" spans="1:11" ht="24">
      <c r="A1" s="509" t="s">
        <v>798</v>
      </c>
    </row>
    <row r="2" spans="1:11" ht="6.75" customHeight="1"/>
    <row r="3" spans="1:11" ht="24.75" customHeight="1">
      <c r="A3" t="s">
        <v>151</v>
      </c>
      <c r="C3" s="540" t="str">
        <f>+データ入力表!D5</f>
        <v>（例）一般機械部門の県内需要が100億円増加した場合、本県経済に与える経済波及効果と環境効果</v>
      </c>
      <c r="D3" s="540"/>
      <c r="E3" s="540"/>
      <c r="F3" s="540"/>
      <c r="G3" s="540"/>
      <c r="H3" s="540"/>
      <c r="I3" s="540"/>
      <c r="J3" s="540"/>
      <c r="K3" s="540"/>
    </row>
    <row r="4" spans="1:11" ht="15" customHeight="1">
      <c r="K4" s="117" t="s">
        <v>799</v>
      </c>
    </row>
    <row r="5" spans="1:11" ht="11.25" customHeight="1"/>
  </sheetData>
  <mergeCells count="1">
    <mergeCell ref="C3:K3"/>
  </mergeCells>
  <phoneticPr fontId="38"/>
  <printOptions horizontalCentered="1"/>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54"/>
  <sheetViews>
    <sheetView workbookViewId="0">
      <pane xSplit="2" ySplit="6" topLeftCell="C17" activePane="bottomRight" state="frozen"/>
      <selection pane="topRight" activeCell="C1" sqref="C1"/>
      <selection pane="bottomLeft" activeCell="A7" sqref="A7"/>
      <selection pane="bottomRight" activeCell="B17" sqref="B17"/>
    </sheetView>
  </sheetViews>
  <sheetFormatPr defaultRowHeight="13.5"/>
  <cols>
    <col min="1" max="1" width="5.1640625" style="420" customWidth="1"/>
    <col min="2" max="2" width="27.33203125" style="420" customWidth="1"/>
    <col min="3" max="3" width="24.83203125" style="448" customWidth="1"/>
    <col min="4" max="5" width="24.83203125" style="420" customWidth="1"/>
    <col min="6" max="7" width="20.83203125" style="420" customWidth="1"/>
    <col min="8" max="10" width="9.33203125" style="420"/>
    <col min="11" max="11" width="12" style="420" bestFit="1" customWidth="1"/>
    <col min="12" max="256" width="9.33203125" style="420"/>
    <col min="257" max="257" width="4.6640625" style="420" customWidth="1"/>
    <col min="258" max="258" width="27.33203125" style="420" customWidth="1"/>
    <col min="259" max="259" width="17.1640625" style="420" customWidth="1"/>
    <col min="260" max="261" width="18.5" style="420" customWidth="1"/>
    <col min="262" max="262" width="19.6640625" style="420" customWidth="1"/>
    <col min="263" max="263" width="17.5" style="420" customWidth="1"/>
    <col min="264" max="512" width="9.33203125" style="420"/>
    <col min="513" max="513" width="4.6640625" style="420" customWidth="1"/>
    <col min="514" max="514" width="27.33203125" style="420" customWidth="1"/>
    <col min="515" max="515" width="17.1640625" style="420" customWidth="1"/>
    <col min="516" max="517" width="18.5" style="420" customWidth="1"/>
    <col min="518" max="518" width="19.6640625" style="420" customWidth="1"/>
    <col min="519" max="519" width="17.5" style="420" customWidth="1"/>
    <col min="520" max="768" width="9.33203125" style="420"/>
    <col min="769" max="769" width="4.6640625" style="420" customWidth="1"/>
    <col min="770" max="770" width="27.33203125" style="420" customWidth="1"/>
    <col min="771" max="771" width="17.1640625" style="420" customWidth="1"/>
    <col min="772" max="773" width="18.5" style="420" customWidth="1"/>
    <col min="774" max="774" width="19.6640625" style="420" customWidth="1"/>
    <col min="775" max="775" width="17.5" style="420" customWidth="1"/>
    <col min="776" max="1024" width="9.33203125" style="420"/>
    <col min="1025" max="1025" width="4.6640625" style="420" customWidth="1"/>
    <col min="1026" max="1026" width="27.33203125" style="420" customWidth="1"/>
    <col min="1027" max="1027" width="17.1640625" style="420" customWidth="1"/>
    <col min="1028" max="1029" width="18.5" style="420" customWidth="1"/>
    <col min="1030" max="1030" width="19.6640625" style="420" customWidth="1"/>
    <col min="1031" max="1031" width="17.5" style="420" customWidth="1"/>
    <col min="1032" max="1280" width="9.33203125" style="420"/>
    <col min="1281" max="1281" width="4.6640625" style="420" customWidth="1"/>
    <col min="1282" max="1282" width="27.33203125" style="420" customWidth="1"/>
    <col min="1283" max="1283" width="17.1640625" style="420" customWidth="1"/>
    <col min="1284" max="1285" width="18.5" style="420" customWidth="1"/>
    <col min="1286" max="1286" width="19.6640625" style="420" customWidth="1"/>
    <col min="1287" max="1287" width="17.5" style="420" customWidth="1"/>
    <col min="1288" max="1536" width="9.33203125" style="420"/>
    <col min="1537" max="1537" width="4.6640625" style="420" customWidth="1"/>
    <col min="1538" max="1538" width="27.33203125" style="420" customWidth="1"/>
    <col min="1539" max="1539" width="17.1640625" style="420" customWidth="1"/>
    <col min="1540" max="1541" width="18.5" style="420" customWidth="1"/>
    <col min="1542" max="1542" width="19.6640625" style="420" customWidth="1"/>
    <col min="1543" max="1543" width="17.5" style="420" customWidth="1"/>
    <col min="1544" max="1792" width="9.33203125" style="420"/>
    <col min="1793" max="1793" width="4.6640625" style="420" customWidth="1"/>
    <col min="1794" max="1794" width="27.33203125" style="420" customWidth="1"/>
    <col min="1795" max="1795" width="17.1640625" style="420" customWidth="1"/>
    <col min="1796" max="1797" width="18.5" style="420" customWidth="1"/>
    <col min="1798" max="1798" width="19.6640625" style="420" customWidth="1"/>
    <col min="1799" max="1799" width="17.5" style="420" customWidth="1"/>
    <col min="1800" max="2048" width="9.33203125" style="420"/>
    <col min="2049" max="2049" width="4.6640625" style="420" customWidth="1"/>
    <col min="2050" max="2050" width="27.33203125" style="420" customWidth="1"/>
    <col min="2051" max="2051" width="17.1640625" style="420" customWidth="1"/>
    <col min="2052" max="2053" width="18.5" style="420" customWidth="1"/>
    <col min="2054" max="2054" width="19.6640625" style="420" customWidth="1"/>
    <col min="2055" max="2055" width="17.5" style="420" customWidth="1"/>
    <col min="2056" max="2304" width="9.33203125" style="420"/>
    <col min="2305" max="2305" width="4.6640625" style="420" customWidth="1"/>
    <col min="2306" max="2306" width="27.33203125" style="420" customWidth="1"/>
    <col min="2307" max="2307" width="17.1640625" style="420" customWidth="1"/>
    <col min="2308" max="2309" width="18.5" style="420" customWidth="1"/>
    <col min="2310" max="2310" width="19.6640625" style="420" customWidth="1"/>
    <col min="2311" max="2311" width="17.5" style="420" customWidth="1"/>
    <col min="2312" max="2560" width="9.33203125" style="420"/>
    <col min="2561" max="2561" width="4.6640625" style="420" customWidth="1"/>
    <col min="2562" max="2562" width="27.33203125" style="420" customWidth="1"/>
    <col min="2563" max="2563" width="17.1640625" style="420" customWidth="1"/>
    <col min="2564" max="2565" width="18.5" style="420" customWidth="1"/>
    <col min="2566" max="2566" width="19.6640625" style="420" customWidth="1"/>
    <col min="2567" max="2567" width="17.5" style="420" customWidth="1"/>
    <col min="2568" max="2816" width="9.33203125" style="420"/>
    <col min="2817" max="2817" width="4.6640625" style="420" customWidth="1"/>
    <col min="2818" max="2818" width="27.33203125" style="420" customWidth="1"/>
    <col min="2819" max="2819" width="17.1640625" style="420" customWidth="1"/>
    <col min="2820" max="2821" width="18.5" style="420" customWidth="1"/>
    <col min="2822" max="2822" width="19.6640625" style="420" customWidth="1"/>
    <col min="2823" max="2823" width="17.5" style="420" customWidth="1"/>
    <col min="2824" max="3072" width="9.33203125" style="420"/>
    <col min="3073" max="3073" width="4.6640625" style="420" customWidth="1"/>
    <col min="3074" max="3074" width="27.33203125" style="420" customWidth="1"/>
    <col min="3075" max="3075" width="17.1640625" style="420" customWidth="1"/>
    <col min="3076" max="3077" width="18.5" style="420" customWidth="1"/>
    <col min="3078" max="3078" width="19.6640625" style="420" customWidth="1"/>
    <col min="3079" max="3079" width="17.5" style="420" customWidth="1"/>
    <col min="3080" max="3328" width="9.33203125" style="420"/>
    <col min="3329" max="3329" width="4.6640625" style="420" customWidth="1"/>
    <col min="3330" max="3330" width="27.33203125" style="420" customWidth="1"/>
    <col min="3331" max="3331" width="17.1640625" style="420" customWidth="1"/>
    <col min="3332" max="3333" width="18.5" style="420" customWidth="1"/>
    <col min="3334" max="3334" width="19.6640625" style="420" customWidth="1"/>
    <col min="3335" max="3335" width="17.5" style="420" customWidth="1"/>
    <col min="3336" max="3584" width="9.33203125" style="420"/>
    <col min="3585" max="3585" width="4.6640625" style="420" customWidth="1"/>
    <col min="3586" max="3586" width="27.33203125" style="420" customWidth="1"/>
    <col min="3587" max="3587" width="17.1640625" style="420" customWidth="1"/>
    <col min="3588" max="3589" width="18.5" style="420" customWidth="1"/>
    <col min="3590" max="3590" width="19.6640625" style="420" customWidth="1"/>
    <col min="3591" max="3591" width="17.5" style="420" customWidth="1"/>
    <col min="3592" max="3840" width="9.33203125" style="420"/>
    <col min="3841" max="3841" width="4.6640625" style="420" customWidth="1"/>
    <col min="3842" max="3842" width="27.33203125" style="420" customWidth="1"/>
    <col min="3843" max="3843" width="17.1640625" style="420" customWidth="1"/>
    <col min="3844" max="3845" width="18.5" style="420" customWidth="1"/>
    <col min="3846" max="3846" width="19.6640625" style="420" customWidth="1"/>
    <col min="3847" max="3847" width="17.5" style="420" customWidth="1"/>
    <col min="3848" max="4096" width="9.33203125" style="420"/>
    <col min="4097" max="4097" width="4.6640625" style="420" customWidth="1"/>
    <col min="4098" max="4098" width="27.33203125" style="420" customWidth="1"/>
    <col min="4099" max="4099" width="17.1640625" style="420" customWidth="1"/>
    <col min="4100" max="4101" width="18.5" style="420" customWidth="1"/>
    <col min="4102" max="4102" width="19.6640625" style="420" customWidth="1"/>
    <col min="4103" max="4103" width="17.5" style="420" customWidth="1"/>
    <col min="4104" max="4352" width="9.33203125" style="420"/>
    <col min="4353" max="4353" width="4.6640625" style="420" customWidth="1"/>
    <col min="4354" max="4354" width="27.33203125" style="420" customWidth="1"/>
    <col min="4355" max="4355" width="17.1640625" style="420" customWidth="1"/>
    <col min="4356" max="4357" width="18.5" style="420" customWidth="1"/>
    <col min="4358" max="4358" width="19.6640625" style="420" customWidth="1"/>
    <col min="4359" max="4359" width="17.5" style="420" customWidth="1"/>
    <col min="4360" max="4608" width="9.33203125" style="420"/>
    <col min="4609" max="4609" width="4.6640625" style="420" customWidth="1"/>
    <col min="4610" max="4610" width="27.33203125" style="420" customWidth="1"/>
    <col min="4611" max="4611" width="17.1640625" style="420" customWidth="1"/>
    <col min="4612" max="4613" width="18.5" style="420" customWidth="1"/>
    <col min="4614" max="4614" width="19.6640625" style="420" customWidth="1"/>
    <col min="4615" max="4615" width="17.5" style="420" customWidth="1"/>
    <col min="4616" max="4864" width="9.33203125" style="420"/>
    <col min="4865" max="4865" width="4.6640625" style="420" customWidth="1"/>
    <col min="4866" max="4866" width="27.33203125" style="420" customWidth="1"/>
    <col min="4867" max="4867" width="17.1640625" style="420" customWidth="1"/>
    <col min="4868" max="4869" width="18.5" style="420" customWidth="1"/>
    <col min="4870" max="4870" width="19.6640625" style="420" customWidth="1"/>
    <col min="4871" max="4871" width="17.5" style="420" customWidth="1"/>
    <col min="4872" max="5120" width="9.33203125" style="420"/>
    <col min="5121" max="5121" width="4.6640625" style="420" customWidth="1"/>
    <col min="5122" max="5122" width="27.33203125" style="420" customWidth="1"/>
    <col min="5123" max="5123" width="17.1640625" style="420" customWidth="1"/>
    <col min="5124" max="5125" width="18.5" style="420" customWidth="1"/>
    <col min="5126" max="5126" width="19.6640625" style="420" customWidth="1"/>
    <col min="5127" max="5127" width="17.5" style="420" customWidth="1"/>
    <col min="5128" max="5376" width="9.33203125" style="420"/>
    <col min="5377" max="5377" width="4.6640625" style="420" customWidth="1"/>
    <col min="5378" max="5378" width="27.33203125" style="420" customWidth="1"/>
    <col min="5379" max="5379" width="17.1640625" style="420" customWidth="1"/>
    <col min="5380" max="5381" width="18.5" style="420" customWidth="1"/>
    <col min="5382" max="5382" width="19.6640625" style="420" customWidth="1"/>
    <col min="5383" max="5383" width="17.5" style="420" customWidth="1"/>
    <col min="5384" max="5632" width="9.33203125" style="420"/>
    <col min="5633" max="5633" width="4.6640625" style="420" customWidth="1"/>
    <col min="5634" max="5634" width="27.33203125" style="420" customWidth="1"/>
    <col min="5635" max="5635" width="17.1640625" style="420" customWidth="1"/>
    <col min="5636" max="5637" width="18.5" style="420" customWidth="1"/>
    <col min="5638" max="5638" width="19.6640625" style="420" customWidth="1"/>
    <col min="5639" max="5639" width="17.5" style="420" customWidth="1"/>
    <col min="5640" max="5888" width="9.33203125" style="420"/>
    <col min="5889" max="5889" width="4.6640625" style="420" customWidth="1"/>
    <col min="5890" max="5890" width="27.33203125" style="420" customWidth="1"/>
    <col min="5891" max="5891" width="17.1640625" style="420" customWidth="1"/>
    <col min="5892" max="5893" width="18.5" style="420" customWidth="1"/>
    <col min="5894" max="5894" width="19.6640625" style="420" customWidth="1"/>
    <col min="5895" max="5895" width="17.5" style="420" customWidth="1"/>
    <col min="5896" max="6144" width="9.33203125" style="420"/>
    <col min="6145" max="6145" width="4.6640625" style="420" customWidth="1"/>
    <col min="6146" max="6146" width="27.33203125" style="420" customWidth="1"/>
    <col min="6147" max="6147" width="17.1640625" style="420" customWidth="1"/>
    <col min="6148" max="6149" width="18.5" style="420" customWidth="1"/>
    <col min="6150" max="6150" width="19.6640625" style="420" customWidth="1"/>
    <col min="6151" max="6151" width="17.5" style="420" customWidth="1"/>
    <col min="6152" max="6400" width="9.33203125" style="420"/>
    <col min="6401" max="6401" width="4.6640625" style="420" customWidth="1"/>
    <col min="6402" max="6402" width="27.33203125" style="420" customWidth="1"/>
    <col min="6403" max="6403" width="17.1640625" style="420" customWidth="1"/>
    <col min="6404" max="6405" width="18.5" style="420" customWidth="1"/>
    <col min="6406" max="6406" width="19.6640625" style="420" customWidth="1"/>
    <col min="6407" max="6407" width="17.5" style="420" customWidth="1"/>
    <col min="6408" max="6656" width="9.33203125" style="420"/>
    <col min="6657" max="6657" width="4.6640625" style="420" customWidth="1"/>
    <col min="6658" max="6658" width="27.33203125" style="420" customWidth="1"/>
    <col min="6659" max="6659" width="17.1640625" style="420" customWidth="1"/>
    <col min="6660" max="6661" width="18.5" style="420" customWidth="1"/>
    <col min="6662" max="6662" width="19.6640625" style="420" customWidth="1"/>
    <col min="6663" max="6663" width="17.5" style="420" customWidth="1"/>
    <col min="6664" max="6912" width="9.33203125" style="420"/>
    <col min="6913" max="6913" width="4.6640625" style="420" customWidth="1"/>
    <col min="6914" max="6914" width="27.33203125" style="420" customWidth="1"/>
    <col min="6915" max="6915" width="17.1640625" style="420" customWidth="1"/>
    <col min="6916" max="6917" width="18.5" style="420" customWidth="1"/>
    <col min="6918" max="6918" width="19.6640625" style="420" customWidth="1"/>
    <col min="6919" max="6919" width="17.5" style="420" customWidth="1"/>
    <col min="6920" max="7168" width="9.33203125" style="420"/>
    <col min="7169" max="7169" width="4.6640625" style="420" customWidth="1"/>
    <col min="7170" max="7170" width="27.33203125" style="420" customWidth="1"/>
    <col min="7171" max="7171" width="17.1640625" style="420" customWidth="1"/>
    <col min="7172" max="7173" width="18.5" style="420" customWidth="1"/>
    <col min="7174" max="7174" width="19.6640625" style="420" customWidth="1"/>
    <col min="7175" max="7175" width="17.5" style="420" customWidth="1"/>
    <col min="7176" max="7424" width="9.33203125" style="420"/>
    <col min="7425" max="7425" width="4.6640625" style="420" customWidth="1"/>
    <col min="7426" max="7426" width="27.33203125" style="420" customWidth="1"/>
    <col min="7427" max="7427" width="17.1640625" style="420" customWidth="1"/>
    <col min="7428" max="7429" width="18.5" style="420" customWidth="1"/>
    <col min="7430" max="7430" width="19.6640625" style="420" customWidth="1"/>
    <col min="7431" max="7431" width="17.5" style="420" customWidth="1"/>
    <col min="7432" max="7680" width="9.33203125" style="420"/>
    <col min="7681" max="7681" width="4.6640625" style="420" customWidth="1"/>
    <col min="7682" max="7682" width="27.33203125" style="420" customWidth="1"/>
    <col min="7683" max="7683" width="17.1640625" style="420" customWidth="1"/>
    <col min="7684" max="7685" width="18.5" style="420" customWidth="1"/>
    <col min="7686" max="7686" width="19.6640625" style="420" customWidth="1"/>
    <col min="7687" max="7687" width="17.5" style="420" customWidth="1"/>
    <col min="7688" max="7936" width="9.33203125" style="420"/>
    <col min="7937" max="7937" width="4.6640625" style="420" customWidth="1"/>
    <col min="7938" max="7938" width="27.33203125" style="420" customWidth="1"/>
    <col min="7939" max="7939" width="17.1640625" style="420" customWidth="1"/>
    <col min="7940" max="7941" width="18.5" style="420" customWidth="1"/>
    <col min="7942" max="7942" width="19.6640625" style="420" customWidth="1"/>
    <col min="7943" max="7943" width="17.5" style="420" customWidth="1"/>
    <col min="7944" max="8192" width="9.33203125" style="420"/>
    <col min="8193" max="8193" width="4.6640625" style="420" customWidth="1"/>
    <col min="8194" max="8194" width="27.33203125" style="420" customWidth="1"/>
    <col min="8195" max="8195" width="17.1640625" style="420" customWidth="1"/>
    <col min="8196" max="8197" width="18.5" style="420" customWidth="1"/>
    <col min="8198" max="8198" width="19.6640625" style="420" customWidth="1"/>
    <col min="8199" max="8199" width="17.5" style="420" customWidth="1"/>
    <col min="8200" max="8448" width="9.33203125" style="420"/>
    <col min="8449" max="8449" width="4.6640625" style="420" customWidth="1"/>
    <col min="8450" max="8450" width="27.33203125" style="420" customWidth="1"/>
    <col min="8451" max="8451" width="17.1640625" style="420" customWidth="1"/>
    <col min="8452" max="8453" width="18.5" style="420" customWidth="1"/>
    <col min="8454" max="8454" width="19.6640625" style="420" customWidth="1"/>
    <col min="8455" max="8455" width="17.5" style="420" customWidth="1"/>
    <col min="8456" max="8704" width="9.33203125" style="420"/>
    <col min="8705" max="8705" width="4.6640625" style="420" customWidth="1"/>
    <col min="8706" max="8706" width="27.33203125" style="420" customWidth="1"/>
    <col min="8707" max="8707" width="17.1640625" style="420" customWidth="1"/>
    <col min="8708" max="8709" width="18.5" style="420" customWidth="1"/>
    <col min="8710" max="8710" width="19.6640625" style="420" customWidth="1"/>
    <col min="8711" max="8711" width="17.5" style="420" customWidth="1"/>
    <col min="8712" max="8960" width="9.33203125" style="420"/>
    <col min="8961" max="8961" width="4.6640625" style="420" customWidth="1"/>
    <col min="8962" max="8962" width="27.33203125" style="420" customWidth="1"/>
    <col min="8963" max="8963" width="17.1640625" style="420" customWidth="1"/>
    <col min="8964" max="8965" width="18.5" style="420" customWidth="1"/>
    <col min="8966" max="8966" width="19.6640625" style="420" customWidth="1"/>
    <col min="8967" max="8967" width="17.5" style="420" customWidth="1"/>
    <col min="8968" max="9216" width="9.33203125" style="420"/>
    <col min="9217" max="9217" width="4.6640625" style="420" customWidth="1"/>
    <col min="9218" max="9218" width="27.33203125" style="420" customWidth="1"/>
    <col min="9219" max="9219" width="17.1640625" style="420" customWidth="1"/>
    <col min="9220" max="9221" width="18.5" style="420" customWidth="1"/>
    <col min="9222" max="9222" width="19.6640625" style="420" customWidth="1"/>
    <col min="9223" max="9223" width="17.5" style="420" customWidth="1"/>
    <col min="9224" max="9472" width="9.33203125" style="420"/>
    <col min="9473" max="9473" width="4.6640625" style="420" customWidth="1"/>
    <col min="9474" max="9474" width="27.33203125" style="420" customWidth="1"/>
    <col min="9475" max="9475" width="17.1640625" style="420" customWidth="1"/>
    <col min="9476" max="9477" width="18.5" style="420" customWidth="1"/>
    <col min="9478" max="9478" width="19.6640625" style="420" customWidth="1"/>
    <col min="9479" max="9479" width="17.5" style="420" customWidth="1"/>
    <col min="9480" max="9728" width="9.33203125" style="420"/>
    <col min="9729" max="9729" width="4.6640625" style="420" customWidth="1"/>
    <col min="9730" max="9730" width="27.33203125" style="420" customWidth="1"/>
    <col min="9731" max="9731" width="17.1640625" style="420" customWidth="1"/>
    <col min="9732" max="9733" width="18.5" style="420" customWidth="1"/>
    <col min="9734" max="9734" width="19.6640625" style="420" customWidth="1"/>
    <col min="9735" max="9735" width="17.5" style="420" customWidth="1"/>
    <col min="9736" max="9984" width="9.33203125" style="420"/>
    <col min="9985" max="9985" width="4.6640625" style="420" customWidth="1"/>
    <col min="9986" max="9986" width="27.33203125" style="420" customWidth="1"/>
    <col min="9987" max="9987" width="17.1640625" style="420" customWidth="1"/>
    <col min="9988" max="9989" width="18.5" style="420" customWidth="1"/>
    <col min="9990" max="9990" width="19.6640625" style="420" customWidth="1"/>
    <col min="9991" max="9991" width="17.5" style="420" customWidth="1"/>
    <col min="9992" max="10240" width="9.33203125" style="420"/>
    <col min="10241" max="10241" width="4.6640625" style="420" customWidth="1"/>
    <col min="10242" max="10242" width="27.33203125" style="420" customWidth="1"/>
    <col min="10243" max="10243" width="17.1640625" style="420" customWidth="1"/>
    <col min="10244" max="10245" width="18.5" style="420" customWidth="1"/>
    <col min="10246" max="10246" width="19.6640625" style="420" customWidth="1"/>
    <col min="10247" max="10247" width="17.5" style="420" customWidth="1"/>
    <col min="10248" max="10496" width="9.33203125" style="420"/>
    <col min="10497" max="10497" width="4.6640625" style="420" customWidth="1"/>
    <col min="10498" max="10498" width="27.33203125" style="420" customWidth="1"/>
    <col min="10499" max="10499" width="17.1640625" style="420" customWidth="1"/>
    <col min="10500" max="10501" width="18.5" style="420" customWidth="1"/>
    <col min="10502" max="10502" width="19.6640625" style="420" customWidth="1"/>
    <col min="10503" max="10503" width="17.5" style="420" customWidth="1"/>
    <col min="10504" max="10752" width="9.33203125" style="420"/>
    <col min="10753" max="10753" width="4.6640625" style="420" customWidth="1"/>
    <col min="10754" max="10754" width="27.33203125" style="420" customWidth="1"/>
    <col min="10755" max="10755" width="17.1640625" style="420" customWidth="1"/>
    <col min="10756" max="10757" width="18.5" style="420" customWidth="1"/>
    <col min="10758" max="10758" width="19.6640625" style="420" customWidth="1"/>
    <col min="10759" max="10759" width="17.5" style="420" customWidth="1"/>
    <col min="10760" max="11008" width="9.33203125" style="420"/>
    <col min="11009" max="11009" width="4.6640625" style="420" customWidth="1"/>
    <col min="11010" max="11010" width="27.33203125" style="420" customWidth="1"/>
    <col min="11011" max="11011" width="17.1640625" style="420" customWidth="1"/>
    <col min="11012" max="11013" width="18.5" style="420" customWidth="1"/>
    <col min="11014" max="11014" width="19.6640625" style="420" customWidth="1"/>
    <col min="11015" max="11015" width="17.5" style="420" customWidth="1"/>
    <col min="11016" max="11264" width="9.33203125" style="420"/>
    <col min="11265" max="11265" width="4.6640625" style="420" customWidth="1"/>
    <col min="11266" max="11266" width="27.33203125" style="420" customWidth="1"/>
    <col min="11267" max="11267" width="17.1640625" style="420" customWidth="1"/>
    <col min="11268" max="11269" width="18.5" style="420" customWidth="1"/>
    <col min="11270" max="11270" width="19.6640625" style="420" customWidth="1"/>
    <col min="11271" max="11271" width="17.5" style="420" customWidth="1"/>
    <col min="11272" max="11520" width="9.33203125" style="420"/>
    <col min="11521" max="11521" width="4.6640625" style="420" customWidth="1"/>
    <col min="11522" max="11522" width="27.33203125" style="420" customWidth="1"/>
    <col min="11523" max="11523" width="17.1640625" style="420" customWidth="1"/>
    <col min="11524" max="11525" width="18.5" style="420" customWidth="1"/>
    <col min="11526" max="11526" width="19.6640625" style="420" customWidth="1"/>
    <col min="11527" max="11527" width="17.5" style="420" customWidth="1"/>
    <col min="11528" max="11776" width="9.33203125" style="420"/>
    <col min="11777" max="11777" width="4.6640625" style="420" customWidth="1"/>
    <col min="11778" max="11778" width="27.33203125" style="420" customWidth="1"/>
    <col min="11779" max="11779" width="17.1640625" style="420" customWidth="1"/>
    <col min="11780" max="11781" width="18.5" style="420" customWidth="1"/>
    <col min="11782" max="11782" width="19.6640625" style="420" customWidth="1"/>
    <col min="11783" max="11783" width="17.5" style="420" customWidth="1"/>
    <col min="11784" max="12032" width="9.33203125" style="420"/>
    <col min="12033" max="12033" width="4.6640625" style="420" customWidth="1"/>
    <col min="12034" max="12034" width="27.33203125" style="420" customWidth="1"/>
    <col min="12035" max="12035" width="17.1640625" style="420" customWidth="1"/>
    <col min="12036" max="12037" width="18.5" style="420" customWidth="1"/>
    <col min="12038" max="12038" width="19.6640625" style="420" customWidth="1"/>
    <col min="12039" max="12039" width="17.5" style="420" customWidth="1"/>
    <col min="12040" max="12288" width="9.33203125" style="420"/>
    <col min="12289" max="12289" width="4.6640625" style="420" customWidth="1"/>
    <col min="12290" max="12290" width="27.33203125" style="420" customWidth="1"/>
    <col min="12291" max="12291" width="17.1640625" style="420" customWidth="1"/>
    <col min="12292" max="12293" width="18.5" style="420" customWidth="1"/>
    <col min="12294" max="12294" width="19.6640625" style="420" customWidth="1"/>
    <col min="12295" max="12295" width="17.5" style="420" customWidth="1"/>
    <col min="12296" max="12544" width="9.33203125" style="420"/>
    <col min="12545" max="12545" width="4.6640625" style="420" customWidth="1"/>
    <col min="12546" max="12546" width="27.33203125" style="420" customWidth="1"/>
    <col min="12547" max="12547" width="17.1640625" style="420" customWidth="1"/>
    <col min="12548" max="12549" width="18.5" style="420" customWidth="1"/>
    <col min="12550" max="12550" width="19.6640625" style="420" customWidth="1"/>
    <col min="12551" max="12551" width="17.5" style="420" customWidth="1"/>
    <col min="12552" max="12800" width="9.33203125" style="420"/>
    <col min="12801" max="12801" width="4.6640625" style="420" customWidth="1"/>
    <col min="12802" max="12802" width="27.33203125" style="420" customWidth="1"/>
    <col min="12803" max="12803" width="17.1640625" style="420" customWidth="1"/>
    <col min="12804" max="12805" width="18.5" style="420" customWidth="1"/>
    <col min="12806" max="12806" width="19.6640625" style="420" customWidth="1"/>
    <col min="12807" max="12807" width="17.5" style="420" customWidth="1"/>
    <col min="12808" max="13056" width="9.33203125" style="420"/>
    <col min="13057" max="13057" width="4.6640625" style="420" customWidth="1"/>
    <col min="13058" max="13058" width="27.33203125" style="420" customWidth="1"/>
    <col min="13059" max="13059" width="17.1640625" style="420" customWidth="1"/>
    <col min="13060" max="13061" width="18.5" style="420" customWidth="1"/>
    <col min="13062" max="13062" width="19.6640625" style="420" customWidth="1"/>
    <col min="13063" max="13063" width="17.5" style="420" customWidth="1"/>
    <col min="13064" max="13312" width="9.33203125" style="420"/>
    <col min="13313" max="13313" width="4.6640625" style="420" customWidth="1"/>
    <col min="13314" max="13314" width="27.33203125" style="420" customWidth="1"/>
    <col min="13315" max="13315" width="17.1640625" style="420" customWidth="1"/>
    <col min="13316" max="13317" width="18.5" style="420" customWidth="1"/>
    <col min="13318" max="13318" width="19.6640625" style="420" customWidth="1"/>
    <col min="13319" max="13319" width="17.5" style="420" customWidth="1"/>
    <col min="13320" max="13568" width="9.33203125" style="420"/>
    <col min="13569" max="13569" width="4.6640625" style="420" customWidth="1"/>
    <col min="13570" max="13570" width="27.33203125" style="420" customWidth="1"/>
    <col min="13571" max="13571" width="17.1640625" style="420" customWidth="1"/>
    <col min="13572" max="13573" width="18.5" style="420" customWidth="1"/>
    <col min="13574" max="13574" width="19.6640625" style="420" customWidth="1"/>
    <col min="13575" max="13575" width="17.5" style="420" customWidth="1"/>
    <col min="13576" max="13824" width="9.33203125" style="420"/>
    <col min="13825" max="13825" width="4.6640625" style="420" customWidth="1"/>
    <col min="13826" max="13826" width="27.33203125" style="420" customWidth="1"/>
    <col min="13827" max="13827" width="17.1640625" style="420" customWidth="1"/>
    <col min="13828" max="13829" width="18.5" style="420" customWidth="1"/>
    <col min="13830" max="13830" width="19.6640625" style="420" customWidth="1"/>
    <col min="13831" max="13831" width="17.5" style="420" customWidth="1"/>
    <col min="13832" max="14080" width="9.33203125" style="420"/>
    <col min="14081" max="14081" width="4.6640625" style="420" customWidth="1"/>
    <col min="14082" max="14082" width="27.33203125" style="420" customWidth="1"/>
    <col min="14083" max="14083" width="17.1640625" style="420" customWidth="1"/>
    <col min="14084" max="14085" width="18.5" style="420" customWidth="1"/>
    <col min="14086" max="14086" width="19.6640625" style="420" customWidth="1"/>
    <col min="14087" max="14087" width="17.5" style="420" customWidth="1"/>
    <col min="14088" max="14336" width="9.33203125" style="420"/>
    <col min="14337" max="14337" width="4.6640625" style="420" customWidth="1"/>
    <col min="14338" max="14338" width="27.33203125" style="420" customWidth="1"/>
    <col min="14339" max="14339" width="17.1640625" style="420" customWidth="1"/>
    <col min="14340" max="14341" width="18.5" style="420" customWidth="1"/>
    <col min="14342" max="14342" width="19.6640625" style="420" customWidth="1"/>
    <col min="14343" max="14343" width="17.5" style="420" customWidth="1"/>
    <col min="14344" max="14592" width="9.33203125" style="420"/>
    <col min="14593" max="14593" width="4.6640625" style="420" customWidth="1"/>
    <col min="14594" max="14594" width="27.33203125" style="420" customWidth="1"/>
    <col min="14595" max="14595" width="17.1640625" style="420" customWidth="1"/>
    <col min="14596" max="14597" width="18.5" style="420" customWidth="1"/>
    <col min="14598" max="14598" width="19.6640625" style="420" customWidth="1"/>
    <col min="14599" max="14599" width="17.5" style="420" customWidth="1"/>
    <col min="14600" max="14848" width="9.33203125" style="420"/>
    <col min="14849" max="14849" width="4.6640625" style="420" customWidth="1"/>
    <col min="14850" max="14850" width="27.33203125" style="420" customWidth="1"/>
    <col min="14851" max="14851" width="17.1640625" style="420" customWidth="1"/>
    <col min="14852" max="14853" width="18.5" style="420" customWidth="1"/>
    <col min="14854" max="14854" width="19.6640625" style="420" customWidth="1"/>
    <col min="14855" max="14855" width="17.5" style="420" customWidth="1"/>
    <col min="14856" max="15104" width="9.33203125" style="420"/>
    <col min="15105" max="15105" width="4.6640625" style="420" customWidth="1"/>
    <col min="15106" max="15106" width="27.33203125" style="420" customWidth="1"/>
    <col min="15107" max="15107" width="17.1640625" style="420" customWidth="1"/>
    <col min="15108" max="15109" width="18.5" style="420" customWidth="1"/>
    <col min="15110" max="15110" width="19.6640625" style="420" customWidth="1"/>
    <col min="15111" max="15111" width="17.5" style="420" customWidth="1"/>
    <col min="15112" max="15360" width="9.33203125" style="420"/>
    <col min="15361" max="15361" width="4.6640625" style="420" customWidth="1"/>
    <col min="15362" max="15362" width="27.33203125" style="420" customWidth="1"/>
    <col min="15363" max="15363" width="17.1640625" style="420" customWidth="1"/>
    <col min="15364" max="15365" width="18.5" style="420" customWidth="1"/>
    <col min="15366" max="15366" width="19.6640625" style="420" customWidth="1"/>
    <col min="15367" max="15367" width="17.5" style="420" customWidth="1"/>
    <col min="15368" max="15616" width="9.33203125" style="420"/>
    <col min="15617" max="15617" width="4.6640625" style="420" customWidth="1"/>
    <col min="15618" max="15618" width="27.33203125" style="420" customWidth="1"/>
    <col min="15619" max="15619" width="17.1640625" style="420" customWidth="1"/>
    <col min="15620" max="15621" width="18.5" style="420" customWidth="1"/>
    <col min="15622" max="15622" width="19.6640625" style="420" customWidth="1"/>
    <col min="15623" max="15623" width="17.5" style="420" customWidth="1"/>
    <col min="15624" max="15872" width="9.33203125" style="420"/>
    <col min="15873" max="15873" width="4.6640625" style="420" customWidth="1"/>
    <col min="15874" max="15874" width="27.33203125" style="420" customWidth="1"/>
    <col min="15875" max="15875" width="17.1640625" style="420" customWidth="1"/>
    <col min="15876" max="15877" width="18.5" style="420" customWidth="1"/>
    <col min="15878" max="15878" width="19.6640625" style="420" customWidth="1"/>
    <col min="15879" max="15879" width="17.5" style="420" customWidth="1"/>
    <col min="15880" max="16128" width="9.33203125" style="420"/>
    <col min="16129" max="16129" width="4.6640625" style="420" customWidth="1"/>
    <col min="16130" max="16130" width="27.33203125" style="420" customWidth="1"/>
    <col min="16131" max="16131" width="17.1640625" style="420" customWidth="1"/>
    <col min="16132" max="16133" width="18.5" style="420" customWidth="1"/>
    <col min="16134" max="16134" width="19.6640625" style="420" customWidth="1"/>
    <col min="16135" max="16135" width="17.5" style="420" customWidth="1"/>
    <col min="16136" max="16384" width="9.33203125" style="420"/>
  </cols>
  <sheetData>
    <row r="1" spans="1:11" ht="18.75" customHeight="1">
      <c r="A1" s="450" t="s">
        <v>734</v>
      </c>
      <c r="C1" s="421"/>
      <c r="D1" s="422"/>
      <c r="E1" s="449"/>
      <c r="F1" s="422"/>
    </row>
    <row r="2" spans="1:11" ht="13.5" customHeight="1">
      <c r="A2" s="423"/>
      <c r="B2" s="423"/>
      <c r="C2" s="424"/>
      <c r="D2" s="425"/>
      <c r="E2" s="425"/>
      <c r="F2" s="425"/>
    </row>
    <row r="3" spans="1:11" ht="33.75" customHeight="1">
      <c r="A3" s="426"/>
      <c r="B3" s="427"/>
      <c r="C3" s="451" t="s">
        <v>735</v>
      </c>
      <c r="D3" s="451" t="s">
        <v>736</v>
      </c>
      <c r="E3" s="452" t="s">
        <v>739</v>
      </c>
      <c r="F3" s="541" t="s">
        <v>804</v>
      </c>
      <c r="G3" s="541" t="s">
        <v>805</v>
      </c>
    </row>
    <row r="4" spans="1:11">
      <c r="A4" s="428"/>
      <c r="B4" s="429" t="s">
        <v>725</v>
      </c>
      <c r="C4" s="430" t="s">
        <v>718</v>
      </c>
      <c r="D4" s="431"/>
      <c r="E4" s="432"/>
      <c r="F4" s="542"/>
      <c r="G4" s="542"/>
    </row>
    <row r="5" spans="1:11">
      <c r="A5" s="433"/>
      <c r="B5" s="434"/>
      <c r="C5" s="435" t="s">
        <v>719</v>
      </c>
      <c r="D5" s="436" t="s">
        <v>729</v>
      </c>
      <c r="E5" s="437" t="s">
        <v>730</v>
      </c>
      <c r="F5" s="459" t="s">
        <v>737</v>
      </c>
      <c r="G5" s="460" t="s">
        <v>738</v>
      </c>
    </row>
    <row r="6" spans="1:11" ht="15" customHeight="1">
      <c r="A6" s="438"/>
      <c r="B6" s="439"/>
      <c r="C6" s="440" t="s">
        <v>720</v>
      </c>
      <c r="D6" s="441" t="s">
        <v>721</v>
      </c>
      <c r="E6" s="442" t="s">
        <v>722</v>
      </c>
      <c r="F6" s="461" t="s">
        <v>723</v>
      </c>
      <c r="G6" s="462" t="s">
        <v>724</v>
      </c>
    </row>
    <row r="7" spans="1:11" ht="15" customHeight="1">
      <c r="A7" s="443">
        <v>1</v>
      </c>
      <c r="B7" s="444" t="s">
        <v>0</v>
      </c>
      <c r="C7" s="445">
        <f ca="1">SUMIF('3EID'!$D$3:$G$405,環境係数!$A7,'3EID'!E$3:E$405)</f>
        <v>10275669</v>
      </c>
      <c r="D7" s="445">
        <f ca="1">SUMIF('3EID'!$D$3:$G$405,環境係数!$A7,'3EID'!F$3:F$405)</f>
        <v>95200894.699231535</v>
      </c>
      <c r="E7" s="445">
        <f ca="1">SUMIF('3EID'!$D$3:$G$405,環境係数!$A7,'3EID'!G$3:G$405)</f>
        <v>6558905.9216137687</v>
      </c>
      <c r="F7" s="463">
        <f ca="1">D7/C7</f>
        <v>9.2646906687274111</v>
      </c>
      <c r="G7" s="464">
        <f t="shared" ref="G7:G43" ca="1" si="0">E7/C7</f>
        <v>0.63829478368890324</v>
      </c>
      <c r="K7" s="483"/>
    </row>
    <row r="8" spans="1:11" ht="15" customHeight="1">
      <c r="A8" s="443">
        <v>2</v>
      </c>
      <c r="B8" s="444" t="s">
        <v>1</v>
      </c>
      <c r="C8" s="445">
        <f ca="1">SUMIF('3EID'!$D$3:$G$405,環境係数!$A8,'3EID'!E$3:E$405)</f>
        <v>1268738</v>
      </c>
      <c r="D8" s="445">
        <f ca="1">SUMIF('3EID'!$D$3:$G$405,環境係数!$A8,'3EID'!F$3:F$405)</f>
        <v>8547331.7844146434</v>
      </c>
      <c r="E8" s="445">
        <f ca="1">SUMIF('3EID'!$D$3:$G$405,環境係数!$A8,'3EID'!G$3:G$405)</f>
        <v>584287.47506085166</v>
      </c>
      <c r="F8" s="463">
        <f t="shared" ref="F8:F42" ca="1" si="1">D8/C8</f>
        <v>6.7368769473403045</v>
      </c>
      <c r="G8" s="464">
        <f t="shared" ca="1" si="0"/>
        <v>0.46052650354986741</v>
      </c>
      <c r="K8" s="483"/>
    </row>
    <row r="9" spans="1:11" ht="15" customHeight="1">
      <c r="A9" s="443">
        <v>3</v>
      </c>
      <c r="B9" s="444" t="s">
        <v>2</v>
      </c>
      <c r="C9" s="445">
        <f ca="1">SUMIF('3EID'!$D$3:$G$405,環境係数!$A9,'3EID'!E$3:E$405)</f>
        <v>1610168</v>
      </c>
      <c r="D9" s="445">
        <f ca="1">SUMIF('3EID'!$D$3:$G$405,環境係数!$A9,'3EID'!F$3:F$405)</f>
        <v>127587303.65879987</v>
      </c>
      <c r="E9" s="445">
        <f ca="1">SUMIF('3EID'!$D$3:$G$405,環境係数!$A9,'3EID'!G$3:G$405)</f>
        <v>8898048.6680711098</v>
      </c>
      <c r="F9" s="463">
        <f t="shared" ca="1" si="1"/>
        <v>79.238504093237395</v>
      </c>
      <c r="G9" s="464">
        <f t="shared" ca="1" si="0"/>
        <v>5.5261616601939112</v>
      </c>
      <c r="K9" s="483"/>
    </row>
    <row r="10" spans="1:11" ht="15" customHeight="1">
      <c r="A10" s="443">
        <v>6</v>
      </c>
      <c r="B10" s="444" t="s">
        <v>3</v>
      </c>
      <c r="C10" s="445">
        <f ca="1">SUMIF('3EID'!$D$3:$G$405,環境係数!$A10,'3EID'!E$3:E$405)</f>
        <v>1008381</v>
      </c>
      <c r="D10" s="445">
        <f ca="1">SUMIF('3EID'!$D$3:$G$405,環境係数!$A10,'3EID'!F$3:F$405)</f>
        <v>12558589.796105374</v>
      </c>
      <c r="E10" s="445">
        <f ca="1">SUMIF('3EID'!$D$3:$G$405,環境係数!$A10,'3EID'!G$3:G$405)</f>
        <v>947066.09896059893</v>
      </c>
      <c r="F10" s="463">
        <f t="shared" ca="1" si="1"/>
        <v>12.454211053267935</v>
      </c>
      <c r="G10" s="464">
        <f t="shared" ca="1" si="0"/>
        <v>0.93919470811191297</v>
      </c>
      <c r="K10" s="483"/>
    </row>
    <row r="11" spans="1:11" ht="15" customHeight="1">
      <c r="A11" s="443">
        <v>11</v>
      </c>
      <c r="B11" s="444" t="s">
        <v>4</v>
      </c>
      <c r="C11" s="445">
        <f ca="1">SUMIF('3EID'!$D$3:$G$405,環境係数!$A11,'3EID'!E$3:E$405)</f>
        <v>35889350</v>
      </c>
      <c r="D11" s="445">
        <f ca="1">SUMIF('3EID'!$D$3:$G$405,環境係数!$A11,'3EID'!F$3:F$405)</f>
        <v>228705859.66690549</v>
      </c>
      <c r="E11" s="445">
        <f ca="1">SUMIF('3EID'!$D$3:$G$405,環境係数!$A11,'3EID'!G$3:G$405)</f>
        <v>14565516.276220698</v>
      </c>
      <c r="F11" s="463">
        <f t="shared" ca="1" si="1"/>
        <v>6.3725272167622284</v>
      </c>
      <c r="G11" s="464">
        <f t="shared" ca="1" si="0"/>
        <v>0.40584508429995803</v>
      </c>
      <c r="K11" s="483"/>
    </row>
    <row r="12" spans="1:11" ht="15" customHeight="1">
      <c r="A12" s="443">
        <v>15</v>
      </c>
      <c r="B12" s="444" t="s">
        <v>5</v>
      </c>
      <c r="C12" s="445">
        <f ca="1">SUMIF('3EID'!$D$3:$G$405,環境係数!$A12,'3EID'!E$3:E$405)</f>
        <v>4374791</v>
      </c>
      <c r="D12" s="445">
        <f ca="1">SUMIF('3EID'!$D$3:$G$405,環境係数!$A12,'3EID'!F$3:F$405)</f>
        <v>44697466.969147727</v>
      </c>
      <c r="E12" s="445">
        <f ca="1">SUMIF('3EID'!$D$3:$G$405,環境係数!$A12,'3EID'!G$3:G$405)</f>
        <v>2975306.0327790161</v>
      </c>
      <c r="F12" s="463">
        <f t="shared" ca="1" si="1"/>
        <v>10.217051961830343</v>
      </c>
      <c r="G12" s="464">
        <f t="shared" ca="1" si="0"/>
        <v>0.68010243981461427</v>
      </c>
      <c r="K12" s="483"/>
    </row>
    <row r="13" spans="1:11" ht="15" customHeight="1">
      <c r="A13" s="443">
        <v>16</v>
      </c>
      <c r="B13" s="444" t="s">
        <v>6</v>
      </c>
      <c r="C13" s="445">
        <f ca="1">SUMIF('3EID'!$D$3:$G$405,環境係数!$A13,'3EID'!E$3:E$405)</f>
        <v>12829560</v>
      </c>
      <c r="D13" s="445">
        <f ca="1">SUMIF('3EID'!$D$3:$G$405,環境係数!$A13,'3EID'!F$3:F$405)</f>
        <v>388817856.05697769</v>
      </c>
      <c r="E13" s="445">
        <f ca="1">SUMIF('3EID'!$D$3:$G$405,環境係数!$A13,'3EID'!G$3:G$405)</f>
        <v>16707539.378808878</v>
      </c>
      <c r="F13" s="463">
        <f t="shared" ca="1" si="1"/>
        <v>30.306406147753911</v>
      </c>
      <c r="G13" s="464">
        <f t="shared" ca="1" si="0"/>
        <v>1.3022690862982735</v>
      </c>
      <c r="K13" s="483"/>
    </row>
    <row r="14" spans="1:11" ht="15" customHeight="1">
      <c r="A14" s="443">
        <v>20</v>
      </c>
      <c r="B14" s="444" t="s">
        <v>7</v>
      </c>
      <c r="C14" s="445">
        <f ca="1">SUMIF('3EID'!$D$3:$G$405,環境係数!$A14,'3EID'!E$3:E$405)</f>
        <v>27486950</v>
      </c>
      <c r="D14" s="445">
        <f ca="1">SUMIF('3EID'!$D$3:$G$405,環境係数!$A14,'3EID'!F$3:F$405)</f>
        <v>654593245.06907964</v>
      </c>
      <c r="E14" s="445">
        <f ca="1">SUMIF('3EID'!$D$3:$G$405,環境係数!$A14,'3EID'!G$3:G$405)</f>
        <v>44200901.081330322</v>
      </c>
      <c r="F14" s="463">
        <f t="shared" ca="1" si="1"/>
        <v>23.814691883569463</v>
      </c>
      <c r="G14" s="464">
        <f t="shared" ca="1" si="0"/>
        <v>1.6080685955091534</v>
      </c>
      <c r="K14" s="483"/>
    </row>
    <row r="15" spans="1:11" ht="15" customHeight="1">
      <c r="A15" s="443">
        <v>21</v>
      </c>
      <c r="B15" s="444" t="s">
        <v>8</v>
      </c>
      <c r="C15" s="445">
        <f ca="1">SUMIF('3EID'!$D$3:$G$405,環境係数!$A15,'3EID'!E$3:E$405)</f>
        <v>16920170</v>
      </c>
      <c r="D15" s="445">
        <f ca="1">SUMIF('3EID'!$D$3:$G$405,環境係数!$A15,'3EID'!F$3:F$405)</f>
        <v>696217519.26147199</v>
      </c>
      <c r="E15" s="445">
        <f ca="1">SUMIF('3EID'!$D$3:$G$405,環境係数!$A15,'3EID'!G$3:G$405)</f>
        <v>41304290.1105069</v>
      </c>
      <c r="F15" s="463">
        <f t="shared" ca="1" si="1"/>
        <v>41.14719410392874</v>
      </c>
      <c r="G15" s="464">
        <f t="shared" ca="1" si="0"/>
        <v>2.4411273710906509</v>
      </c>
      <c r="K15" s="483"/>
    </row>
    <row r="16" spans="1:11" ht="15" customHeight="1">
      <c r="A16" s="443">
        <v>25</v>
      </c>
      <c r="B16" s="444" t="s">
        <v>9</v>
      </c>
      <c r="C16" s="445">
        <f ca="1">SUMIF('3EID'!$D$3:$G$405,環境係数!$A16,'3EID'!E$3:E$405)</f>
        <v>7155929</v>
      </c>
      <c r="D16" s="445">
        <f ca="1">SUMIF('3EID'!$D$3:$G$405,環境係数!$A16,'3EID'!F$3:F$405)</f>
        <v>407073069.20292979</v>
      </c>
      <c r="E16" s="445">
        <f ca="1">SUMIF('3EID'!$D$3:$G$405,環境係数!$A16,'3EID'!G$3:G$405)</f>
        <v>65349188.519436546</v>
      </c>
      <c r="F16" s="463">
        <f t="shared" ca="1" si="1"/>
        <v>56.886124667101896</v>
      </c>
      <c r="G16" s="464">
        <f t="shared" ca="1" si="0"/>
        <v>9.1321739664321075</v>
      </c>
      <c r="K16" s="483"/>
    </row>
    <row r="17" spans="1:11" ht="15" customHeight="1">
      <c r="A17" s="443">
        <v>26</v>
      </c>
      <c r="B17" s="444" t="s">
        <v>10</v>
      </c>
      <c r="C17" s="445">
        <f ca="1">SUMIF('3EID'!$D$3:$G$405,環境係数!$A17,'3EID'!E$3:E$405)</f>
        <v>25314030</v>
      </c>
      <c r="D17" s="445">
        <f ca="1">SUMIF('3EID'!$D$3:$G$405,環境係数!$A17,'3EID'!F$3:F$405)</f>
        <v>1801814098.5737379</v>
      </c>
      <c r="E17" s="445">
        <f ca="1">SUMIF('3EID'!$D$3:$G$405,環境係数!$A17,'3EID'!G$3:G$405)</f>
        <v>172688206.25233749</v>
      </c>
      <c r="F17" s="463">
        <f t="shared" ca="1" si="1"/>
        <v>71.178476859422929</v>
      </c>
      <c r="G17" s="464">
        <f t="shared" ca="1" si="0"/>
        <v>6.8218377813543514</v>
      </c>
      <c r="K17" s="483"/>
    </row>
    <row r="18" spans="1:11" ht="15" customHeight="1">
      <c r="A18" s="443">
        <v>27</v>
      </c>
      <c r="B18" s="444" t="s">
        <v>11</v>
      </c>
      <c r="C18" s="445">
        <f ca="1">SUMIF('3EID'!$D$3:$G$405,環境係数!$A18,'3EID'!E$3:E$405)</f>
        <v>7330007</v>
      </c>
      <c r="D18" s="445">
        <f ca="1">SUMIF('3EID'!$D$3:$G$405,環境係数!$A18,'3EID'!F$3:F$405)</f>
        <v>57921070.108532906</v>
      </c>
      <c r="E18" s="445">
        <f ca="1">SUMIF('3EID'!$D$3:$G$405,環境係数!$A18,'3EID'!G$3:G$405)</f>
        <v>4350887.1484857602</v>
      </c>
      <c r="F18" s="463">
        <f t="shared" ca="1" si="1"/>
        <v>7.9019119775101041</v>
      </c>
      <c r="G18" s="464">
        <f t="shared" ca="1" si="0"/>
        <v>0.59357203185287</v>
      </c>
      <c r="K18" s="483"/>
    </row>
    <row r="19" spans="1:11" ht="15" customHeight="1">
      <c r="A19" s="443">
        <v>28</v>
      </c>
      <c r="B19" s="444" t="s">
        <v>12</v>
      </c>
      <c r="C19" s="445">
        <f ca="1">SUMIF('3EID'!$D$3:$G$405,環境係数!$A19,'3EID'!E$3:E$405)</f>
        <v>12484448</v>
      </c>
      <c r="D19" s="445">
        <f ca="1">SUMIF('3EID'!$D$3:$G$405,環境係数!$A19,'3EID'!F$3:F$405)</f>
        <v>55151327.526348613</v>
      </c>
      <c r="E19" s="445">
        <f ca="1">SUMIF('3EID'!$D$3:$G$405,環境係数!$A19,'3EID'!G$3:G$405)</f>
        <v>3288021.2264459422</v>
      </c>
      <c r="F19" s="463">
        <f t="shared" ca="1" si="1"/>
        <v>4.4176024063177337</v>
      </c>
      <c r="G19" s="464">
        <f t="shared" ca="1" si="0"/>
        <v>0.26336937175323588</v>
      </c>
      <c r="K19" s="483"/>
    </row>
    <row r="20" spans="1:11" ht="15" customHeight="1">
      <c r="A20" s="453">
        <v>29</v>
      </c>
      <c r="B20" s="454" t="s">
        <v>13</v>
      </c>
      <c r="C20" s="455">
        <f ca="1">SUMIF('3EID'!$D$3:$G$405,環境係数!$A20,'3EID'!E$3:E$405)</f>
        <v>33405693</v>
      </c>
      <c r="D20" s="455">
        <f ca="1">SUMIF('3EID'!$D$3:$G$405,環境係数!$A20,'3EID'!F$3:F$405)</f>
        <v>49818423.528529525</v>
      </c>
      <c r="E20" s="455">
        <f ca="1">SUMIF('3EID'!$D$3:$G$405,環境係数!$A20,'3EID'!G$3:G$405)</f>
        <v>3112958.8323112698</v>
      </c>
      <c r="F20" s="465">
        <f t="shared" ca="1" si="1"/>
        <v>1.4913153733565572</v>
      </c>
      <c r="G20" s="465">
        <f t="shared" ca="1" si="0"/>
        <v>9.3186476697587742E-2</v>
      </c>
      <c r="K20" s="483"/>
    </row>
    <row r="21" spans="1:11" ht="15" customHeight="1">
      <c r="A21" s="453">
        <v>32</v>
      </c>
      <c r="B21" s="454" t="s">
        <v>16</v>
      </c>
      <c r="C21" s="455">
        <f ca="1">SUMIF('3EID'!$D$3:$G$405,環境係数!$A21,'3EID'!E$3:E$405)</f>
        <v>16211756</v>
      </c>
      <c r="D21" s="455">
        <f ca="1">SUMIF('3EID'!$D$3:$G$405,環境係数!$A21,'3EID'!F$3:F$405)</f>
        <v>53525829.824644729</v>
      </c>
      <c r="E21" s="455">
        <f ca="1">SUMIF('3EID'!$D$3:$G$405,環境係数!$A21,'3EID'!G$3:G$405)</f>
        <v>3139760.4075092752</v>
      </c>
      <c r="F21" s="465">
        <f t="shared" ca="1" si="1"/>
        <v>3.3016676185260083</v>
      </c>
      <c r="G21" s="465">
        <f t="shared" ca="1" si="0"/>
        <v>0.19367182725358531</v>
      </c>
      <c r="K21" s="483"/>
    </row>
    <row r="22" spans="1:11" ht="15" customHeight="1">
      <c r="A22" s="453">
        <v>33</v>
      </c>
      <c r="B22" s="454" t="s">
        <v>14</v>
      </c>
      <c r="C22" s="455">
        <f ca="1">SUMIF('3EID'!$D$3:$G$405,環境係数!$A22,'3EID'!E$3:E$405)</f>
        <v>15832089</v>
      </c>
      <c r="D22" s="455">
        <f ca="1">SUMIF('3EID'!$D$3:$G$405,環境係数!$A22,'3EID'!F$3:F$405)</f>
        <v>30850248.521415439</v>
      </c>
      <c r="E22" s="455">
        <f ca="1">SUMIF('3EID'!$D$3:$G$405,環境係数!$A22,'3EID'!G$3:G$405)</f>
        <v>1736462.7285115849</v>
      </c>
      <c r="F22" s="465">
        <f t="shared" ca="1" si="1"/>
        <v>1.9485898873746501</v>
      </c>
      <c r="G22" s="465">
        <f t="shared" ca="1" si="0"/>
        <v>0.10967994991132156</v>
      </c>
      <c r="K22" s="483"/>
    </row>
    <row r="23" spans="1:11" ht="15" customHeight="1">
      <c r="A23" s="453">
        <v>34</v>
      </c>
      <c r="B23" s="454" t="s">
        <v>15</v>
      </c>
      <c r="C23" s="455">
        <f ca="1">SUMIF('3EID'!$D$3:$G$405,環境係数!$A23,'3EID'!E$3:E$405)</f>
        <v>11011624</v>
      </c>
      <c r="D23" s="455">
        <f ca="1">SUMIF('3EID'!$D$3:$G$405,環境係数!$A23,'3EID'!F$3:F$405)</f>
        <v>7046244.7498029619</v>
      </c>
      <c r="E23" s="455">
        <f ca="1">SUMIF('3EID'!$D$3:$G$405,環境係数!$A23,'3EID'!G$3:G$405)</f>
        <v>412490.909487508</v>
      </c>
      <c r="F23" s="465">
        <f t="shared" ca="1" si="1"/>
        <v>0.63989151371341424</v>
      </c>
      <c r="G23" s="465">
        <f t="shared" ca="1" si="0"/>
        <v>3.7459589020430409E-2</v>
      </c>
      <c r="K23" s="483"/>
    </row>
    <row r="24" spans="1:11" ht="15" customHeight="1">
      <c r="A24" s="453">
        <v>35</v>
      </c>
      <c r="B24" s="454" t="s">
        <v>17</v>
      </c>
      <c r="C24" s="455">
        <f ca="1">SUMIF('3EID'!$D$3:$G$405,環境係数!$A24,'3EID'!E$3:E$405)</f>
        <v>53016318</v>
      </c>
      <c r="D24" s="455">
        <f ca="1">SUMIF('3EID'!$D$3:$G$405,環境係数!$A24,'3EID'!F$3:F$405)</f>
        <v>154542127.06430769</v>
      </c>
      <c r="E24" s="455">
        <f ca="1">SUMIF('3EID'!$D$3:$G$405,環境係数!$A24,'3EID'!G$3:G$405)</f>
        <v>9241518.4170872048</v>
      </c>
      <c r="F24" s="465">
        <f t="shared" ca="1" si="1"/>
        <v>2.9149917024473049</v>
      </c>
      <c r="G24" s="465">
        <f t="shared" ca="1" si="0"/>
        <v>0.17431460285656211</v>
      </c>
      <c r="K24" s="483"/>
    </row>
    <row r="25" spans="1:11" ht="15" customHeight="1">
      <c r="A25" s="453">
        <v>39</v>
      </c>
      <c r="B25" s="454" t="s">
        <v>18</v>
      </c>
      <c r="C25" s="455">
        <f ca="1">SUMIF('3EID'!$D$3:$G$405,環境係数!$A25,'3EID'!E$3:E$405)</f>
        <v>26290338</v>
      </c>
      <c r="D25" s="455">
        <f ca="1">SUMIF('3EID'!$D$3:$G$405,環境係数!$A25,'3EID'!F$3:F$405)</f>
        <v>59045931.029895857</v>
      </c>
      <c r="E25" s="455">
        <f ca="1">SUMIF('3EID'!$D$3:$G$405,環境係数!$A25,'3EID'!G$3:G$405)</f>
        <v>3802645.562777048</v>
      </c>
      <c r="F25" s="465">
        <f t="shared" ca="1" si="1"/>
        <v>2.2459175317523821</v>
      </c>
      <c r="G25" s="465">
        <f t="shared" ca="1" si="0"/>
        <v>0.14464042123676948</v>
      </c>
      <c r="K25" s="483"/>
    </row>
    <row r="26" spans="1:11" ht="15" customHeight="1">
      <c r="A26" s="453">
        <v>41</v>
      </c>
      <c r="B26" s="454" t="s">
        <v>19</v>
      </c>
      <c r="C26" s="455">
        <f ca="1">SUMIF('3EID'!$D$3:$G$405,環境係数!$A26,'3EID'!E$3:E$405)</f>
        <v>63237324</v>
      </c>
      <c r="D26" s="455">
        <f ca="1">SUMIF('3EID'!$D$3:$G$405,環境係数!$A26,'3EID'!F$3:F$405)</f>
        <v>192116363.8066839</v>
      </c>
      <c r="E26" s="455">
        <f ca="1">SUMIF('3EID'!$D$3:$G$405,環境係数!$A26,'3EID'!G$3:G$405)</f>
        <v>13277540.854435747</v>
      </c>
      <c r="F26" s="465">
        <f t="shared" ca="1" si="1"/>
        <v>3.0380217196838357</v>
      </c>
      <c r="G26" s="465">
        <f t="shared" ca="1" si="0"/>
        <v>0.20996367358042772</v>
      </c>
      <c r="K26" s="483"/>
    </row>
    <row r="27" spans="1:11" ht="15" customHeight="1">
      <c r="A27" s="453">
        <v>46</v>
      </c>
      <c r="B27" s="454" t="s">
        <v>20</v>
      </c>
      <c r="C27" s="455">
        <f ca="1">SUMIF('3EID'!$D$3:$G$405,環境係数!$A27,'3EID'!E$3:E$405)</f>
        <v>18677166</v>
      </c>
      <c r="D27" s="455">
        <f ca="1">SUMIF('3EID'!$D$3:$G$405,環境係数!$A27,'3EID'!F$3:F$405)</f>
        <v>7282312346.9517431</v>
      </c>
      <c r="E27" s="455">
        <f ca="1">SUMIF('3EID'!$D$3:$G$405,環境係数!$A27,'3EID'!G$3:G$405)</f>
        <v>431605586.06239998</v>
      </c>
      <c r="F27" s="465">
        <f t="shared" ca="1" si="1"/>
        <v>389.90456833503237</v>
      </c>
      <c r="G27" s="465">
        <f t="shared" ca="1" si="0"/>
        <v>23.108729989464141</v>
      </c>
      <c r="K27" s="483"/>
    </row>
    <row r="28" spans="1:11" ht="15" customHeight="1">
      <c r="A28" s="453">
        <v>47</v>
      </c>
      <c r="B28" s="454" t="s">
        <v>171</v>
      </c>
      <c r="C28" s="455">
        <f ca="1">SUMIF('3EID'!$D$3:$G$405,環境係数!$A28,'3EID'!E$3:E$405)</f>
        <v>4558490</v>
      </c>
      <c r="D28" s="455">
        <f ca="1">SUMIF('3EID'!$D$3:$G$405,環境係数!$A28,'3EID'!F$3:F$405)</f>
        <v>77230642.041135713</v>
      </c>
      <c r="E28" s="455">
        <f ca="1">SUMIF('3EID'!$D$3:$G$405,環境係数!$A28,'3EID'!G$3:G$405)</f>
        <v>5322951.3912596982</v>
      </c>
      <c r="F28" s="465">
        <f t="shared" ca="1" si="1"/>
        <v>16.942154538265022</v>
      </c>
      <c r="G28" s="465">
        <f t="shared" ca="1" si="0"/>
        <v>1.1677005743699553</v>
      </c>
      <c r="K28" s="483"/>
    </row>
    <row r="29" spans="1:11" ht="15" customHeight="1">
      <c r="A29" s="453">
        <v>48</v>
      </c>
      <c r="B29" s="454" t="s">
        <v>172</v>
      </c>
      <c r="C29" s="455">
        <f ca="1">SUMIF('3EID'!$D$3:$G$405,環境係数!$A29,'3EID'!E$3:E$405)</f>
        <v>3747981</v>
      </c>
      <c r="D29" s="455">
        <f ca="1">SUMIF('3EID'!$D$3:$G$405,環境係数!$A29,'3EID'!F$3:F$405)</f>
        <v>43264368.432582647</v>
      </c>
      <c r="E29" s="455">
        <f ca="1">SUMIF('3EID'!$D$3:$G$405,環境係数!$A29,'3EID'!G$3:G$405)</f>
        <v>23289481.161780898</v>
      </c>
      <c r="F29" s="465">
        <f t="shared" ca="1" si="1"/>
        <v>11.543379871077962</v>
      </c>
      <c r="G29" s="465">
        <f t="shared" ca="1" si="0"/>
        <v>6.2138738594941909</v>
      </c>
      <c r="K29" s="483"/>
    </row>
    <row r="30" spans="1:11" ht="15" customHeight="1">
      <c r="A30" s="453">
        <v>51</v>
      </c>
      <c r="B30" s="454" t="s">
        <v>21</v>
      </c>
      <c r="C30" s="455">
        <f ca="1">SUMIF('3EID'!$D$3:$G$405,環境係数!$A30,'3EID'!E$3:E$405)</f>
        <v>106274512</v>
      </c>
      <c r="D30" s="455">
        <f ca="1">SUMIF('3EID'!$D$3:$G$405,環境係数!$A30,'3EID'!F$3:F$405)</f>
        <v>299017793.16664863</v>
      </c>
      <c r="E30" s="455">
        <f ca="1">SUMIF('3EID'!$D$3:$G$405,環境係数!$A30,'3EID'!G$3:G$405)</f>
        <v>18360133.794809315</v>
      </c>
      <c r="F30" s="465">
        <f t="shared" ca="1" si="1"/>
        <v>2.813636003020636</v>
      </c>
      <c r="G30" s="465">
        <f t="shared" ca="1" si="0"/>
        <v>0.17276140298634649</v>
      </c>
      <c r="K30" s="483"/>
    </row>
    <row r="31" spans="1:11" ht="15" customHeight="1">
      <c r="A31" s="453">
        <v>53</v>
      </c>
      <c r="B31" s="454" t="s">
        <v>22</v>
      </c>
      <c r="C31" s="455">
        <f ca="1">SUMIF('3EID'!$D$3:$G$405,環境係数!$A31,'3EID'!E$3:E$405)</f>
        <v>41586785</v>
      </c>
      <c r="D31" s="455">
        <f ca="1">SUMIF('3EID'!$D$3:$G$405,環境係数!$A31,'3EID'!F$3:F$405)</f>
        <v>16834920.9270772</v>
      </c>
      <c r="E31" s="455">
        <f ca="1">SUMIF('3EID'!$D$3:$G$405,環境係数!$A31,'3EID'!G$3:G$405)</f>
        <v>1017454.8827377274</v>
      </c>
      <c r="F31" s="465">
        <f t="shared" ca="1" si="1"/>
        <v>0.404814195833537</v>
      </c>
      <c r="G31" s="465">
        <f t="shared" ca="1" si="0"/>
        <v>2.4465822081166586E-2</v>
      </c>
      <c r="K31" s="483"/>
    </row>
    <row r="32" spans="1:11" ht="15" customHeight="1">
      <c r="A32" s="453">
        <v>55</v>
      </c>
      <c r="B32" s="454" t="s">
        <v>23</v>
      </c>
      <c r="C32" s="455">
        <f ca="1">SUMIF('3EID'!$D$3:$G$405,環境係数!$A32,'3EID'!E$3:E$405)</f>
        <v>66205935</v>
      </c>
      <c r="D32" s="455">
        <f ca="1">SUMIF('3EID'!$D$3:$G$405,環境係数!$A32,'3EID'!F$3:F$405)</f>
        <v>28460116.537569795</v>
      </c>
      <c r="E32" s="455">
        <f ca="1">SUMIF('3EID'!$D$3:$G$405,環境係数!$A32,'3EID'!G$3:G$405)</f>
        <v>1837746.7637007951</v>
      </c>
      <c r="F32" s="465">
        <f t="shared" ca="1" si="1"/>
        <v>0.42987258676385726</v>
      </c>
      <c r="G32" s="465">
        <f t="shared" ca="1" si="0"/>
        <v>2.7758036552173081E-2</v>
      </c>
      <c r="K32" s="483"/>
    </row>
    <row r="33" spans="1:11" ht="15" customHeight="1">
      <c r="A33" s="453">
        <v>57</v>
      </c>
      <c r="B33" s="454" t="s">
        <v>184</v>
      </c>
      <c r="C33" s="455">
        <f ca="1">SUMIF('3EID'!$D$3:$G$405,環境係数!$A33,'3EID'!E$3:E$405)</f>
        <v>52648230</v>
      </c>
      <c r="D33" s="455">
        <f ca="1">SUMIF('3EID'!$D$3:$G$405,環境係数!$A33,'3EID'!F$3:F$405)</f>
        <v>2880725155.088244</v>
      </c>
      <c r="E33" s="455">
        <f ca="1">SUMIF('3EID'!$D$3:$G$405,環境係数!$A33,'3EID'!G$3:G$405)</f>
        <v>196944753.06533203</v>
      </c>
      <c r="F33" s="465">
        <f t="shared" ca="1" si="1"/>
        <v>54.716467297917596</v>
      </c>
      <c r="G33" s="465">
        <f t="shared" ca="1" si="0"/>
        <v>3.7407668418355571</v>
      </c>
      <c r="K33" s="483"/>
    </row>
    <row r="34" spans="1:11" ht="15" customHeight="1">
      <c r="A34" s="453">
        <v>59</v>
      </c>
      <c r="B34" s="454" t="s">
        <v>25</v>
      </c>
      <c r="C34" s="455">
        <f ca="1">SUMIF('3EID'!$D$3:$G$405,環境係数!$A34,'3EID'!E$3:E$405)</f>
        <v>44032127</v>
      </c>
      <c r="D34" s="455">
        <f ca="1">SUMIF('3EID'!$D$3:$G$405,環境係数!$A34,'3EID'!F$3:F$405)</f>
        <v>33607873.452757001</v>
      </c>
      <c r="E34" s="455">
        <f ca="1">SUMIF('3EID'!$D$3:$G$405,環境係数!$A34,'3EID'!G$3:G$405)</f>
        <v>2202007.3992192461</v>
      </c>
      <c r="F34" s="465">
        <f t="shared" ca="1" si="1"/>
        <v>0.76325800597270721</v>
      </c>
      <c r="G34" s="465">
        <f t="shared" ca="1" si="0"/>
        <v>5.0009108104617478E-2</v>
      </c>
      <c r="K34" s="483"/>
    </row>
    <row r="35" spans="1:11" ht="15" customHeight="1">
      <c r="A35" s="453">
        <v>61</v>
      </c>
      <c r="B35" s="454" t="s">
        <v>26</v>
      </c>
      <c r="C35" s="455">
        <f ca="1">SUMIF('3EID'!$D$3:$G$405,環境係数!$A35,'3EID'!E$3:E$405)</f>
        <v>38537877</v>
      </c>
      <c r="D35" s="455">
        <f ca="1">SUMIF('3EID'!$D$3:$G$405,環境係数!$A35,'3EID'!F$3:F$405)</f>
        <v>174596120.47842652</v>
      </c>
      <c r="E35" s="455">
        <f ca="1">SUMIF('3EID'!$D$3:$G$405,環境係数!$A35,'3EID'!G$3:G$405)</f>
        <v>11684516.10374262</v>
      </c>
      <c r="F35" s="465">
        <f t="shared" ca="1" si="1"/>
        <v>4.5305069731377916</v>
      </c>
      <c r="G35" s="465">
        <f t="shared" ca="1" si="0"/>
        <v>0.30319563539378724</v>
      </c>
      <c r="K35" s="483"/>
    </row>
    <row r="36" spans="1:11" ht="15" customHeight="1">
      <c r="A36" s="453">
        <v>63</v>
      </c>
      <c r="B36" s="454" t="s">
        <v>27</v>
      </c>
      <c r="C36" s="455">
        <f ca="1">SUMIF('3EID'!$D$3:$G$405,環境係数!$A36,'3EID'!E$3:E$405)</f>
        <v>36293178</v>
      </c>
      <c r="D36" s="455">
        <f ca="1">SUMIF('3EID'!$D$3:$G$405,環境係数!$A36,'3EID'!F$3:F$405)</f>
        <v>195872908.65768164</v>
      </c>
      <c r="E36" s="455">
        <f ca="1">SUMIF('3EID'!$D$3:$G$405,環境係数!$A36,'3EID'!G$3:G$405)</f>
        <v>13023870.070609735</v>
      </c>
      <c r="F36" s="465">
        <f t="shared" ca="1" si="1"/>
        <v>5.3969621689696519</v>
      </c>
      <c r="G36" s="465">
        <f t="shared" ca="1" si="0"/>
        <v>0.3588517398671931</v>
      </c>
      <c r="K36" s="483"/>
    </row>
    <row r="37" spans="1:11" ht="15" customHeight="1">
      <c r="A37" s="453">
        <v>64</v>
      </c>
      <c r="B37" s="454" t="s">
        <v>176</v>
      </c>
      <c r="C37" s="455">
        <f ca="1">SUMIF('3EID'!$D$3:$G$405,環境係数!$A37,'3EID'!E$3:E$405)</f>
        <v>50211397</v>
      </c>
      <c r="D37" s="455">
        <f ca="1">SUMIF('3EID'!$D$3:$G$405,環境係数!$A37,'3EID'!F$3:F$405)</f>
        <v>182880768.77296773</v>
      </c>
      <c r="E37" s="455">
        <f ca="1">SUMIF('3EID'!$D$3:$G$405,環境係数!$A37,'3EID'!G$3:G$405)</f>
        <v>11560887.886565458</v>
      </c>
      <c r="F37" s="465">
        <f t="shared" ca="1" si="1"/>
        <v>3.6422163034612982</v>
      </c>
      <c r="G37" s="465">
        <f t="shared" ca="1" si="0"/>
        <v>0.23024429865126952</v>
      </c>
      <c r="K37" s="483"/>
    </row>
    <row r="38" spans="1:11" ht="15" customHeight="1">
      <c r="A38" s="453">
        <v>65</v>
      </c>
      <c r="B38" s="454" t="s">
        <v>177</v>
      </c>
      <c r="C38" s="455">
        <f ca="1">SUMIF('3EID'!$D$3:$G$405,環境係数!$A38,'3EID'!E$3:E$405)</f>
        <v>5030634</v>
      </c>
      <c r="D38" s="455">
        <f ca="1">SUMIF('3EID'!$D$3:$G$405,環境係数!$A38,'3EID'!F$3:F$405)</f>
        <v>21111622.413174808</v>
      </c>
      <c r="E38" s="455">
        <f ca="1">SUMIF('3EID'!$D$3:$G$405,環境係数!$A38,'3EID'!G$3:G$405)</f>
        <v>1383778.860046875</v>
      </c>
      <c r="F38" s="465">
        <f t="shared" ca="1" si="1"/>
        <v>4.1966126760910871</v>
      </c>
      <c r="G38" s="465">
        <f t="shared" ca="1" si="0"/>
        <v>0.27507047025223363</v>
      </c>
      <c r="K38" s="483"/>
    </row>
    <row r="39" spans="1:11" ht="15" customHeight="1">
      <c r="A39" s="453">
        <v>66</v>
      </c>
      <c r="B39" s="454" t="s">
        <v>28</v>
      </c>
      <c r="C39" s="455">
        <f ca="1">SUMIF('3EID'!$D$3:$G$405,環境係数!$A39,'3EID'!E$3:E$405)</f>
        <v>63749150</v>
      </c>
      <c r="D39" s="455">
        <f ca="1">SUMIF('3EID'!$D$3:$G$405,環境係数!$A39,'3EID'!F$3:F$405)</f>
        <v>68565302.011629641</v>
      </c>
      <c r="E39" s="455">
        <f ca="1">SUMIF('3EID'!$D$3:$G$405,環境係数!$A39,'3EID'!G$3:G$405)</f>
        <v>4620196.8571386095</v>
      </c>
      <c r="F39" s="465">
        <f t="shared" ca="1" si="1"/>
        <v>1.075548489848565</v>
      </c>
      <c r="G39" s="465">
        <f t="shared" ca="1" si="0"/>
        <v>7.2474642518976479E-2</v>
      </c>
      <c r="K39" s="483"/>
    </row>
    <row r="40" spans="1:11" ht="15" customHeight="1">
      <c r="A40" s="453">
        <v>67</v>
      </c>
      <c r="B40" s="454" t="s">
        <v>29</v>
      </c>
      <c r="C40" s="455">
        <f ca="1">SUMIF('3EID'!$D$3:$G$405,環境係数!$A40,'3EID'!E$3:E$405)</f>
        <v>52022009</v>
      </c>
      <c r="D40" s="455">
        <f ca="1">SUMIF('3EID'!$D$3:$G$405,環境係数!$A40,'3EID'!F$3:F$405)</f>
        <v>345743677.1044718</v>
      </c>
      <c r="E40" s="455">
        <f ca="1">SUMIF('3EID'!$D$3:$G$405,環境係数!$A40,'3EID'!G$3:G$405)</f>
        <v>20942950.598870553</v>
      </c>
      <c r="F40" s="465">
        <f t="shared" ca="1" si="1"/>
        <v>6.6461039039163561</v>
      </c>
      <c r="G40" s="465">
        <f t="shared" ca="1" si="0"/>
        <v>0.40257865856104391</v>
      </c>
      <c r="K40" s="483"/>
    </row>
    <row r="41" spans="1:11" ht="15" customHeight="1">
      <c r="A41" s="453">
        <v>68</v>
      </c>
      <c r="B41" s="454" t="s">
        <v>30</v>
      </c>
      <c r="C41" s="455">
        <f ca="1">SUMIF('3EID'!$D$3:$G$405,環境係数!$A41,'3EID'!E$3:E$405)</f>
        <v>1517809</v>
      </c>
      <c r="D41" s="455">
        <f ca="1">SUMIF('3EID'!$D$3:$G$405,環境係数!$A41,'3EID'!F$3:F$405)</f>
        <v>0</v>
      </c>
      <c r="E41" s="455">
        <f ca="1">SUMIF('3EID'!$D$3:$G$405,環境係数!$A41,'3EID'!G$3:G$405)</f>
        <v>0</v>
      </c>
      <c r="F41" s="465">
        <f t="shared" ca="1" si="1"/>
        <v>0</v>
      </c>
      <c r="G41" s="465">
        <f t="shared" ca="1" si="0"/>
        <v>0</v>
      </c>
      <c r="K41" s="483"/>
    </row>
    <row r="42" spans="1:11" ht="15" customHeight="1">
      <c r="A42" s="453">
        <v>69</v>
      </c>
      <c r="B42" s="454" t="s">
        <v>31</v>
      </c>
      <c r="C42" s="455">
        <f ca="1">SUMIF('3EID'!$D$3:$G$405,環境係数!$A42,'3EID'!E$3:E$405)</f>
        <v>3968019</v>
      </c>
      <c r="D42" s="455">
        <f ca="1">SUMIF('3EID'!$D$3:$G$405,環境係数!$A42,'3EID'!F$3:F$405)</f>
        <v>29404160.220032528</v>
      </c>
      <c r="E42" s="455">
        <f ca="1">SUMIF('3EID'!$D$3:$G$405,環境係数!$A42,'3EID'!G$3:G$405)</f>
        <v>2126120.7180621419</v>
      </c>
      <c r="F42" s="465">
        <f t="shared" ca="1" si="1"/>
        <v>7.4102871533711223</v>
      </c>
      <c r="G42" s="465">
        <f t="shared" ca="1" si="0"/>
        <v>0.53581414757896617</v>
      </c>
      <c r="K42" s="483"/>
    </row>
    <row r="43" spans="1:11" ht="15" customHeight="1">
      <c r="A43" s="456">
        <v>70</v>
      </c>
      <c r="B43" s="457" t="s">
        <v>191</v>
      </c>
      <c r="C43" s="458">
        <f ca="1">SUM(C7:C42)</f>
        <v>972014632</v>
      </c>
      <c r="D43" s="458">
        <f ca="1">SUM(D7:D42)</f>
        <v>16805458577.155104</v>
      </c>
      <c r="E43" s="458">
        <f ca="1">SUM(E7:E42)</f>
        <v>1163063977.5184534</v>
      </c>
      <c r="F43" s="466">
        <f ca="1">D43/C43</f>
        <v>17.289306172867473</v>
      </c>
      <c r="G43" s="467">
        <f t="shared" ca="1" si="0"/>
        <v>1.1965498658444613</v>
      </c>
      <c r="K43" s="483"/>
    </row>
    <row r="44" spans="1:11" ht="15" customHeight="1">
      <c r="A44" s="420" t="s">
        <v>727</v>
      </c>
      <c r="C44" s="420"/>
    </row>
    <row r="45" spans="1:11" ht="15" customHeight="1">
      <c r="B45" s="420" t="s">
        <v>807</v>
      </c>
      <c r="C45" s="420"/>
    </row>
    <row r="46" spans="1:11" ht="15" customHeight="1">
      <c r="B46" s="420" t="s">
        <v>728</v>
      </c>
      <c r="C46" s="420"/>
    </row>
    <row r="47" spans="1:11" ht="15" customHeight="1">
      <c r="C47" s="420"/>
    </row>
    <row r="48" spans="1:11" ht="15" customHeight="1">
      <c r="A48" s="420" t="s">
        <v>731</v>
      </c>
      <c r="B48" s="420" t="s">
        <v>733</v>
      </c>
      <c r="C48" s="420"/>
    </row>
    <row r="49" spans="1:5" ht="15" customHeight="1">
      <c r="A49" s="420" t="s">
        <v>732</v>
      </c>
      <c r="B49" s="420" t="s">
        <v>740</v>
      </c>
      <c r="C49" s="420"/>
    </row>
    <row r="50" spans="1:5">
      <c r="C50" s="420"/>
    </row>
    <row r="51" spans="1:5">
      <c r="C51" s="420"/>
    </row>
    <row r="52" spans="1:5">
      <c r="C52" s="446"/>
      <c r="D52" s="446"/>
      <c r="E52" s="446"/>
    </row>
    <row r="53" spans="1:5">
      <c r="C53" s="447"/>
      <c r="D53" s="447"/>
      <c r="E53" s="447"/>
    </row>
    <row r="54" spans="1:5">
      <c r="C54" s="447"/>
      <c r="D54" s="447"/>
      <c r="E54" s="447"/>
    </row>
  </sheetData>
  <mergeCells count="2">
    <mergeCell ref="F3:F4"/>
    <mergeCell ref="G3:G4"/>
  </mergeCells>
  <phoneticPr fontId="3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O410"/>
  <sheetViews>
    <sheetView topLeftCell="A16" workbookViewId="0">
      <selection activeCell="F19" sqref="F19"/>
    </sheetView>
  </sheetViews>
  <sheetFormatPr defaultColWidth="12" defaultRowHeight="13.5"/>
  <cols>
    <col min="1" max="1" width="12" style="383" customWidth="1"/>
    <col min="2" max="2" width="27.5" style="415" customWidth="1"/>
    <col min="3" max="3" width="43.5" style="415" customWidth="1"/>
    <col min="4" max="4" width="28.6640625" style="415" bestFit="1" customWidth="1"/>
    <col min="5" max="5" width="14.33203125" style="383" customWidth="1"/>
    <col min="6" max="14" width="28.6640625" style="383" bestFit="1" customWidth="1"/>
    <col min="15" max="23" width="25.83203125" style="383" bestFit="1" customWidth="1"/>
    <col min="24" max="32" width="30.33203125" style="383" bestFit="1" customWidth="1"/>
    <col min="33" max="41" width="36.6640625" style="383" bestFit="1" customWidth="1"/>
    <col min="42" max="16384" width="12" style="383"/>
  </cols>
  <sheetData>
    <row r="1" spans="1:41" ht="17.25">
      <c r="A1" s="381" t="s">
        <v>741</v>
      </c>
      <c r="B1" s="381"/>
      <c r="C1" s="382" t="s">
        <v>262</v>
      </c>
      <c r="D1" s="416" t="s">
        <v>716</v>
      </c>
      <c r="E1" s="383" t="s">
        <v>263</v>
      </c>
      <c r="F1" s="383" t="s">
        <v>264</v>
      </c>
      <c r="G1" s="383" t="s">
        <v>265</v>
      </c>
      <c r="H1" s="383" t="s">
        <v>266</v>
      </c>
      <c r="I1" s="383" t="s">
        <v>267</v>
      </c>
      <c r="J1" s="383" t="s">
        <v>268</v>
      </c>
      <c r="K1" s="383" t="s">
        <v>269</v>
      </c>
      <c r="L1" s="383" t="s">
        <v>270</v>
      </c>
      <c r="M1" s="383" t="s">
        <v>271</v>
      </c>
      <c r="N1" s="383" t="s">
        <v>272</v>
      </c>
      <c r="O1" s="384" t="s">
        <v>273</v>
      </c>
      <c r="P1" s="384" t="s">
        <v>274</v>
      </c>
      <c r="Q1" s="384" t="s">
        <v>275</v>
      </c>
      <c r="R1" s="384" t="s">
        <v>276</v>
      </c>
      <c r="S1" s="384" t="s">
        <v>277</v>
      </c>
      <c r="T1" s="384" t="s">
        <v>278</v>
      </c>
      <c r="U1" s="384" t="s">
        <v>279</v>
      </c>
      <c r="V1" s="384" t="s">
        <v>280</v>
      </c>
      <c r="W1" s="384" t="s">
        <v>281</v>
      </c>
      <c r="X1" s="385" t="s">
        <v>282</v>
      </c>
      <c r="Y1" s="385" t="s">
        <v>283</v>
      </c>
      <c r="Z1" s="385" t="s">
        <v>284</v>
      </c>
      <c r="AA1" s="385" t="s">
        <v>285</v>
      </c>
      <c r="AB1" s="385" t="s">
        <v>286</v>
      </c>
      <c r="AC1" s="385" t="s">
        <v>287</v>
      </c>
      <c r="AD1" s="385" t="s">
        <v>288</v>
      </c>
      <c r="AE1" s="385" t="s">
        <v>289</v>
      </c>
      <c r="AF1" s="385" t="s">
        <v>290</v>
      </c>
      <c r="AG1" s="386" t="s">
        <v>291</v>
      </c>
      <c r="AH1" s="386" t="s">
        <v>292</v>
      </c>
      <c r="AI1" s="386" t="s">
        <v>293</v>
      </c>
      <c r="AJ1" s="386" t="s">
        <v>294</v>
      </c>
      <c r="AK1" s="386" t="s">
        <v>295</v>
      </c>
      <c r="AL1" s="386" t="s">
        <v>296</v>
      </c>
      <c r="AM1" s="386" t="s">
        <v>297</v>
      </c>
      <c r="AN1" s="386" t="s">
        <v>298</v>
      </c>
      <c r="AO1" s="386" t="s">
        <v>299</v>
      </c>
    </row>
    <row r="2" spans="1:41" s="394" customFormat="1" ht="16.5">
      <c r="A2" s="387" t="s">
        <v>300</v>
      </c>
      <c r="B2" s="388" t="s">
        <v>301</v>
      </c>
      <c r="C2" s="389" t="s">
        <v>302</v>
      </c>
      <c r="D2" s="417" t="s">
        <v>717</v>
      </c>
      <c r="E2" s="387" t="s">
        <v>303</v>
      </c>
      <c r="F2" s="387" t="s">
        <v>304</v>
      </c>
      <c r="G2" s="390" t="s">
        <v>726</v>
      </c>
      <c r="H2" s="390" t="s">
        <v>305</v>
      </c>
      <c r="I2" s="390" t="s">
        <v>306</v>
      </c>
      <c r="J2" s="390" t="s">
        <v>306</v>
      </c>
      <c r="K2" s="390" t="s">
        <v>306</v>
      </c>
      <c r="L2" s="390" t="s">
        <v>306</v>
      </c>
      <c r="M2" s="390" t="s">
        <v>306</v>
      </c>
      <c r="N2" s="390" t="s">
        <v>306</v>
      </c>
      <c r="O2" s="391" t="s">
        <v>307</v>
      </c>
      <c r="P2" s="391" t="s">
        <v>308</v>
      </c>
      <c r="Q2" s="391" t="s">
        <v>308</v>
      </c>
      <c r="R2" s="391" t="s">
        <v>309</v>
      </c>
      <c r="S2" s="391" t="s">
        <v>309</v>
      </c>
      <c r="T2" s="391" t="s">
        <v>309</v>
      </c>
      <c r="U2" s="391" t="s">
        <v>309</v>
      </c>
      <c r="V2" s="391" t="s">
        <v>309</v>
      </c>
      <c r="W2" s="391" t="s">
        <v>309</v>
      </c>
      <c r="X2" s="392" t="s">
        <v>307</v>
      </c>
      <c r="Y2" s="392" t="s">
        <v>308</v>
      </c>
      <c r="Z2" s="392" t="s">
        <v>308</v>
      </c>
      <c r="AA2" s="392" t="s">
        <v>309</v>
      </c>
      <c r="AB2" s="392" t="s">
        <v>309</v>
      </c>
      <c r="AC2" s="392" t="s">
        <v>309</v>
      </c>
      <c r="AD2" s="392" t="s">
        <v>309</v>
      </c>
      <c r="AE2" s="392" t="s">
        <v>309</v>
      </c>
      <c r="AF2" s="392" t="s">
        <v>309</v>
      </c>
      <c r="AG2" s="393" t="s">
        <v>307</v>
      </c>
      <c r="AH2" s="393" t="s">
        <v>308</v>
      </c>
      <c r="AI2" s="393" t="s">
        <v>308</v>
      </c>
      <c r="AJ2" s="393" t="s">
        <v>309</v>
      </c>
      <c r="AK2" s="393" t="s">
        <v>309</v>
      </c>
      <c r="AL2" s="393" t="s">
        <v>309</v>
      </c>
      <c r="AM2" s="393" t="s">
        <v>309</v>
      </c>
      <c r="AN2" s="393" t="s">
        <v>309</v>
      </c>
      <c r="AO2" s="393" t="s">
        <v>309</v>
      </c>
    </row>
    <row r="3" spans="1:41">
      <c r="A3" s="395">
        <v>1</v>
      </c>
      <c r="B3" s="396">
        <v>11101</v>
      </c>
      <c r="C3" s="396" t="s">
        <v>310</v>
      </c>
      <c r="D3" s="418">
        <v>1</v>
      </c>
      <c r="E3" s="397">
        <v>2028737</v>
      </c>
      <c r="F3" s="397">
        <v>7634630.5173739549</v>
      </c>
      <c r="G3" s="397">
        <v>519856.59209165472</v>
      </c>
      <c r="H3" s="397">
        <v>0</v>
      </c>
      <c r="I3" s="397">
        <v>5829352.1167067168</v>
      </c>
      <c r="J3" s="397">
        <v>928993.50809217233</v>
      </c>
      <c r="K3" s="397">
        <v>0</v>
      </c>
      <c r="L3" s="397">
        <v>0</v>
      </c>
      <c r="M3" s="397">
        <v>0</v>
      </c>
      <c r="N3" s="397">
        <v>7278202.2168905437</v>
      </c>
      <c r="O3" s="398">
        <v>3.7632431002017293</v>
      </c>
      <c r="P3" s="398">
        <v>0.25624641936912218</v>
      </c>
      <c r="Q3" s="398">
        <v>0</v>
      </c>
      <c r="R3" s="398">
        <v>2.8733897576209815</v>
      </c>
      <c r="S3" s="398">
        <v>0.4579171711720999</v>
      </c>
      <c r="T3" s="398">
        <v>0</v>
      </c>
      <c r="U3" s="398">
        <v>0</v>
      </c>
      <c r="V3" s="398">
        <v>0</v>
      </c>
      <c r="W3" s="398">
        <v>3.5875533481622037</v>
      </c>
      <c r="X3" s="399">
        <v>32.172990893081611</v>
      </c>
      <c r="Y3" s="398">
        <v>2.1065699332671164</v>
      </c>
      <c r="Z3" s="398">
        <v>0.36256755055711043</v>
      </c>
      <c r="AA3" s="398">
        <v>3.0867654844875241</v>
      </c>
      <c r="AB3" s="398">
        <v>0.54073336301948993</v>
      </c>
      <c r="AC3" s="400">
        <v>9.2992684954558234E-3</v>
      </c>
      <c r="AD3" s="400">
        <v>1.238375632885593E-3</v>
      </c>
      <c r="AE3" s="400">
        <v>1.3047385095377611E-3</v>
      </c>
      <c r="AF3" s="398">
        <v>6.1084787139691255</v>
      </c>
      <c r="AG3" s="399">
        <v>26.743621490165044</v>
      </c>
      <c r="AH3" s="398">
        <v>1.7363471571317319</v>
      </c>
      <c r="AI3" s="398">
        <v>0.25759693057993127</v>
      </c>
      <c r="AJ3" s="398">
        <v>2.998544452267089</v>
      </c>
      <c r="AK3" s="398">
        <v>0.51699153998141201</v>
      </c>
      <c r="AL3" s="401">
        <v>8.594365077495645E-3</v>
      </c>
      <c r="AM3" s="401">
        <v>5.1136439686157869E-4</v>
      </c>
      <c r="AN3" s="401">
        <v>9.2831844576101276E-4</v>
      </c>
      <c r="AO3" s="398">
        <v>5.5195141278802859</v>
      </c>
    </row>
    <row r="4" spans="1:41">
      <c r="A4" s="395">
        <v>2</v>
      </c>
      <c r="B4" s="396">
        <v>11102</v>
      </c>
      <c r="C4" s="396" t="s">
        <v>311</v>
      </c>
      <c r="D4" s="418">
        <v>1</v>
      </c>
      <c r="E4" s="402">
        <v>159542</v>
      </c>
      <c r="F4" s="402">
        <v>438070.39159873821</v>
      </c>
      <c r="G4" s="402">
        <v>29847.640362195205</v>
      </c>
      <c r="H4" s="402">
        <v>0</v>
      </c>
      <c r="I4" s="402">
        <v>7531.6441524588554</v>
      </c>
      <c r="J4" s="402">
        <v>331185.31940500555</v>
      </c>
      <c r="K4" s="402">
        <v>0</v>
      </c>
      <c r="L4" s="402">
        <v>0</v>
      </c>
      <c r="M4" s="402">
        <v>0</v>
      </c>
      <c r="N4" s="402">
        <v>368564.60391965962</v>
      </c>
      <c r="O4" s="403">
        <v>2.7457997994179477</v>
      </c>
      <c r="P4" s="403">
        <v>0.18708327814741701</v>
      </c>
      <c r="Q4" s="403">
        <v>0</v>
      </c>
      <c r="R4" s="403">
        <v>4.7207908591210185E-2</v>
      </c>
      <c r="S4" s="403">
        <v>2.075850367959569</v>
      </c>
      <c r="T4" s="403">
        <v>0</v>
      </c>
      <c r="U4" s="403">
        <v>0</v>
      </c>
      <c r="V4" s="403">
        <v>0</v>
      </c>
      <c r="W4" s="403">
        <v>2.3101415546981965</v>
      </c>
      <c r="X4" s="404">
        <v>41.792224359717238</v>
      </c>
      <c r="Y4" s="403">
        <v>2.7414021439806437</v>
      </c>
      <c r="Z4" s="403">
        <v>0.74011627283226056</v>
      </c>
      <c r="AA4" s="403">
        <v>0.20885674370321353</v>
      </c>
      <c r="AB4" s="403">
        <v>2.2388646367038287</v>
      </c>
      <c r="AC4" s="405">
        <v>1.0249270613461424E-2</v>
      </c>
      <c r="AD4" s="405">
        <v>1.4792119723039121E-3</v>
      </c>
      <c r="AE4" s="405">
        <v>1.6306705416256554E-3</v>
      </c>
      <c r="AF4" s="403">
        <v>5.9425989503473362</v>
      </c>
      <c r="AG4" s="404">
        <v>32.592245182786279</v>
      </c>
      <c r="AH4" s="403">
        <v>2.1176484738954073</v>
      </c>
      <c r="AI4" s="403">
        <v>0.52020797626643467</v>
      </c>
      <c r="AJ4" s="403">
        <v>9.3742132558872523E-2</v>
      </c>
      <c r="AK4" s="403">
        <v>2.1626819428459658</v>
      </c>
      <c r="AL4" s="406">
        <v>9.0793325731323479E-3</v>
      </c>
      <c r="AM4" s="406">
        <v>5.7876582072889985E-4</v>
      </c>
      <c r="AN4" s="406">
        <v>1.102457755328622E-3</v>
      </c>
      <c r="AO4" s="403">
        <v>4.9050410817158685</v>
      </c>
    </row>
    <row r="5" spans="1:41">
      <c r="A5" s="395">
        <v>3</v>
      </c>
      <c r="B5" s="396">
        <v>11201</v>
      </c>
      <c r="C5" s="396" t="s">
        <v>312</v>
      </c>
      <c r="D5" s="418">
        <v>1</v>
      </c>
      <c r="E5" s="402">
        <v>211505</v>
      </c>
      <c r="F5" s="402">
        <v>538636.7752876298</v>
      </c>
      <c r="G5" s="402">
        <v>36869.446197630736</v>
      </c>
      <c r="H5" s="402">
        <v>0</v>
      </c>
      <c r="I5" s="402">
        <v>3535.0437354676897</v>
      </c>
      <c r="J5" s="402">
        <v>193146.12816819115</v>
      </c>
      <c r="K5" s="402">
        <v>0</v>
      </c>
      <c r="L5" s="402">
        <v>0</v>
      </c>
      <c r="M5" s="402">
        <v>0</v>
      </c>
      <c r="N5" s="402">
        <v>233550.61810128958</v>
      </c>
      <c r="O5" s="403">
        <v>2.5466857771099018</v>
      </c>
      <c r="P5" s="403">
        <v>0.17431950165542531</v>
      </c>
      <c r="Q5" s="403">
        <v>0</v>
      </c>
      <c r="R5" s="403">
        <v>1.6713759653283325E-2</v>
      </c>
      <c r="S5" s="403">
        <v>0.91319887552630497</v>
      </c>
      <c r="T5" s="403">
        <v>0</v>
      </c>
      <c r="U5" s="403">
        <v>0</v>
      </c>
      <c r="V5" s="403">
        <v>0</v>
      </c>
      <c r="W5" s="403">
        <v>1.1042321368350136</v>
      </c>
      <c r="X5" s="404">
        <v>29.649249979743033</v>
      </c>
      <c r="Y5" s="403">
        <v>1.9677104621775827</v>
      </c>
      <c r="Z5" s="403">
        <v>0.58904389668369173</v>
      </c>
      <c r="AA5" s="403">
        <v>0.15134932392653955</v>
      </c>
      <c r="AB5" s="403">
        <v>1.0218446603241962</v>
      </c>
      <c r="AC5" s="405">
        <v>9.7980700121509685E-3</v>
      </c>
      <c r="AD5" s="405">
        <v>9.9669785527666389E-4</v>
      </c>
      <c r="AE5" s="405">
        <v>1.0251448491231615E-3</v>
      </c>
      <c r="AF5" s="403">
        <v>3.7417682558285623</v>
      </c>
      <c r="AG5" s="404">
        <v>23.350706801139957</v>
      </c>
      <c r="AH5" s="403">
        <v>1.5389095783997013</v>
      </c>
      <c r="AI5" s="403">
        <v>0.42399935485588219</v>
      </c>
      <c r="AJ5" s="403">
        <v>6.2318576198446413E-2</v>
      </c>
      <c r="AK5" s="403">
        <v>1.0075700100586777</v>
      </c>
      <c r="AL5" s="406">
        <v>8.9992561789446444E-3</v>
      </c>
      <c r="AM5" s="406">
        <v>4.2180516402025764E-4</v>
      </c>
      <c r="AN5" s="406">
        <v>6.7512967703742418E-4</v>
      </c>
      <c r="AO5" s="403">
        <v>3.0428937105327099</v>
      </c>
    </row>
    <row r="6" spans="1:41">
      <c r="A6" s="395">
        <v>4</v>
      </c>
      <c r="B6" s="396">
        <v>11202</v>
      </c>
      <c r="C6" s="396" t="s">
        <v>313</v>
      </c>
      <c r="D6" s="418">
        <v>1</v>
      </c>
      <c r="E6" s="402">
        <v>81483</v>
      </c>
      <c r="F6" s="402">
        <v>139620.64495450089</v>
      </c>
      <c r="G6" s="402">
        <v>9548.8788076652891</v>
      </c>
      <c r="H6" s="402">
        <v>0</v>
      </c>
      <c r="I6" s="402">
        <v>3573.6278827732658</v>
      </c>
      <c r="J6" s="402">
        <v>197896.90104999699</v>
      </c>
      <c r="K6" s="402">
        <v>0</v>
      </c>
      <c r="L6" s="402">
        <v>0</v>
      </c>
      <c r="M6" s="402">
        <v>0</v>
      </c>
      <c r="N6" s="402">
        <v>211019.40774043553</v>
      </c>
      <c r="O6" s="403">
        <v>1.7134941638685481</v>
      </c>
      <c r="P6" s="403">
        <v>0.11718860139741161</v>
      </c>
      <c r="Q6" s="403">
        <v>0</v>
      </c>
      <c r="R6" s="403">
        <v>4.3857343038097102E-2</v>
      </c>
      <c r="S6" s="403">
        <v>2.4286894327650796</v>
      </c>
      <c r="T6" s="403">
        <v>0</v>
      </c>
      <c r="U6" s="403">
        <v>0</v>
      </c>
      <c r="V6" s="403">
        <v>0</v>
      </c>
      <c r="W6" s="403">
        <v>2.5897353772005882</v>
      </c>
      <c r="X6" s="404">
        <v>31.367512917524571</v>
      </c>
      <c r="Y6" s="403">
        <v>2.0675622545906132</v>
      </c>
      <c r="Z6" s="403">
        <v>0.46768831105892755</v>
      </c>
      <c r="AA6" s="403">
        <v>0.18569726566875069</v>
      </c>
      <c r="AB6" s="403">
        <v>2.5859370880959687</v>
      </c>
      <c r="AC6" s="405">
        <v>1.1029194721615794E-2</v>
      </c>
      <c r="AD6" s="405">
        <v>1.6445165446020182E-3</v>
      </c>
      <c r="AE6" s="405">
        <v>1.4660284964282309E-3</v>
      </c>
      <c r="AF6" s="403">
        <v>5.321024659176901</v>
      </c>
      <c r="AG6" s="404">
        <v>24.499287478047922</v>
      </c>
      <c r="AH6" s="403">
        <v>1.6014100571849912</v>
      </c>
      <c r="AI6" s="403">
        <v>0.32516047774708534</v>
      </c>
      <c r="AJ6" s="403">
        <v>9.5060501641231115E-2</v>
      </c>
      <c r="AK6" s="403">
        <v>2.4947957540809407</v>
      </c>
      <c r="AL6" s="406">
        <v>9.9770580903806461E-3</v>
      </c>
      <c r="AM6" s="406">
        <v>6.5554769128430739E-4</v>
      </c>
      <c r="AN6" s="406">
        <v>9.7448836616366571E-4</v>
      </c>
      <c r="AO6" s="403">
        <v>4.528033884802082</v>
      </c>
    </row>
    <row r="7" spans="1:41">
      <c r="A7" s="395">
        <v>5</v>
      </c>
      <c r="B7" s="396">
        <v>11301</v>
      </c>
      <c r="C7" s="396" t="s">
        <v>314</v>
      </c>
      <c r="D7" s="418">
        <v>1</v>
      </c>
      <c r="E7" s="402">
        <v>2035509</v>
      </c>
      <c r="F7" s="402">
        <v>34635798.384098716</v>
      </c>
      <c r="G7" s="402">
        <v>2397457.7777326871</v>
      </c>
      <c r="H7" s="402">
        <v>0</v>
      </c>
      <c r="I7" s="402">
        <v>646.41030569411873</v>
      </c>
      <c r="J7" s="402">
        <v>1552703.3649312095</v>
      </c>
      <c r="K7" s="402">
        <v>0</v>
      </c>
      <c r="L7" s="402">
        <v>0</v>
      </c>
      <c r="M7" s="402">
        <v>0</v>
      </c>
      <c r="N7" s="402">
        <v>3950807.5529695908</v>
      </c>
      <c r="O7" s="403">
        <v>17.015792307525398</v>
      </c>
      <c r="P7" s="403">
        <v>1.1778173310620033</v>
      </c>
      <c r="Q7" s="403">
        <v>0</v>
      </c>
      <c r="R7" s="403">
        <v>3.1756691112351694E-4</v>
      </c>
      <c r="S7" s="403">
        <v>0.76280840071510847</v>
      </c>
      <c r="T7" s="403">
        <v>0</v>
      </c>
      <c r="U7" s="403">
        <v>0</v>
      </c>
      <c r="V7" s="403">
        <v>0</v>
      </c>
      <c r="W7" s="403">
        <v>1.9409432986882353</v>
      </c>
      <c r="X7" s="404">
        <v>43.549289040948437</v>
      </c>
      <c r="Y7" s="403">
        <v>2.9094242086197628</v>
      </c>
      <c r="Z7" s="403">
        <v>0.29014318664848637</v>
      </c>
      <c r="AA7" s="403">
        <v>0.14221186316593068</v>
      </c>
      <c r="AB7" s="403">
        <v>0.81410791031842245</v>
      </c>
      <c r="AC7" s="405">
        <v>9.2855025190975177E-3</v>
      </c>
      <c r="AD7" s="405">
        <v>7.2723764859985822E-4</v>
      </c>
      <c r="AE7" s="405">
        <v>9.9900992430222843E-4</v>
      </c>
      <c r="AF7" s="403">
        <v>4.1668989188445966</v>
      </c>
      <c r="AG7" s="404">
        <v>37.808017768828705</v>
      </c>
      <c r="AH7" s="403">
        <v>2.5206427626658554</v>
      </c>
      <c r="AI7" s="403">
        <v>0.20107449709867134</v>
      </c>
      <c r="AJ7" s="403">
        <v>3.887711671024624E-2</v>
      </c>
      <c r="AK7" s="403">
        <v>0.79440552838470913</v>
      </c>
      <c r="AL7" s="406">
        <v>8.4008327658868041E-3</v>
      </c>
      <c r="AM7" s="406">
        <v>3.1261029163408331E-4</v>
      </c>
      <c r="AN7" s="406">
        <v>6.8528499094328E-4</v>
      </c>
      <c r="AO7" s="403">
        <v>3.5643986329079471</v>
      </c>
    </row>
    <row r="8" spans="1:41">
      <c r="A8" s="395">
        <v>6</v>
      </c>
      <c r="B8" s="396">
        <v>11401</v>
      </c>
      <c r="C8" s="396" t="s">
        <v>315</v>
      </c>
      <c r="D8" s="419">
        <v>1</v>
      </c>
      <c r="E8" s="402">
        <v>755703</v>
      </c>
      <c r="F8" s="402">
        <v>8900201.3634346221</v>
      </c>
      <c r="G8" s="402">
        <v>615818.29575758334</v>
      </c>
      <c r="H8" s="402">
        <v>0</v>
      </c>
      <c r="I8" s="402">
        <v>166.10507487877834</v>
      </c>
      <c r="J8" s="402">
        <v>462818.41927146201</v>
      </c>
      <c r="K8" s="402">
        <v>0</v>
      </c>
      <c r="L8" s="402">
        <v>0</v>
      </c>
      <c r="M8" s="402">
        <v>0</v>
      </c>
      <c r="N8" s="402">
        <v>1078802.8201039243</v>
      </c>
      <c r="O8" s="403">
        <v>11.777379954075373</v>
      </c>
      <c r="P8" s="403">
        <v>0.814894602453058</v>
      </c>
      <c r="Q8" s="403">
        <v>0</v>
      </c>
      <c r="R8" s="403">
        <v>2.1980205832023737E-4</v>
      </c>
      <c r="S8" s="403">
        <v>0.61243427546464946</v>
      </c>
      <c r="T8" s="403">
        <v>0</v>
      </c>
      <c r="U8" s="403">
        <v>0</v>
      </c>
      <c r="V8" s="403">
        <v>0</v>
      </c>
      <c r="W8" s="403">
        <v>1.427548679976028</v>
      </c>
      <c r="X8" s="404">
        <v>35.158858715968563</v>
      </c>
      <c r="Y8" s="403">
        <v>2.3634985535942152</v>
      </c>
      <c r="Z8" s="403">
        <v>0.26484465269987895</v>
      </c>
      <c r="AA8" s="403">
        <v>0.11711147934877064</v>
      </c>
      <c r="AB8" s="403">
        <v>0.6534406894388809</v>
      </c>
      <c r="AC8" s="405">
        <v>6.1774661786035152E-3</v>
      </c>
      <c r="AD8" s="405">
        <v>5.8106450617881398E-4</v>
      </c>
      <c r="AE8" s="405">
        <v>9.1553786465919202E-4</v>
      </c>
      <c r="AF8" s="403">
        <v>3.4065694436311884</v>
      </c>
      <c r="AG8" s="404">
        <v>29.556799412546507</v>
      </c>
      <c r="AH8" s="403">
        <v>1.9837153080231751</v>
      </c>
      <c r="AI8" s="403">
        <v>0.18675928383231832</v>
      </c>
      <c r="AJ8" s="403">
        <v>3.3812290142612014E-2</v>
      </c>
      <c r="AK8" s="403">
        <v>0.63917402242409871</v>
      </c>
      <c r="AL8" s="406">
        <v>5.4259425718036778E-3</v>
      </c>
      <c r="AM8" s="406">
        <v>2.3269998950527611E-4</v>
      </c>
      <c r="AN8" s="406">
        <v>6.2003033168168097E-4</v>
      </c>
      <c r="AO8" s="403">
        <v>2.8497395773151952</v>
      </c>
    </row>
    <row r="9" spans="1:41">
      <c r="A9" s="395">
        <v>7</v>
      </c>
      <c r="B9" s="396">
        <v>11501</v>
      </c>
      <c r="C9" s="396" t="s">
        <v>316</v>
      </c>
      <c r="D9" s="418">
        <v>1</v>
      </c>
      <c r="E9" s="402">
        <v>94747</v>
      </c>
      <c r="F9" s="402">
        <v>237806.53464668171</v>
      </c>
      <c r="G9" s="402">
        <v>16214.721955665027</v>
      </c>
      <c r="H9" s="402">
        <v>0</v>
      </c>
      <c r="I9" s="402">
        <v>9754.0890020574152</v>
      </c>
      <c r="J9" s="402">
        <v>58081.303593552715</v>
      </c>
      <c r="K9" s="402">
        <v>0</v>
      </c>
      <c r="L9" s="402">
        <v>0</v>
      </c>
      <c r="M9" s="402">
        <v>0</v>
      </c>
      <c r="N9" s="402">
        <v>84050.114551275154</v>
      </c>
      <c r="O9" s="403">
        <v>2.509910969705444</v>
      </c>
      <c r="P9" s="403">
        <v>0.17113704872623964</v>
      </c>
      <c r="Q9" s="403">
        <v>0</v>
      </c>
      <c r="R9" s="403">
        <v>0.1029487899570162</v>
      </c>
      <c r="S9" s="403">
        <v>0.61301469802265729</v>
      </c>
      <c r="T9" s="403">
        <v>0</v>
      </c>
      <c r="U9" s="403">
        <v>0</v>
      </c>
      <c r="V9" s="403">
        <v>0</v>
      </c>
      <c r="W9" s="403">
        <v>0.88710053670591305</v>
      </c>
      <c r="X9" s="404">
        <v>34.795956887129208</v>
      </c>
      <c r="Y9" s="403">
        <v>2.3015367313198336</v>
      </c>
      <c r="Z9" s="403">
        <v>0.83401637966204634</v>
      </c>
      <c r="AA9" s="403">
        <v>0.30246382506786673</v>
      </c>
      <c r="AB9" s="403">
        <v>0.70118740551182057</v>
      </c>
      <c r="AC9" s="405">
        <v>9.2861802167093759E-3</v>
      </c>
      <c r="AD9" s="405">
        <v>8.2188574890671015E-4</v>
      </c>
      <c r="AE9" s="405">
        <v>1.0477336327464129E-3</v>
      </c>
      <c r="AF9" s="403">
        <v>4.1503601411599274</v>
      </c>
      <c r="AG9" s="404">
        <v>26.644278811866759</v>
      </c>
      <c r="AH9" s="403">
        <v>1.7499520410342631</v>
      </c>
      <c r="AI9" s="403">
        <v>0.60112763515630918</v>
      </c>
      <c r="AJ9" s="403">
        <v>0.19776797300019108</v>
      </c>
      <c r="AK9" s="403">
        <v>0.6761377619446638</v>
      </c>
      <c r="AL9" s="406">
        <v>8.4279457442767505E-3</v>
      </c>
      <c r="AM9" s="406">
        <v>3.4535763665793684E-4</v>
      </c>
      <c r="AN9" s="406">
        <v>6.7756892326452747E-4</v>
      </c>
      <c r="AO9" s="403">
        <v>3.2344362834396252</v>
      </c>
    </row>
    <row r="10" spans="1:41">
      <c r="A10" s="395">
        <v>8</v>
      </c>
      <c r="B10" s="396">
        <v>11502</v>
      </c>
      <c r="C10" s="396" t="s">
        <v>317</v>
      </c>
      <c r="D10" s="418">
        <v>1</v>
      </c>
      <c r="E10" s="402">
        <v>115359</v>
      </c>
      <c r="F10" s="402">
        <v>49740.844188955438</v>
      </c>
      <c r="G10" s="402">
        <v>3371.673323459479</v>
      </c>
      <c r="H10" s="402">
        <v>0</v>
      </c>
      <c r="I10" s="402">
        <v>0.92831682241306868</v>
      </c>
      <c r="J10" s="402">
        <v>1034890.4153814299</v>
      </c>
      <c r="K10" s="402">
        <v>0</v>
      </c>
      <c r="L10" s="402">
        <v>0</v>
      </c>
      <c r="M10" s="402">
        <v>0</v>
      </c>
      <c r="N10" s="402">
        <v>1038263.0170217118</v>
      </c>
      <c r="O10" s="403">
        <v>0.4311830389389249</v>
      </c>
      <c r="P10" s="403">
        <v>2.9227657343245686E-2</v>
      </c>
      <c r="Q10" s="403">
        <v>0</v>
      </c>
      <c r="R10" s="403">
        <v>8.0471989390777367E-6</v>
      </c>
      <c r="S10" s="403">
        <v>8.9710418379270784</v>
      </c>
      <c r="T10" s="403">
        <v>0</v>
      </c>
      <c r="U10" s="403">
        <v>0</v>
      </c>
      <c r="V10" s="403">
        <v>0</v>
      </c>
      <c r="W10" s="403">
        <v>9.0002775424692629</v>
      </c>
      <c r="X10" s="404">
        <v>40.370567708665689</v>
      </c>
      <c r="Y10" s="403">
        <v>2.5833115649749465</v>
      </c>
      <c r="Z10" s="403">
        <v>0.7664240247755354</v>
      </c>
      <c r="AA10" s="403">
        <v>0.22640291196243267</v>
      </c>
      <c r="AB10" s="403">
        <v>9.0596012331399365</v>
      </c>
      <c r="AC10" s="405">
        <v>8.007336364842221E-3</v>
      </c>
      <c r="AD10" s="405">
        <v>9.7278292430532862E-4</v>
      </c>
      <c r="AE10" s="405">
        <v>1.7143254284003749E-3</v>
      </c>
      <c r="AF10" s="403">
        <v>12.646434179570374</v>
      </c>
      <c r="AG10" s="404">
        <v>32.706112888349722</v>
      </c>
      <c r="AH10" s="403">
        <v>2.0609604608881917</v>
      </c>
      <c r="AI10" s="403">
        <v>0.55279654982616899</v>
      </c>
      <c r="AJ10" s="403">
        <v>0.12321918777054658</v>
      </c>
      <c r="AK10" s="403">
        <v>9.0332834664324224</v>
      </c>
      <c r="AL10" s="406">
        <v>7.163309813655221E-3</v>
      </c>
      <c r="AM10" s="406">
        <v>3.8758019864354329E-4</v>
      </c>
      <c r="AN10" s="406">
        <v>1.3109808322733126E-3</v>
      </c>
      <c r="AO10" s="403">
        <v>11.779121535761886</v>
      </c>
    </row>
    <row r="11" spans="1:41">
      <c r="A11" s="395">
        <v>9</v>
      </c>
      <c r="B11" s="396">
        <v>11509</v>
      </c>
      <c r="C11" s="396" t="s">
        <v>318</v>
      </c>
      <c r="D11" s="418">
        <v>1</v>
      </c>
      <c r="E11" s="402">
        <v>18786</v>
      </c>
      <c r="F11" s="402">
        <v>88650.017968543223</v>
      </c>
      <c r="G11" s="402">
        <v>6067.4614821892419</v>
      </c>
      <c r="H11" s="402">
        <v>0</v>
      </c>
      <c r="I11" s="402">
        <v>23115.059562629282</v>
      </c>
      <c r="J11" s="402">
        <v>42991.095363326254</v>
      </c>
      <c r="K11" s="402">
        <v>0</v>
      </c>
      <c r="L11" s="402">
        <v>0</v>
      </c>
      <c r="M11" s="402">
        <v>0</v>
      </c>
      <c r="N11" s="402">
        <v>72173.616408144779</v>
      </c>
      <c r="O11" s="403">
        <v>4.7189405923849259</v>
      </c>
      <c r="P11" s="403">
        <v>0.32297782828644955</v>
      </c>
      <c r="Q11" s="403">
        <v>0</v>
      </c>
      <c r="R11" s="403">
        <v>1.2304407304710572</v>
      </c>
      <c r="S11" s="403">
        <v>2.2884645674079769</v>
      </c>
      <c r="T11" s="403">
        <v>0</v>
      </c>
      <c r="U11" s="403">
        <v>0</v>
      </c>
      <c r="V11" s="403">
        <v>0</v>
      </c>
      <c r="W11" s="403">
        <v>3.8418831261654836</v>
      </c>
      <c r="X11" s="404">
        <v>34.133186820413123</v>
      </c>
      <c r="Y11" s="403">
        <v>2.2708835889534678</v>
      </c>
      <c r="Z11" s="403">
        <v>0.44854286125562814</v>
      </c>
      <c r="AA11" s="403">
        <v>1.6905092084741571</v>
      </c>
      <c r="AB11" s="403">
        <v>2.9654880309991043</v>
      </c>
      <c r="AC11" s="405">
        <v>8.3571307233429749E-3</v>
      </c>
      <c r="AD11" s="405">
        <v>1.3039505629602599E-3</v>
      </c>
      <c r="AE11" s="405">
        <v>1.2271153134367668E-3</v>
      </c>
      <c r="AF11" s="403">
        <v>7.3863118862821002</v>
      </c>
      <c r="AG11" s="404">
        <v>21.883767999891589</v>
      </c>
      <c r="AH11" s="403">
        <v>1.4466846970104796</v>
      </c>
      <c r="AI11" s="403">
        <v>0.25606131548954048</v>
      </c>
      <c r="AJ11" s="403">
        <v>1.2764804691220766</v>
      </c>
      <c r="AK11" s="403">
        <v>2.3588364082686648</v>
      </c>
      <c r="AL11" s="406">
        <v>5.9767872798502991E-3</v>
      </c>
      <c r="AM11" s="406">
        <v>4.1210115146510262E-4</v>
      </c>
      <c r="AN11" s="406">
        <v>6.3949736743216211E-4</v>
      </c>
      <c r="AO11" s="403">
        <v>5.3450912756895024</v>
      </c>
    </row>
    <row r="12" spans="1:41">
      <c r="A12" s="395">
        <v>10</v>
      </c>
      <c r="B12" s="396">
        <v>11601</v>
      </c>
      <c r="C12" s="396" t="s">
        <v>319</v>
      </c>
      <c r="D12" s="418">
        <v>1</v>
      </c>
      <c r="E12" s="402">
        <v>216081</v>
      </c>
      <c r="F12" s="402">
        <v>287477.93320699781</v>
      </c>
      <c r="G12" s="402">
        <v>19599.659606476125</v>
      </c>
      <c r="H12" s="402">
        <v>0</v>
      </c>
      <c r="I12" s="402">
        <v>5.3652205912470841</v>
      </c>
      <c r="J12" s="402">
        <v>1454714.1602306622</v>
      </c>
      <c r="K12" s="402">
        <v>0</v>
      </c>
      <c r="L12" s="402">
        <v>0</v>
      </c>
      <c r="M12" s="402">
        <v>0</v>
      </c>
      <c r="N12" s="402">
        <v>1474319.1850577295</v>
      </c>
      <c r="O12" s="403">
        <v>1.3304174508957187</v>
      </c>
      <c r="P12" s="403">
        <v>9.0705150413391861E-2</v>
      </c>
      <c r="Q12" s="403">
        <v>0</v>
      </c>
      <c r="R12" s="403">
        <v>2.4829673091327252E-5</v>
      </c>
      <c r="S12" s="403">
        <v>6.732263180153101</v>
      </c>
      <c r="T12" s="403">
        <v>0</v>
      </c>
      <c r="U12" s="403">
        <v>0</v>
      </c>
      <c r="V12" s="403">
        <v>0</v>
      </c>
      <c r="W12" s="403">
        <v>6.8229931602395837</v>
      </c>
      <c r="X12" s="404">
        <v>24.255221751525056</v>
      </c>
      <c r="Y12" s="403">
        <v>1.6196766147007806</v>
      </c>
      <c r="Z12" s="403">
        <v>0.48842118416835573</v>
      </c>
      <c r="AA12" s="403">
        <v>0.31417594950683597</v>
      </c>
      <c r="AB12" s="403">
        <v>6.8883738024985526</v>
      </c>
      <c r="AC12" s="405">
        <v>7.7106666520744931E-3</v>
      </c>
      <c r="AD12" s="405">
        <v>1.6637456615226536E-3</v>
      </c>
      <c r="AE12" s="405">
        <v>1.3064486732642057E-3</v>
      </c>
      <c r="AF12" s="403">
        <v>9.3213284118613853</v>
      </c>
      <c r="AG12" s="404">
        <v>18.251385467025855</v>
      </c>
      <c r="AH12" s="403">
        <v>1.2115672388960244</v>
      </c>
      <c r="AI12" s="403">
        <v>0.34406733027206809</v>
      </c>
      <c r="AJ12" s="403">
        <v>0.22185483637456777</v>
      </c>
      <c r="AK12" s="403">
        <v>6.8217549705472349</v>
      </c>
      <c r="AL12" s="406">
        <v>6.8311790630237162E-3</v>
      </c>
      <c r="AM12" s="406">
        <v>6.4589722518435281E-4</v>
      </c>
      <c r="AN12" s="406">
        <v>8.3606881024369866E-4</v>
      </c>
      <c r="AO12" s="403">
        <v>8.6075575211883404</v>
      </c>
    </row>
    <row r="13" spans="1:41">
      <c r="A13" s="395">
        <v>11</v>
      </c>
      <c r="B13" s="396">
        <v>11602</v>
      </c>
      <c r="C13" s="396" t="s">
        <v>320</v>
      </c>
      <c r="D13" s="418">
        <v>1</v>
      </c>
      <c r="E13" s="402">
        <v>98119</v>
      </c>
      <c r="F13" s="402">
        <v>87023.47797827817</v>
      </c>
      <c r="G13" s="402">
        <v>5713.7306965256885</v>
      </c>
      <c r="H13" s="402">
        <v>0</v>
      </c>
      <c r="I13" s="402">
        <v>1.6241252007151619</v>
      </c>
      <c r="J13" s="402">
        <v>12.442664446767402</v>
      </c>
      <c r="K13" s="402">
        <v>0</v>
      </c>
      <c r="L13" s="402">
        <v>0</v>
      </c>
      <c r="M13" s="402">
        <v>0</v>
      </c>
      <c r="N13" s="402">
        <v>5727.7974861731709</v>
      </c>
      <c r="O13" s="403">
        <v>0.88691770175275086</v>
      </c>
      <c r="P13" s="403">
        <v>5.823266336311711E-2</v>
      </c>
      <c r="Q13" s="403">
        <v>0</v>
      </c>
      <c r="R13" s="403">
        <v>1.6552606536095576E-5</v>
      </c>
      <c r="S13" s="403">
        <v>1.2681197776951865E-4</v>
      </c>
      <c r="T13" s="403">
        <v>0</v>
      </c>
      <c r="U13" s="403">
        <v>0</v>
      </c>
      <c r="V13" s="403">
        <v>0</v>
      </c>
      <c r="W13" s="403">
        <v>5.8376027947422728E-2</v>
      </c>
      <c r="X13" s="404">
        <v>22.331315724633782</v>
      </c>
      <c r="Y13" s="403">
        <v>1.446580878294516</v>
      </c>
      <c r="Z13" s="403">
        <v>0.31682018876653789</v>
      </c>
      <c r="AA13" s="403">
        <v>8.630655977749721E-2</v>
      </c>
      <c r="AB13" s="403">
        <v>3.1913287397246935E-2</v>
      </c>
      <c r="AC13" s="405">
        <v>3.9998612214598422E-3</v>
      </c>
      <c r="AD13" s="405">
        <v>5.5740488715134908E-4</v>
      </c>
      <c r="AE13" s="405">
        <v>8.4767281398614709E-4</v>
      </c>
      <c r="AF13" s="403">
        <v>1.8870258531583959</v>
      </c>
      <c r="AG13" s="404">
        <v>15.923184422867457</v>
      </c>
      <c r="AH13" s="403">
        <v>1.021537363671208</v>
      </c>
      <c r="AI13" s="403">
        <v>0.2024369815109876</v>
      </c>
      <c r="AJ13" s="403">
        <v>2.7257809988966146E-2</v>
      </c>
      <c r="AK13" s="403">
        <v>2.0182026287686474E-2</v>
      </c>
      <c r="AL13" s="406">
        <v>3.0306473633884799E-3</v>
      </c>
      <c r="AM13" s="406">
        <v>1.9179141263200785E-4</v>
      </c>
      <c r="AN13" s="406">
        <v>5.4369791093383097E-4</v>
      </c>
      <c r="AO13" s="403">
        <v>1.2751803181458021</v>
      </c>
    </row>
    <row r="14" spans="1:41">
      <c r="A14" s="395">
        <v>12</v>
      </c>
      <c r="B14" s="396">
        <v>11603</v>
      </c>
      <c r="C14" s="396" t="s">
        <v>321</v>
      </c>
      <c r="D14" s="418">
        <v>1</v>
      </c>
      <c r="E14" s="402">
        <v>470971</v>
      </c>
      <c r="F14" s="402">
        <v>33645412.165109783</v>
      </c>
      <c r="G14" s="402">
        <v>2324248.8838044172</v>
      </c>
      <c r="H14" s="402">
        <v>0</v>
      </c>
      <c r="I14" s="402">
        <v>627.92665904990588</v>
      </c>
      <c r="J14" s="402">
        <v>4810.639421331136</v>
      </c>
      <c r="K14" s="402">
        <v>0</v>
      </c>
      <c r="L14" s="402">
        <v>0</v>
      </c>
      <c r="M14" s="402">
        <v>0</v>
      </c>
      <c r="N14" s="402">
        <v>2329687.4498847984</v>
      </c>
      <c r="O14" s="403">
        <v>71.438394646612593</v>
      </c>
      <c r="P14" s="403">
        <v>4.9350148603723314</v>
      </c>
      <c r="Q14" s="403">
        <v>0</v>
      </c>
      <c r="R14" s="403">
        <v>1.3332597103641326E-3</v>
      </c>
      <c r="S14" s="403">
        <v>1.0214300713485832E-2</v>
      </c>
      <c r="T14" s="403">
        <v>0</v>
      </c>
      <c r="U14" s="403">
        <v>0</v>
      </c>
      <c r="V14" s="403">
        <v>0</v>
      </c>
      <c r="W14" s="403">
        <v>4.9465624207961811</v>
      </c>
      <c r="X14" s="404">
        <v>106.95324256710398</v>
      </c>
      <c r="Y14" s="403">
        <v>7.1990511328524596</v>
      </c>
      <c r="Z14" s="403">
        <v>0.10165764247128412</v>
      </c>
      <c r="AA14" s="403">
        <v>0.25809656624347205</v>
      </c>
      <c r="AB14" s="403">
        <v>4.6314212793043472E-2</v>
      </c>
      <c r="AC14" s="405">
        <v>1.1062936036034938E-2</v>
      </c>
      <c r="AD14" s="405">
        <v>9.4309041584566481E-4</v>
      </c>
      <c r="AE14" s="405">
        <v>1.5220572619463746E-3</v>
      </c>
      <c r="AF14" s="403">
        <v>7.6186476380740809</v>
      </c>
      <c r="AG14" s="404">
        <v>98.731659035291557</v>
      </c>
      <c r="AH14" s="403">
        <v>6.6351427962464191</v>
      </c>
      <c r="AI14" s="403">
        <v>5.4528248714242174E-2</v>
      </c>
      <c r="AJ14" s="403">
        <v>4.1919771978361067E-2</v>
      </c>
      <c r="AK14" s="403">
        <v>3.4539952475833621E-2</v>
      </c>
      <c r="AL14" s="406">
        <v>9.3108371002713283E-3</v>
      </c>
      <c r="AM14" s="406">
        <v>3.5449146254424023E-4</v>
      </c>
      <c r="AN14" s="406">
        <v>1.0391555642819867E-3</v>
      </c>
      <c r="AO14" s="403">
        <v>6.7768352535419654</v>
      </c>
    </row>
    <row r="15" spans="1:41">
      <c r="A15" s="395">
        <v>13</v>
      </c>
      <c r="B15" s="396">
        <v>11609</v>
      </c>
      <c r="C15" s="396" t="s">
        <v>322</v>
      </c>
      <c r="D15" s="418">
        <v>1</v>
      </c>
      <c r="E15" s="402">
        <v>93130</v>
      </c>
      <c r="F15" s="402">
        <v>268081.83975316602</v>
      </c>
      <c r="G15" s="402">
        <v>18228.25940109466</v>
      </c>
      <c r="H15" s="402">
        <v>0</v>
      </c>
      <c r="I15" s="402">
        <v>5.0032299548620651</v>
      </c>
      <c r="J15" s="402">
        <v>243293.27234958531</v>
      </c>
      <c r="K15" s="402">
        <v>0</v>
      </c>
      <c r="L15" s="402">
        <v>0</v>
      </c>
      <c r="M15" s="402">
        <v>0</v>
      </c>
      <c r="N15" s="402">
        <v>261526.53498063484</v>
      </c>
      <c r="O15" s="403">
        <v>2.8785766106857729</v>
      </c>
      <c r="P15" s="403">
        <v>0.19572918931702632</v>
      </c>
      <c r="Q15" s="403">
        <v>0</v>
      </c>
      <c r="R15" s="403">
        <v>5.3723074786449752E-5</v>
      </c>
      <c r="S15" s="403">
        <v>2.6124049430858514</v>
      </c>
      <c r="T15" s="403">
        <v>0</v>
      </c>
      <c r="U15" s="403">
        <v>0</v>
      </c>
      <c r="V15" s="403">
        <v>0</v>
      </c>
      <c r="W15" s="403">
        <v>2.808187855477664</v>
      </c>
      <c r="X15" s="404">
        <v>19.987767049640546</v>
      </c>
      <c r="Y15" s="403">
        <v>1.3336525621084592</v>
      </c>
      <c r="Z15" s="403">
        <v>0.29131610504499461</v>
      </c>
      <c r="AA15" s="403">
        <v>0.10094630597212993</v>
      </c>
      <c r="AB15" s="403">
        <v>2.6444207412975138</v>
      </c>
      <c r="AC15" s="405">
        <v>8.8919156750006875E-3</v>
      </c>
      <c r="AD15" s="405">
        <v>6.8919801489649183E-4</v>
      </c>
      <c r="AE15" s="405">
        <v>6.8292294918481265E-4</v>
      </c>
      <c r="AF15" s="403">
        <v>4.3805997510621797</v>
      </c>
      <c r="AG15" s="404">
        <v>16.063562224252831</v>
      </c>
      <c r="AH15" s="403">
        <v>1.0662327228319659</v>
      </c>
      <c r="AI15" s="403">
        <v>0.20843350574639591</v>
      </c>
      <c r="AJ15" s="403">
        <v>4.0908117864338539E-2</v>
      </c>
      <c r="AK15" s="403">
        <v>2.6351901390202244</v>
      </c>
      <c r="AL15" s="406">
        <v>8.1562876761741357E-3</v>
      </c>
      <c r="AM15" s="406">
        <v>3.0407643579628797E-4</v>
      </c>
      <c r="AN15" s="406">
        <v>4.4865099280603843E-4</v>
      </c>
      <c r="AO15" s="403">
        <v>3.9596735005676975</v>
      </c>
    </row>
    <row r="16" spans="1:41">
      <c r="A16" s="395">
        <v>14</v>
      </c>
      <c r="B16" s="396">
        <v>12101</v>
      </c>
      <c r="C16" s="396" t="s">
        <v>323</v>
      </c>
      <c r="D16" s="418">
        <v>1</v>
      </c>
      <c r="E16" s="402">
        <v>968426</v>
      </c>
      <c r="F16" s="402">
        <v>1931065.3718263814</v>
      </c>
      <c r="G16" s="402">
        <v>130567.38086800087</v>
      </c>
      <c r="H16" s="402">
        <v>0</v>
      </c>
      <c r="I16" s="402">
        <v>5484411.3103216561</v>
      </c>
      <c r="J16" s="402">
        <v>683789.85551338212</v>
      </c>
      <c r="K16" s="402">
        <v>0</v>
      </c>
      <c r="L16" s="402">
        <v>0</v>
      </c>
      <c r="M16" s="402">
        <v>0</v>
      </c>
      <c r="N16" s="402">
        <v>6298768.5467030387</v>
      </c>
      <c r="O16" s="403">
        <v>1.9940247079553639</v>
      </c>
      <c r="P16" s="403">
        <v>0.13482432407638875</v>
      </c>
      <c r="Q16" s="403">
        <v>0</v>
      </c>
      <c r="R16" s="403">
        <v>5.6632218778942898</v>
      </c>
      <c r="S16" s="403">
        <v>0.70608374363491078</v>
      </c>
      <c r="T16" s="403">
        <v>0</v>
      </c>
      <c r="U16" s="403">
        <v>0</v>
      </c>
      <c r="V16" s="403">
        <v>0</v>
      </c>
      <c r="W16" s="403">
        <v>6.5041299456055892</v>
      </c>
      <c r="X16" s="404">
        <v>28.65941868363695</v>
      </c>
      <c r="Y16" s="403">
        <v>1.8495514823214576</v>
      </c>
      <c r="Z16" s="403">
        <v>0.14448602964084228</v>
      </c>
      <c r="AA16" s="403">
        <v>5.9119240775265345</v>
      </c>
      <c r="AB16" s="403">
        <v>2.3431474287864238</v>
      </c>
      <c r="AC16" s="405">
        <v>6.1793697272147412E-3</v>
      </c>
      <c r="AD16" s="405">
        <v>1.3131660790259021E-3</v>
      </c>
      <c r="AE16" s="405">
        <v>1.3818975165252648E-3</v>
      </c>
      <c r="AF16" s="403">
        <v>10.257983451598029</v>
      </c>
      <c r="AG16" s="404">
        <v>21.33619237287321</v>
      </c>
      <c r="AH16" s="403">
        <v>1.3577882730506541</v>
      </c>
      <c r="AI16" s="403">
        <v>5.969689679421724E-2</v>
      </c>
      <c r="AJ16" s="403">
        <v>5.7531617190273332</v>
      </c>
      <c r="AK16" s="403">
        <v>1.770420746013772</v>
      </c>
      <c r="AL16" s="406">
        <v>4.5996113373989126E-3</v>
      </c>
      <c r="AM16" s="406">
        <v>4.4499299854203423E-4</v>
      </c>
      <c r="AN16" s="406">
        <v>9.1175435773489593E-4</v>
      </c>
      <c r="AO16" s="403">
        <v>8.9470239935796396</v>
      </c>
    </row>
    <row r="17" spans="1:41">
      <c r="A17" s="395">
        <v>15</v>
      </c>
      <c r="B17" s="396">
        <v>12102</v>
      </c>
      <c r="C17" s="396" t="s">
        <v>324</v>
      </c>
      <c r="D17" s="418">
        <v>1</v>
      </c>
      <c r="E17" s="402">
        <v>461145</v>
      </c>
      <c r="F17" s="402">
        <v>316580.80695690669</v>
      </c>
      <c r="G17" s="402">
        <v>21395.169799504711</v>
      </c>
      <c r="H17" s="402">
        <v>0</v>
      </c>
      <c r="I17" s="402">
        <v>39726.481963676029</v>
      </c>
      <c r="J17" s="402">
        <v>1153334.5146130919</v>
      </c>
      <c r="K17" s="402">
        <v>0</v>
      </c>
      <c r="L17" s="402">
        <v>0</v>
      </c>
      <c r="M17" s="402">
        <v>0</v>
      </c>
      <c r="N17" s="402">
        <v>1214456.1663762727</v>
      </c>
      <c r="O17" s="403">
        <v>0.68651033179782206</v>
      </c>
      <c r="P17" s="403">
        <v>4.6395753612214617E-2</v>
      </c>
      <c r="Q17" s="403">
        <v>0</v>
      </c>
      <c r="R17" s="403">
        <v>8.6147484985581599E-2</v>
      </c>
      <c r="S17" s="403">
        <v>2.5010235709225772</v>
      </c>
      <c r="T17" s="403">
        <v>0</v>
      </c>
      <c r="U17" s="403">
        <v>0</v>
      </c>
      <c r="V17" s="403">
        <v>0</v>
      </c>
      <c r="W17" s="403">
        <v>2.6335668095203735</v>
      </c>
      <c r="X17" s="404">
        <v>35.389218969184753</v>
      </c>
      <c r="Y17" s="403">
        <v>2.3124028039601483</v>
      </c>
      <c r="Z17" s="403">
        <v>9.8566274756405226E-2</v>
      </c>
      <c r="AA17" s="403">
        <v>0.43893258240213612</v>
      </c>
      <c r="AB17" s="403">
        <v>3.0901775081774576</v>
      </c>
      <c r="AC17" s="405">
        <v>8.2772879419401157E-3</v>
      </c>
      <c r="AD17" s="405">
        <v>1.0854360451480482E-3</v>
      </c>
      <c r="AE17" s="405">
        <v>1.2929817084207937E-3</v>
      </c>
      <c r="AF17" s="403">
        <v>5.9507348749916522</v>
      </c>
      <c r="AG17" s="404">
        <v>24.02135491890413</v>
      </c>
      <c r="AH17" s="403">
        <v>1.5555755632290849</v>
      </c>
      <c r="AI17" s="403">
        <v>1.0150717663761317E-2</v>
      </c>
      <c r="AJ17" s="403">
        <v>0.12653578018592332</v>
      </c>
      <c r="AK17" s="403">
        <v>2.5922624164266832</v>
      </c>
      <c r="AL17" s="406">
        <v>5.9716348278057709E-3</v>
      </c>
      <c r="AM17" s="406">
        <v>3.5593213920492194E-4</v>
      </c>
      <c r="AN17" s="406">
        <v>7.5946062100847869E-4</v>
      </c>
      <c r="AO17" s="403">
        <v>4.2916115050934689</v>
      </c>
    </row>
    <row r="18" spans="1:41">
      <c r="A18" s="395">
        <v>16</v>
      </c>
      <c r="B18" s="396">
        <v>12103</v>
      </c>
      <c r="C18" s="396" t="s">
        <v>325</v>
      </c>
      <c r="D18" s="418">
        <v>1</v>
      </c>
      <c r="E18" s="402">
        <v>253686</v>
      </c>
      <c r="F18" s="402">
        <v>271054.93462702661</v>
      </c>
      <c r="G18" s="402">
        <v>18425.80342746204</v>
      </c>
      <c r="H18" s="402">
        <v>0</v>
      </c>
      <c r="I18" s="402">
        <v>28352.408505060557</v>
      </c>
      <c r="J18" s="402">
        <v>804172.08681164752</v>
      </c>
      <c r="K18" s="402">
        <v>0</v>
      </c>
      <c r="L18" s="402">
        <v>0</v>
      </c>
      <c r="M18" s="402">
        <v>0</v>
      </c>
      <c r="N18" s="402">
        <v>850950.29874417011</v>
      </c>
      <c r="O18" s="403">
        <v>1.0684662717967355</v>
      </c>
      <c r="P18" s="403">
        <v>7.263232274332064E-2</v>
      </c>
      <c r="Q18" s="403">
        <v>0</v>
      </c>
      <c r="R18" s="403">
        <v>0.11176181777890999</v>
      </c>
      <c r="S18" s="403">
        <v>3.1699505956641185</v>
      </c>
      <c r="T18" s="403">
        <v>0</v>
      </c>
      <c r="U18" s="403">
        <v>0</v>
      </c>
      <c r="V18" s="403">
        <v>0</v>
      </c>
      <c r="W18" s="403">
        <v>3.354344736186349</v>
      </c>
      <c r="X18" s="404">
        <v>44.956266558260076</v>
      </c>
      <c r="Y18" s="403">
        <v>2.9110250685089327</v>
      </c>
      <c r="Z18" s="403">
        <v>0.10743560573199754</v>
      </c>
      <c r="AA18" s="403">
        <v>0.50629409159137773</v>
      </c>
      <c r="AB18" s="403">
        <v>3.8053858312656383</v>
      </c>
      <c r="AC18" s="405">
        <v>9.317879205154667E-3</v>
      </c>
      <c r="AD18" s="405">
        <v>1.2787541949157266E-3</v>
      </c>
      <c r="AE18" s="405">
        <v>1.7123745721606951E-3</v>
      </c>
      <c r="AF18" s="403">
        <v>7.34244960507018</v>
      </c>
      <c r="AG18" s="404">
        <v>32.282618237163618</v>
      </c>
      <c r="AH18" s="403">
        <v>2.0651991792678537</v>
      </c>
      <c r="AI18" s="403">
        <v>1.1428845931407127E-2</v>
      </c>
      <c r="AJ18" s="403">
        <v>0.16059038693049443</v>
      </c>
      <c r="AK18" s="403">
        <v>3.2724593807145448</v>
      </c>
      <c r="AL18" s="406">
        <v>6.7926091148292423E-3</v>
      </c>
      <c r="AM18" s="406">
        <v>4.2398289822664079E-4</v>
      </c>
      <c r="AN18" s="406">
        <v>1.0979732268847665E-3</v>
      </c>
      <c r="AO18" s="403">
        <v>5.5179923580842383</v>
      </c>
    </row>
    <row r="19" spans="1:41">
      <c r="A19" s="395">
        <v>17</v>
      </c>
      <c r="B19" s="396">
        <v>12104</v>
      </c>
      <c r="C19" s="396" t="s">
        <v>326</v>
      </c>
      <c r="D19" s="418">
        <v>1</v>
      </c>
      <c r="E19" s="402">
        <v>502129</v>
      </c>
      <c r="F19" s="402">
        <v>326861.72153584484</v>
      </c>
      <c r="G19" s="402">
        <v>22219.585127781898</v>
      </c>
      <c r="H19" s="402">
        <v>0</v>
      </c>
      <c r="I19" s="402">
        <v>509326.88683272083</v>
      </c>
      <c r="J19" s="402">
        <v>1362906.0144750872</v>
      </c>
      <c r="K19" s="402">
        <v>0</v>
      </c>
      <c r="L19" s="402">
        <v>0</v>
      </c>
      <c r="M19" s="402">
        <v>0</v>
      </c>
      <c r="N19" s="402">
        <v>1894452.4864355898</v>
      </c>
      <c r="O19" s="403">
        <v>0.65095169077238091</v>
      </c>
      <c r="P19" s="403">
        <v>4.4250750559680675E-2</v>
      </c>
      <c r="Q19" s="403">
        <v>0</v>
      </c>
      <c r="R19" s="403">
        <v>1.0143347363580291</v>
      </c>
      <c r="S19" s="403">
        <v>2.7142547323000406</v>
      </c>
      <c r="T19" s="403">
        <v>0</v>
      </c>
      <c r="U19" s="403">
        <v>0</v>
      </c>
      <c r="V19" s="403">
        <v>0</v>
      </c>
      <c r="W19" s="403">
        <v>3.7728402192177506</v>
      </c>
      <c r="X19" s="404">
        <v>38.635724587021436</v>
      </c>
      <c r="Y19" s="403">
        <v>2.4722362855930533</v>
      </c>
      <c r="Z19" s="403">
        <v>0.10181958857236192</v>
      </c>
      <c r="AA19" s="403">
        <v>1.3921617056926094</v>
      </c>
      <c r="AB19" s="403">
        <v>3.3509159389059002</v>
      </c>
      <c r="AC19" s="405">
        <v>8.3247149922238174E-3</v>
      </c>
      <c r="AD19" s="405">
        <v>1.1511605296022024E-3</v>
      </c>
      <c r="AE19" s="405">
        <v>1.6214994806117271E-3</v>
      </c>
      <c r="AF19" s="403">
        <v>7.3282308937663609</v>
      </c>
      <c r="AG19" s="404">
        <v>28.030541801129285</v>
      </c>
      <c r="AH19" s="403">
        <v>1.7642922290854626</v>
      </c>
      <c r="AI19" s="403">
        <v>1.6959807443180597E-2</v>
      </c>
      <c r="AJ19" s="403">
        <v>1.1036613451329942</v>
      </c>
      <c r="AK19" s="403">
        <v>2.878805891635595</v>
      </c>
      <c r="AL19" s="406">
        <v>6.084378435061823E-3</v>
      </c>
      <c r="AM19" s="406">
        <v>3.7839082751446433E-4</v>
      </c>
      <c r="AN19" s="406">
        <v>1.0936481746660499E-3</v>
      </c>
      <c r="AO19" s="403">
        <v>5.7712756907344698</v>
      </c>
    </row>
    <row r="20" spans="1:41">
      <c r="A20" s="395">
        <v>18</v>
      </c>
      <c r="B20" s="396">
        <v>12105</v>
      </c>
      <c r="C20" s="396" t="s">
        <v>327</v>
      </c>
      <c r="D20" s="418">
        <v>1</v>
      </c>
      <c r="E20" s="402">
        <v>771583</v>
      </c>
      <c r="F20" s="402">
        <v>197412.04670733601</v>
      </c>
      <c r="G20" s="402">
        <v>13429.506206333972</v>
      </c>
      <c r="H20" s="402">
        <v>0</v>
      </c>
      <c r="I20" s="402">
        <v>3498530.2183111235</v>
      </c>
      <c r="J20" s="402">
        <v>814766.25197220291</v>
      </c>
      <c r="K20" s="402">
        <v>0</v>
      </c>
      <c r="L20" s="402">
        <v>0</v>
      </c>
      <c r="M20" s="402">
        <v>0</v>
      </c>
      <c r="N20" s="402">
        <v>4326725.9764896603</v>
      </c>
      <c r="O20" s="403">
        <v>0.25585328695336212</v>
      </c>
      <c r="P20" s="403">
        <v>1.7405134906204482E-2</v>
      </c>
      <c r="Q20" s="403">
        <v>0</v>
      </c>
      <c r="R20" s="403">
        <v>4.534224079990258</v>
      </c>
      <c r="S20" s="403">
        <v>1.0559670858121588</v>
      </c>
      <c r="T20" s="403">
        <v>0</v>
      </c>
      <c r="U20" s="403">
        <v>0</v>
      </c>
      <c r="V20" s="403">
        <v>0</v>
      </c>
      <c r="W20" s="403">
        <v>5.6075963007086216</v>
      </c>
      <c r="X20" s="404">
        <v>34.840513272690671</v>
      </c>
      <c r="Y20" s="403">
        <v>2.2533743280410352</v>
      </c>
      <c r="Z20" s="403">
        <v>0.14954380734319719</v>
      </c>
      <c r="AA20" s="403">
        <v>7.7365102168328805</v>
      </c>
      <c r="AB20" s="403">
        <v>2.9029840503231434</v>
      </c>
      <c r="AC20" s="405">
        <v>8.2659951424693089E-3</v>
      </c>
      <c r="AD20" s="405">
        <v>1.179527943011661E-3</v>
      </c>
      <c r="AE20" s="405">
        <v>1.4329427997551243E-3</v>
      </c>
      <c r="AF20" s="403">
        <v>13.05329086842548</v>
      </c>
      <c r="AG20" s="404">
        <v>25.209429025491531</v>
      </c>
      <c r="AH20" s="403">
        <v>1.609114692579928</v>
      </c>
      <c r="AI20" s="403">
        <v>5.3208592495343272E-2</v>
      </c>
      <c r="AJ20" s="403">
        <v>7.4932944251826363</v>
      </c>
      <c r="AK20" s="403">
        <v>2.3315080518330791</v>
      </c>
      <c r="AL20" s="406">
        <v>6.2667412239696962E-3</v>
      </c>
      <c r="AM20" s="406">
        <v>4.0043398570947342E-4</v>
      </c>
      <c r="AN20" s="406">
        <v>9.2124663842509742E-4</v>
      </c>
      <c r="AO20" s="403">
        <v>11.494714183939088</v>
      </c>
    </row>
    <row r="21" spans="1:41">
      <c r="A21" s="395">
        <v>19</v>
      </c>
      <c r="B21" s="396">
        <v>12109</v>
      </c>
      <c r="C21" s="396" t="s">
        <v>328</v>
      </c>
      <c r="D21" s="418">
        <v>1</v>
      </c>
      <c r="E21" s="402">
        <v>71437</v>
      </c>
      <c r="F21" s="402">
        <v>100591.93133667977</v>
      </c>
      <c r="G21" s="402">
        <v>6817.0497846513808</v>
      </c>
      <c r="H21" s="402">
        <v>0</v>
      </c>
      <c r="I21" s="402">
        <v>39568.861489186122</v>
      </c>
      <c r="J21" s="402">
        <v>43692.16158283504</v>
      </c>
      <c r="K21" s="402">
        <v>0</v>
      </c>
      <c r="L21" s="402">
        <v>0</v>
      </c>
      <c r="M21" s="402">
        <v>0</v>
      </c>
      <c r="N21" s="402">
        <v>90078.072856672545</v>
      </c>
      <c r="O21" s="403">
        <v>1.4081208804496237</v>
      </c>
      <c r="P21" s="403">
        <v>9.5427436547606714E-2</v>
      </c>
      <c r="Q21" s="403">
        <v>0</v>
      </c>
      <c r="R21" s="403">
        <v>0.55389870080191106</v>
      </c>
      <c r="S21" s="403">
        <v>0.61161809122492605</v>
      </c>
      <c r="T21" s="403">
        <v>0</v>
      </c>
      <c r="U21" s="403">
        <v>0</v>
      </c>
      <c r="V21" s="403">
        <v>0</v>
      </c>
      <c r="W21" s="403">
        <v>1.2609442285744439</v>
      </c>
      <c r="X21" s="404">
        <v>32.600542452331624</v>
      </c>
      <c r="Y21" s="403">
        <v>2.1000765017267211</v>
      </c>
      <c r="Z21" s="403">
        <v>0.13257491332918225</v>
      </c>
      <c r="AA21" s="403">
        <v>0.86189170389490644</v>
      </c>
      <c r="AB21" s="403">
        <v>1.2684647672384097</v>
      </c>
      <c r="AC21" s="405">
        <v>7.4469534741412368E-3</v>
      </c>
      <c r="AD21" s="405">
        <v>1.1775386033781937E-3</v>
      </c>
      <c r="AE21" s="405">
        <v>1.4984488628277152E-3</v>
      </c>
      <c r="AF21" s="403">
        <v>4.3731308271295655</v>
      </c>
      <c r="AG21" s="404">
        <v>23.904565567938779</v>
      </c>
      <c r="AH21" s="403">
        <v>1.5176791021324456</v>
      </c>
      <c r="AI21" s="403">
        <v>5.2478220207081851E-2</v>
      </c>
      <c r="AJ21" s="403">
        <v>0.63818969514382318</v>
      </c>
      <c r="AK21" s="403">
        <v>0.88122941547879141</v>
      </c>
      <c r="AL21" s="406">
        <v>5.6866451682494826E-3</v>
      </c>
      <c r="AM21" s="406">
        <v>4.0415126571535434E-4</v>
      </c>
      <c r="AN21" s="406">
        <v>1.0128404114556498E-3</v>
      </c>
      <c r="AO21" s="403">
        <v>3.0966800698075656</v>
      </c>
    </row>
    <row r="22" spans="1:41">
      <c r="A22" s="395">
        <v>20</v>
      </c>
      <c r="B22" s="396">
        <v>13101</v>
      </c>
      <c r="C22" s="396" t="s">
        <v>329</v>
      </c>
      <c r="D22" s="418">
        <v>1</v>
      </c>
      <c r="E22" s="402">
        <v>328926</v>
      </c>
      <c r="F22" s="402">
        <v>217450.27894060695</v>
      </c>
      <c r="G22" s="402">
        <v>11700.231928136071</v>
      </c>
      <c r="H22" s="402">
        <v>0</v>
      </c>
      <c r="I22" s="402">
        <v>8.4334639708972006</v>
      </c>
      <c r="J22" s="402">
        <v>21.694943997584012</v>
      </c>
      <c r="K22" s="402">
        <v>0</v>
      </c>
      <c r="L22" s="402">
        <v>0</v>
      </c>
      <c r="M22" s="402">
        <v>0</v>
      </c>
      <c r="N22" s="402">
        <v>11730.360336104552</v>
      </c>
      <c r="O22" s="403">
        <v>0.661091792502286</v>
      </c>
      <c r="P22" s="403">
        <v>3.5571015754717078E-2</v>
      </c>
      <c r="Q22" s="403">
        <v>0</v>
      </c>
      <c r="R22" s="403">
        <v>2.5639396006692085E-5</v>
      </c>
      <c r="S22" s="403">
        <v>6.5956914313809224E-5</v>
      </c>
      <c r="T22" s="403">
        <v>0</v>
      </c>
      <c r="U22" s="403">
        <v>0</v>
      </c>
      <c r="V22" s="403">
        <v>0</v>
      </c>
      <c r="W22" s="403">
        <v>3.5662612065037583E-2</v>
      </c>
      <c r="X22" s="404">
        <v>17.625815714283732</v>
      </c>
      <c r="Y22" s="403">
        <v>1.1309071164630318</v>
      </c>
      <c r="Z22" s="403">
        <v>1.0037304220840709E-2</v>
      </c>
      <c r="AA22" s="403">
        <v>5.1926414808259595E-2</v>
      </c>
      <c r="AB22" s="403">
        <v>4.140897872642392E-2</v>
      </c>
      <c r="AC22" s="405">
        <v>9.3519033892863566E-3</v>
      </c>
      <c r="AD22" s="405">
        <v>1.4035261702428868E-3</v>
      </c>
      <c r="AE22" s="405">
        <v>1.2544034322340626E-3</v>
      </c>
      <c r="AF22" s="403">
        <v>1.246289647210318</v>
      </c>
      <c r="AG22" s="404">
        <v>14.444951640565595</v>
      </c>
      <c r="AH22" s="403">
        <v>0.9160946529659032</v>
      </c>
      <c r="AI22" s="403">
        <v>2.3130760392969362E-3</v>
      </c>
      <c r="AJ22" s="403">
        <v>6.3504674945799866E-3</v>
      </c>
      <c r="AK22" s="403">
        <v>2.2960445242935577E-2</v>
      </c>
      <c r="AL22" s="406">
        <v>8.3847238458859726E-3</v>
      </c>
      <c r="AM22" s="406">
        <v>5.0681806731115776E-4</v>
      </c>
      <c r="AN22" s="406">
        <v>8.247362035164131E-4</v>
      </c>
      <c r="AO22" s="403">
        <v>0.95743491985942941</v>
      </c>
    </row>
    <row r="23" spans="1:41">
      <c r="A23" s="395">
        <v>21</v>
      </c>
      <c r="B23" s="396">
        <v>13102</v>
      </c>
      <c r="C23" s="396" t="s">
        <v>330</v>
      </c>
      <c r="D23" s="418">
        <v>1</v>
      </c>
      <c r="E23" s="402">
        <v>538665</v>
      </c>
      <c r="F23" s="402">
        <v>4888726.7177001955</v>
      </c>
      <c r="G23" s="402">
        <v>331508.17325265304</v>
      </c>
      <c r="H23" s="402">
        <v>0</v>
      </c>
      <c r="I23" s="402">
        <v>189.60150724179178</v>
      </c>
      <c r="J23" s="402">
        <v>487.74668341063477</v>
      </c>
      <c r="K23" s="402">
        <v>0</v>
      </c>
      <c r="L23" s="402">
        <v>0</v>
      </c>
      <c r="M23" s="402">
        <v>0</v>
      </c>
      <c r="N23" s="402">
        <v>332185.52144330548</v>
      </c>
      <c r="O23" s="403">
        <v>9.0756346109366586</v>
      </c>
      <c r="P23" s="403">
        <v>0.61542549312216877</v>
      </c>
      <c r="Q23" s="403">
        <v>0</v>
      </c>
      <c r="R23" s="403">
        <v>3.5198408517685717E-4</v>
      </c>
      <c r="S23" s="403">
        <v>9.0547312970145591E-4</v>
      </c>
      <c r="T23" s="403">
        <v>0</v>
      </c>
      <c r="U23" s="403">
        <v>0</v>
      </c>
      <c r="V23" s="403">
        <v>0</v>
      </c>
      <c r="W23" s="403">
        <v>0.61668295033704712</v>
      </c>
      <c r="X23" s="404">
        <v>45.544112802200637</v>
      </c>
      <c r="Y23" s="403">
        <v>2.8645469691093655</v>
      </c>
      <c r="Z23" s="403">
        <v>2.1560798592225545E-2</v>
      </c>
      <c r="AA23" s="403">
        <v>0.14660272467047569</v>
      </c>
      <c r="AB23" s="403">
        <v>7.6594901575371674E-2</v>
      </c>
      <c r="AC23" s="405">
        <v>8.40407279403841E-3</v>
      </c>
      <c r="AD23" s="405">
        <v>1.6087153524219993E-3</v>
      </c>
      <c r="AE23" s="405">
        <v>2.1924259330124681E-3</v>
      </c>
      <c r="AF23" s="403">
        <v>3.1215106080269104</v>
      </c>
      <c r="AG23" s="404">
        <v>40.208339483485851</v>
      </c>
      <c r="AH23" s="403">
        <v>2.5042635630983945</v>
      </c>
      <c r="AI23" s="403">
        <v>5.143577060800048E-3</v>
      </c>
      <c r="AJ23" s="403">
        <v>4.2909952115837618E-2</v>
      </c>
      <c r="AK23" s="403">
        <v>4.0625185202046492E-2</v>
      </c>
      <c r="AL23" s="406">
        <v>7.424903941842787E-3</v>
      </c>
      <c r="AM23" s="406">
        <v>6.2836751358744754E-4</v>
      </c>
      <c r="AN23" s="406">
        <v>1.7228660112191276E-3</v>
      </c>
      <c r="AO23" s="403">
        <v>2.6027184149437259</v>
      </c>
    </row>
    <row r="24" spans="1:41">
      <c r="A24" s="395">
        <v>22</v>
      </c>
      <c r="B24" s="396">
        <v>21101</v>
      </c>
      <c r="C24" s="396" t="s">
        <v>331</v>
      </c>
      <c r="D24" s="418">
        <v>2</v>
      </c>
      <c r="E24" s="402">
        <v>832732</v>
      </c>
      <c r="F24" s="402">
        <v>899548.51191414916</v>
      </c>
      <c r="G24" s="402">
        <v>61248.716796564739</v>
      </c>
      <c r="H24" s="402">
        <v>0</v>
      </c>
      <c r="I24" s="402">
        <v>16.788336221522496</v>
      </c>
      <c r="J24" s="402">
        <v>128.61793791016402</v>
      </c>
      <c r="K24" s="402">
        <v>0</v>
      </c>
      <c r="L24" s="402">
        <v>0</v>
      </c>
      <c r="M24" s="402">
        <v>0</v>
      </c>
      <c r="N24" s="402">
        <v>61394.123070696427</v>
      </c>
      <c r="O24" s="403">
        <v>1.0802377138312798</v>
      </c>
      <c r="P24" s="403">
        <v>7.3551534943492911E-2</v>
      </c>
      <c r="Q24" s="403">
        <v>0</v>
      </c>
      <c r="R24" s="403">
        <v>2.0160551319659261E-5</v>
      </c>
      <c r="S24" s="403">
        <v>1.5445297876167126E-4</v>
      </c>
      <c r="T24" s="403">
        <v>0</v>
      </c>
      <c r="U24" s="403">
        <v>0</v>
      </c>
      <c r="V24" s="403">
        <v>0</v>
      </c>
      <c r="W24" s="403">
        <v>7.3726148473574241E-2</v>
      </c>
      <c r="X24" s="404">
        <v>6.0680119497091276</v>
      </c>
      <c r="Y24" s="403">
        <v>0.40512455576763706</v>
      </c>
      <c r="Z24" s="403">
        <v>5.598269879032172E-3</v>
      </c>
      <c r="AA24" s="403">
        <v>2.5602913949847775E-2</v>
      </c>
      <c r="AB24" s="403">
        <v>5.8078535544139054E-3</v>
      </c>
      <c r="AC24" s="405">
        <v>2.7023860791123584E-3</v>
      </c>
      <c r="AD24" s="405">
        <v>5.2011870151003742E-4</v>
      </c>
      <c r="AE24" s="405">
        <v>3.709732528193834E-4</v>
      </c>
      <c r="AF24" s="403">
        <v>0.4457270711843731</v>
      </c>
      <c r="AG24" s="404">
        <v>5.1852639205949149</v>
      </c>
      <c r="AH24" s="403">
        <v>0.34435621044140774</v>
      </c>
      <c r="AI24" s="403">
        <v>2.5345861533052219E-3</v>
      </c>
      <c r="AJ24" s="403">
        <v>6.1792561073336456E-3</v>
      </c>
      <c r="AK24" s="403">
        <v>4.7541731583931194E-3</v>
      </c>
      <c r="AL24" s="406">
        <v>2.5439044485028907E-3</v>
      </c>
      <c r="AM24" s="406">
        <v>2.1788497751911963E-4</v>
      </c>
      <c r="AN24" s="406">
        <v>2.5089681465950995E-4</v>
      </c>
      <c r="AO24" s="403">
        <v>0.36083691210112129</v>
      </c>
    </row>
    <row r="25" spans="1:41">
      <c r="A25" s="395">
        <v>23</v>
      </c>
      <c r="B25" s="396">
        <v>21201</v>
      </c>
      <c r="C25" s="396" t="s">
        <v>332</v>
      </c>
      <c r="D25" s="418">
        <v>2</v>
      </c>
      <c r="E25" s="402">
        <v>229060</v>
      </c>
      <c r="F25" s="402">
        <v>1370172.4577057553</v>
      </c>
      <c r="G25" s="402">
        <v>93783.288431249006</v>
      </c>
      <c r="H25" s="402">
        <v>0</v>
      </c>
      <c r="I25" s="402">
        <v>25.571623538663999</v>
      </c>
      <c r="J25" s="402">
        <v>195.90800691384447</v>
      </c>
      <c r="K25" s="402">
        <v>0</v>
      </c>
      <c r="L25" s="402">
        <v>0</v>
      </c>
      <c r="M25" s="402">
        <v>0</v>
      </c>
      <c r="N25" s="402">
        <v>94004.768061701514</v>
      </c>
      <c r="O25" s="403">
        <v>5.9817185790000664</v>
      </c>
      <c r="P25" s="403">
        <v>0.40942673723587275</v>
      </c>
      <c r="Q25" s="403">
        <v>0</v>
      </c>
      <c r="R25" s="403">
        <v>1.1163722840593731E-4</v>
      </c>
      <c r="S25" s="403">
        <v>8.5526939192283455E-4</v>
      </c>
      <c r="T25" s="403">
        <v>0</v>
      </c>
      <c r="U25" s="403">
        <v>0</v>
      </c>
      <c r="V25" s="403">
        <v>0</v>
      </c>
      <c r="W25" s="403">
        <v>0.41039364385620147</v>
      </c>
      <c r="X25" s="404">
        <v>23.731875590024863</v>
      </c>
      <c r="Y25" s="403">
        <v>1.6016935067540743</v>
      </c>
      <c r="Z25" s="403">
        <v>1.1229148788007581E-2</v>
      </c>
      <c r="AA25" s="403">
        <v>8.142938242571944E-2</v>
      </c>
      <c r="AB25" s="403">
        <v>1.555372491884411E-2</v>
      </c>
      <c r="AC25" s="405">
        <v>7.6767647987796587E-3</v>
      </c>
      <c r="AD25" s="405">
        <v>1.2951268430795141E-3</v>
      </c>
      <c r="AE25" s="405">
        <v>1.1416620619659774E-3</v>
      </c>
      <c r="AF25" s="403">
        <v>1.72001931659047</v>
      </c>
      <c r="AG25" s="404">
        <v>20.459525119713746</v>
      </c>
      <c r="AH25" s="403">
        <v>1.3750817797205963</v>
      </c>
      <c r="AI25" s="403">
        <v>2.2584102845211208E-3</v>
      </c>
      <c r="AJ25" s="403">
        <v>6.343490227050599E-3</v>
      </c>
      <c r="AK25" s="403">
        <v>1.2316533706386459E-2</v>
      </c>
      <c r="AL25" s="406">
        <v>7.1037937084198043E-3</v>
      </c>
      <c r="AM25" s="406">
        <v>5.5020572420758215E-4</v>
      </c>
      <c r="AN25" s="406">
        <v>7.7497362746842681E-4</v>
      </c>
      <c r="AO25" s="403">
        <v>1.4044291869986512</v>
      </c>
    </row>
    <row r="26" spans="1:41">
      <c r="A26" s="395">
        <v>24</v>
      </c>
      <c r="B26" s="396">
        <v>21301</v>
      </c>
      <c r="C26" s="396" t="s">
        <v>333</v>
      </c>
      <c r="D26" s="418">
        <v>2</v>
      </c>
      <c r="E26" s="402">
        <v>206946</v>
      </c>
      <c r="F26" s="402">
        <v>6277610.8147947388</v>
      </c>
      <c r="G26" s="402">
        <v>429255.46983303793</v>
      </c>
      <c r="H26" s="402">
        <v>0</v>
      </c>
      <c r="I26" s="402">
        <v>117.1594857095357</v>
      </c>
      <c r="J26" s="402">
        <v>897.5762255260131</v>
      </c>
      <c r="K26" s="402">
        <v>0</v>
      </c>
      <c r="L26" s="402">
        <v>0</v>
      </c>
      <c r="M26" s="402">
        <v>0</v>
      </c>
      <c r="N26" s="402">
        <v>430270.20554427349</v>
      </c>
      <c r="O26" s="403">
        <v>30.33453565082069</v>
      </c>
      <c r="P26" s="403">
        <v>2.0742390277320553</v>
      </c>
      <c r="Q26" s="403">
        <v>0</v>
      </c>
      <c r="R26" s="403">
        <v>5.66135541201742E-4</v>
      </c>
      <c r="S26" s="403">
        <v>4.3372484876538471E-3</v>
      </c>
      <c r="T26" s="403">
        <v>0</v>
      </c>
      <c r="U26" s="403">
        <v>0</v>
      </c>
      <c r="V26" s="403">
        <v>0</v>
      </c>
      <c r="W26" s="403">
        <v>2.0791424117609107</v>
      </c>
      <c r="X26" s="404">
        <v>75.908221233474649</v>
      </c>
      <c r="Y26" s="403">
        <v>4.9367433798248292</v>
      </c>
      <c r="Z26" s="403">
        <v>3.7159476434367546E-2</v>
      </c>
      <c r="AA26" s="403">
        <v>0.22729563614163306</v>
      </c>
      <c r="AB26" s="403">
        <v>7.3862282614311242E-2</v>
      </c>
      <c r="AC26" s="405">
        <v>1.6962368625707516E-2</v>
      </c>
      <c r="AD26" s="405">
        <v>1.392696077430563E-3</v>
      </c>
      <c r="AE26" s="405">
        <v>2.1822424722932957E-3</v>
      </c>
      <c r="AF26" s="403">
        <v>5.295598082190577</v>
      </c>
      <c r="AG26" s="404">
        <v>66.99876382492954</v>
      </c>
      <c r="AH26" s="403">
        <v>4.3328030635773462</v>
      </c>
      <c r="AI26" s="403">
        <v>8.9773151755770542E-3</v>
      </c>
      <c r="AJ26" s="403">
        <v>4.925825968298244E-2</v>
      </c>
      <c r="AK26" s="403">
        <v>4.5442766169149849E-2</v>
      </c>
      <c r="AL26" s="406">
        <v>1.4361477353677378E-2</v>
      </c>
      <c r="AM26" s="406">
        <v>5.4742735898546295E-4</v>
      </c>
      <c r="AN26" s="406">
        <v>1.6061391458971645E-3</v>
      </c>
      <c r="AO26" s="403">
        <v>4.452996448463618</v>
      </c>
    </row>
    <row r="27" spans="1:41">
      <c r="A27" s="395">
        <v>25</v>
      </c>
      <c r="B27" s="396">
        <v>31101</v>
      </c>
      <c r="C27" s="396" t="s">
        <v>334</v>
      </c>
      <c r="D27" s="418">
        <v>3</v>
      </c>
      <c r="E27" s="402">
        <v>1059428</v>
      </c>
      <c r="F27" s="402">
        <v>113901561.16678646</v>
      </c>
      <c r="G27" s="402">
        <v>7953117.0103895301</v>
      </c>
      <c r="H27" s="402">
        <v>0</v>
      </c>
      <c r="I27" s="402">
        <v>2125.7527300615657</v>
      </c>
      <c r="J27" s="402">
        <v>16285.707472126453</v>
      </c>
      <c r="K27" s="402">
        <v>0</v>
      </c>
      <c r="L27" s="402">
        <v>0</v>
      </c>
      <c r="M27" s="402">
        <v>0</v>
      </c>
      <c r="N27" s="402">
        <v>7971528.4705917174</v>
      </c>
      <c r="O27" s="403">
        <v>107.51231906914529</v>
      </c>
      <c r="P27" s="403">
        <v>7.5069915184321445</v>
      </c>
      <c r="Q27" s="403">
        <v>0</v>
      </c>
      <c r="R27" s="403">
        <v>2.0065098619836039E-3</v>
      </c>
      <c r="S27" s="403">
        <v>1.537217014476345E-2</v>
      </c>
      <c r="T27" s="403">
        <v>0</v>
      </c>
      <c r="U27" s="403">
        <v>0</v>
      </c>
      <c r="V27" s="403">
        <v>0</v>
      </c>
      <c r="W27" s="403">
        <v>7.5243701984388913</v>
      </c>
      <c r="X27" s="404">
        <v>131.6439776169581</v>
      </c>
      <c r="Y27" s="403">
        <v>9.1367590979216757</v>
      </c>
      <c r="Z27" s="403">
        <v>2.8046437912774062E-2</v>
      </c>
      <c r="AA27" s="403">
        <v>0.24644311424360488</v>
      </c>
      <c r="AB27" s="403">
        <v>3.1160674575167802E-2</v>
      </c>
      <c r="AC27" s="405">
        <v>6.4452038511697155E-3</v>
      </c>
      <c r="AD27" s="405">
        <v>6.0229134907203042E-4</v>
      </c>
      <c r="AE27" s="405">
        <v>1.4064894129933465E-3</v>
      </c>
      <c r="AF27" s="403">
        <v>9.450863309266456</v>
      </c>
      <c r="AG27" s="404">
        <v>123.00666324545649</v>
      </c>
      <c r="AH27" s="403">
        <v>8.5332241046624091</v>
      </c>
      <c r="AI27" s="403">
        <v>1.6403643938089289E-3</v>
      </c>
      <c r="AJ27" s="403">
        <v>5.7683617133899561E-3</v>
      </c>
      <c r="AK27" s="403">
        <v>2.4497072330358884E-2</v>
      </c>
      <c r="AL27" s="406">
        <v>5.0723891097875836E-3</v>
      </c>
      <c r="AM27" s="406">
        <v>1.9578161558580684E-4</v>
      </c>
      <c r="AN27" s="406">
        <v>8.7412778141970752E-4</v>
      </c>
      <c r="AO27" s="403">
        <v>8.5712722016067762</v>
      </c>
    </row>
    <row r="28" spans="1:41">
      <c r="A28" s="395">
        <v>26</v>
      </c>
      <c r="B28" s="396">
        <v>31104</v>
      </c>
      <c r="C28" s="396" t="s">
        <v>335</v>
      </c>
      <c r="D28" s="418">
        <v>3</v>
      </c>
      <c r="E28" s="402">
        <v>440945</v>
      </c>
      <c r="F28" s="402">
        <v>10676487.399936667</v>
      </c>
      <c r="G28" s="402">
        <v>737193.43544449308</v>
      </c>
      <c r="H28" s="402">
        <v>0</v>
      </c>
      <c r="I28" s="402">
        <v>199.25602428442633</v>
      </c>
      <c r="J28" s="402">
        <v>1526.5300040146767</v>
      </c>
      <c r="K28" s="402">
        <v>0</v>
      </c>
      <c r="L28" s="402">
        <v>0</v>
      </c>
      <c r="M28" s="402">
        <v>0</v>
      </c>
      <c r="N28" s="402">
        <v>738919.22147279221</v>
      </c>
      <c r="O28" s="403">
        <v>24.212741725014837</v>
      </c>
      <c r="P28" s="403">
        <v>1.6718489504235066</v>
      </c>
      <c r="Q28" s="403">
        <v>0</v>
      </c>
      <c r="R28" s="403">
        <v>4.5188407689037487E-4</v>
      </c>
      <c r="S28" s="403">
        <v>3.4619510460821121E-3</v>
      </c>
      <c r="T28" s="403">
        <v>0</v>
      </c>
      <c r="U28" s="403">
        <v>0</v>
      </c>
      <c r="V28" s="403">
        <v>0</v>
      </c>
      <c r="W28" s="403">
        <v>1.6757627855464792</v>
      </c>
      <c r="X28" s="404">
        <v>64.858185025475763</v>
      </c>
      <c r="Y28" s="403">
        <v>4.3927334510108533</v>
      </c>
      <c r="Z28" s="403">
        <v>2.4872664334402033E-2</v>
      </c>
      <c r="AA28" s="403">
        <v>0.1642050444064119</v>
      </c>
      <c r="AB28" s="403">
        <v>6.8469207243413294E-2</v>
      </c>
      <c r="AC28" s="405">
        <v>8.218415494786897E-3</v>
      </c>
      <c r="AD28" s="405">
        <v>8.7808431247366652E-4</v>
      </c>
      <c r="AE28" s="405">
        <v>1.2812581086307996E-3</v>
      </c>
      <c r="AF28" s="403">
        <v>4.6606581249109782</v>
      </c>
      <c r="AG28" s="404">
        <v>52.140412155868717</v>
      </c>
      <c r="AH28" s="403">
        <v>3.5184108329447925</v>
      </c>
      <c r="AI28" s="403">
        <v>2.5296425217988727E-3</v>
      </c>
      <c r="AJ28" s="403">
        <v>6.4381527665478017E-3</v>
      </c>
      <c r="AK28" s="403">
        <v>2.2208314948109251E-2</v>
      </c>
      <c r="AL28" s="406">
        <v>6.6693466236562512E-3</v>
      </c>
      <c r="AM28" s="406">
        <v>3.2267974076739049E-4</v>
      </c>
      <c r="AN28" s="406">
        <v>8.1181834388782345E-4</v>
      </c>
      <c r="AO28" s="403">
        <v>3.5573907878895588</v>
      </c>
    </row>
    <row r="29" spans="1:41">
      <c r="A29" s="395">
        <v>27</v>
      </c>
      <c r="B29" s="396">
        <v>31201</v>
      </c>
      <c r="C29" s="396" t="s">
        <v>336</v>
      </c>
      <c r="D29" s="418">
        <v>3</v>
      </c>
      <c r="E29" s="402">
        <v>109795</v>
      </c>
      <c r="F29" s="402">
        <v>3009255.0920767477</v>
      </c>
      <c r="G29" s="402">
        <v>207738.22223708616</v>
      </c>
      <c r="H29" s="402">
        <v>0</v>
      </c>
      <c r="I29" s="402">
        <v>56.161936341388362</v>
      </c>
      <c r="J29" s="402">
        <v>430.26493786864341</v>
      </c>
      <c r="K29" s="402">
        <v>0</v>
      </c>
      <c r="L29" s="402">
        <v>0</v>
      </c>
      <c r="M29" s="402">
        <v>0</v>
      </c>
      <c r="N29" s="402">
        <v>208224.64911129617</v>
      </c>
      <c r="O29" s="403">
        <v>27.407942912489165</v>
      </c>
      <c r="P29" s="403">
        <v>1.8920553963029842</v>
      </c>
      <c r="Q29" s="403">
        <v>0</v>
      </c>
      <c r="R29" s="403">
        <v>5.1151633809725728E-4</v>
      </c>
      <c r="S29" s="403">
        <v>3.9188026583054187E-3</v>
      </c>
      <c r="T29" s="403">
        <v>0</v>
      </c>
      <c r="U29" s="403">
        <v>0</v>
      </c>
      <c r="V29" s="403">
        <v>0</v>
      </c>
      <c r="W29" s="403">
        <v>1.8964857152993868</v>
      </c>
      <c r="X29" s="404">
        <v>72.057066699929806</v>
      </c>
      <c r="Y29" s="403">
        <v>4.6813893665925113</v>
      </c>
      <c r="Z29" s="403">
        <v>2.9834659478151941E-2</v>
      </c>
      <c r="AA29" s="403">
        <v>0.19030637104452211</v>
      </c>
      <c r="AB29" s="403">
        <v>0.10354480354185483</v>
      </c>
      <c r="AC29" s="405">
        <v>6.753809386059852E-3</v>
      </c>
      <c r="AD29" s="405">
        <v>7.9576324456963571E-4</v>
      </c>
      <c r="AE29" s="405">
        <v>1.9927405414163039E-3</v>
      </c>
      <c r="AF29" s="403">
        <v>5.0146175138290898</v>
      </c>
      <c r="AG29" s="404">
        <v>62.319497327976407</v>
      </c>
      <c r="AH29" s="403">
        <v>4.021942735337884</v>
      </c>
      <c r="AI29" s="403">
        <v>2.3358745348850173E-3</v>
      </c>
      <c r="AJ29" s="403">
        <v>8.9900110752746537E-3</v>
      </c>
      <c r="AK29" s="403">
        <v>2.9394383726399648E-2</v>
      </c>
      <c r="AL29" s="406">
        <v>5.3803503300109343E-3</v>
      </c>
      <c r="AM29" s="406">
        <v>2.9331925196330412E-4</v>
      </c>
      <c r="AN29" s="406">
        <v>1.5262400196655443E-3</v>
      </c>
      <c r="AO29" s="403">
        <v>4.0698629142760865</v>
      </c>
    </row>
    <row r="30" spans="1:41">
      <c r="A30" s="395">
        <v>28</v>
      </c>
      <c r="B30" s="396">
        <v>61101</v>
      </c>
      <c r="C30" s="396" t="s">
        <v>337</v>
      </c>
      <c r="D30" s="418">
        <v>6</v>
      </c>
      <c r="E30" s="402">
        <v>22476</v>
      </c>
      <c r="F30" s="402">
        <v>211173.32775745945</v>
      </c>
      <c r="G30" s="402">
        <v>14767.394131236249</v>
      </c>
      <c r="H30" s="402">
        <v>0</v>
      </c>
      <c r="I30" s="402">
        <v>11.634034674238425</v>
      </c>
      <c r="J30" s="402">
        <v>312.24626474412122</v>
      </c>
      <c r="K30" s="402">
        <v>0</v>
      </c>
      <c r="L30" s="402">
        <v>0</v>
      </c>
      <c r="M30" s="402">
        <v>0</v>
      </c>
      <c r="N30" s="402">
        <v>15091.274430654608</v>
      </c>
      <c r="O30" s="403">
        <v>9.3955031036420831</v>
      </c>
      <c r="P30" s="403">
        <v>0.65702945947838798</v>
      </c>
      <c r="Q30" s="403">
        <v>0</v>
      </c>
      <c r="R30" s="403">
        <v>5.1762033610243928E-4</v>
      </c>
      <c r="S30" s="403">
        <v>1.3892430358788094E-2</v>
      </c>
      <c r="T30" s="403">
        <v>0</v>
      </c>
      <c r="U30" s="403">
        <v>0</v>
      </c>
      <c r="V30" s="403">
        <v>0</v>
      </c>
      <c r="W30" s="403">
        <v>0.67143951017327852</v>
      </c>
      <c r="X30" s="404">
        <v>105.7546962505327</v>
      </c>
      <c r="Y30" s="403">
        <v>7.2924944365291386</v>
      </c>
      <c r="Z30" s="403">
        <v>2.3670810301962428E-2</v>
      </c>
      <c r="AA30" s="403">
        <v>0.19227040302101972</v>
      </c>
      <c r="AB30" s="403">
        <v>6.782116351321904E-2</v>
      </c>
      <c r="AC30" s="405">
        <v>2.0251284487993026E-2</v>
      </c>
      <c r="AD30" s="405">
        <v>1.6992296609164863E-3</v>
      </c>
      <c r="AE30" s="405">
        <v>5.2043228859847794E-3</v>
      </c>
      <c r="AF30" s="403">
        <v>7.6034116504002309</v>
      </c>
      <c r="AG30" s="404">
        <v>99.152877458383387</v>
      </c>
      <c r="AH30" s="403">
        <v>6.8318858259758493</v>
      </c>
      <c r="AI30" s="403">
        <v>3.2058321020542024E-3</v>
      </c>
      <c r="AJ30" s="403">
        <v>1.4767328862414313E-2</v>
      </c>
      <c r="AK30" s="403">
        <v>6.202750221675514E-2</v>
      </c>
      <c r="AL30" s="406">
        <v>1.9301509618785569E-2</v>
      </c>
      <c r="AM30" s="406">
        <v>7.7856578625117218E-4</v>
      </c>
      <c r="AN30" s="406">
        <v>4.6529472836302974E-3</v>
      </c>
      <c r="AO30" s="403">
        <v>6.9366195118457386</v>
      </c>
    </row>
    <row r="31" spans="1:41">
      <c r="A31" s="395">
        <v>29</v>
      </c>
      <c r="B31" s="396">
        <v>62101</v>
      </c>
      <c r="C31" s="396" t="s">
        <v>338</v>
      </c>
      <c r="D31" s="418">
        <v>6</v>
      </c>
      <c r="E31" s="402">
        <v>150078</v>
      </c>
      <c r="F31" s="402">
        <v>5930257.677482767</v>
      </c>
      <c r="G31" s="402">
        <v>482150.43271588249</v>
      </c>
      <c r="H31" s="402">
        <v>0</v>
      </c>
      <c r="I31" s="402">
        <v>326.71182568209565</v>
      </c>
      <c r="J31" s="402">
        <v>8768.6301505410302</v>
      </c>
      <c r="K31" s="402">
        <v>0</v>
      </c>
      <c r="L31" s="402">
        <v>0</v>
      </c>
      <c r="M31" s="402">
        <v>0</v>
      </c>
      <c r="N31" s="402">
        <v>491245.7746921056</v>
      </c>
      <c r="O31" s="403">
        <v>39.514503641324957</v>
      </c>
      <c r="P31" s="403">
        <v>3.2126656319772553</v>
      </c>
      <c r="Q31" s="403">
        <v>0</v>
      </c>
      <c r="R31" s="403">
        <v>2.1769468255313615E-3</v>
      </c>
      <c r="S31" s="403">
        <v>5.8427152217786951E-2</v>
      </c>
      <c r="T31" s="403">
        <v>0</v>
      </c>
      <c r="U31" s="403">
        <v>0</v>
      </c>
      <c r="V31" s="403">
        <v>0</v>
      </c>
      <c r="W31" s="403">
        <v>3.2732697310205734</v>
      </c>
      <c r="X31" s="404">
        <v>105.08685365253852</v>
      </c>
      <c r="Y31" s="403">
        <v>7.4153086254306526</v>
      </c>
      <c r="Z31" s="403">
        <v>2.7066744340219998E-2</v>
      </c>
      <c r="AA31" s="403">
        <v>0.22651263402506067</v>
      </c>
      <c r="AB31" s="403">
        <v>9.9496655234428896E-2</v>
      </c>
      <c r="AC31" s="405">
        <v>3.4546600220061119E-2</v>
      </c>
      <c r="AD31" s="405">
        <v>2.1187672895599365E-3</v>
      </c>
      <c r="AE31" s="405">
        <v>2.9131223110747543E-3</v>
      </c>
      <c r="AF31" s="403">
        <v>7.8079631488510604</v>
      </c>
      <c r="AG31" s="404">
        <v>96.873562760723757</v>
      </c>
      <c r="AH31" s="403">
        <v>6.8472308111268809</v>
      </c>
      <c r="AI31" s="403">
        <v>2.3838063114127472E-3</v>
      </c>
      <c r="AJ31" s="403">
        <v>8.644903192707035E-3</v>
      </c>
      <c r="AK31" s="403">
        <v>9.2036002316695259E-2</v>
      </c>
      <c r="AL31" s="406">
        <v>3.33136952631157E-2</v>
      </c>
      <c r="AM31" s="406">
        <v>1.0717437537842284E-3</v>
      </c>
      <c r="AN31" s="406">
        <v>2.3003005265309837E-3</v>
      </c>
      <c r="AO31" s="403">
        <v>6.9869812624911267</v>
      </c>
    </row>
    <row r="32" spans="1:41">
      <c r="A32" s="395">
        <v>30</v>
      </c>
      <c r="B32" s="396">
        <v>62201</v>
      </c>
      <c r="C32" s="396" t="s">
        <v>339</v>
      </c>
      <c r="D32" s="418">
        <v>6</v>
      </c>
      <c r="E32" s="402">
        <v>271512</v>
      </c>
      <c r="F32" s="402">
        <v>2146274.8369953092</v>
      </c>
      <c r="G32" s="402">
        <v>147793.88062968897</v>
      </c>
      <c r="H32" s="402">
        <v>0</v>
      </c>
      <c r="I32" s="402">
        <v>118.24332238931069</v>
      </c>
      <c r="J32" s="402">
        <v>3173.5366775855064</v>
      </c>
      <c r="K32" s="402">
        <v>0</v>
      </c>
      <c r="L32" s="402">
        <v>0</v>
      </c>
      <c r="M32" s="402">
        <v>0</v>
      </c>
      <c r="N32" s="402">
        <v>151085.66062966379</v>
      </c>
      <c r="O32" s="403">
        <v>7.9048986306141504</v>
      </c>
      <c r="P32" s="403">
        <v>0.54433645890306492</v>
      </c>
      <c r="Q32" s="403">
        <v>0</v>
      </c>
      <c r="R32" s="403">
        <v>4.354994342397783E-4</v>
      </c>
      <c r="S32" s="403">
        <v>1.1688384592892787E-2</v>
      </c>
      <c r="T32" s="403">
        <v>0</v>
      </c>
      <c r="U32" s="403">
        <v>0</v>
      </c>
      <c r="V32" s="403">
        <v>0</v>
      </c>
      <c r="W32" s="403">
        <v>0.55646034293019753</v>
      </c>
      <c r="X32" s="404">
        <v>77.37508373510056</v>
      </c>
      <c r="Y32" s="403">
        <v>5.1667870317560158</v>
      </c>
      <c r="Z32" s="403">
        <v>2.8278466978105744E-2</v>
      </c>
      <c r="AA32" s="403">
        <v>0.25623949601871543</v>
      </c>
      <c r="AB32" s="403">
        <v>6.1204238107448586E-2</v>
      </c>
      <c r="AC32" s="405">
        <v>6.3190523403274718E-2</v>
      </c>
      <c r="AD32" s="405">
        <v>2.7180707413967261E-3</v>
      </c>
      <c r="AE32" s="405">
        <v>2.8054825852037923E-3</v>
      </c>
      <c r="AF32" s="403">
        <v>5.5812233095901576</v>
      </c>
      <c r="AG32" s="404">
        <v>69.479956619731183</v>
      </c>
      <c r="AH32" s="403">
        <v>4.6159779081716996</v>
      </c>
      <c r="AI32" s="403">
        <v>1.4474642225517365E-3</v>
      </c>
      <c r="AJ32" s="403">
        <v>8.7451260280664699E-3</v>
      </c>
      <c r="AK32" s="403">
        <v>5.4176506848416794E-2</v>
      </c>
      <c r="AL32" s="406">
        <v>6.2135897681211937E-2</v>
      </c>
      <c r="AM32" s="406">
        <v>1.5931603695125793E-3</v>
      </c>
      <c r="AN32" s="406">
        <v>2.0929895070859982E-3</v>
      </c>
      <c r="AO32" s="403">
        <v>4.7461690528285452</v>
      </c>
    </row>
    <row r="33" spans="1:41">
      <c r="A33" s="395">
        <v>31</v>
      </c>
      <c r="B33" s="396">
        <v>62202</v>
      </c>
      <c r="C33" s="396" t="s">
        <v>340</v>
      </c>
      <c r="D33" s="418">
        <v>6</v>
      </c>
      <c r="E33" s="402">
        <v>433555</v>
      </c>
      <c r="F33" s="402">
        <v>3495282.3183527775</v>
      </c>
      <c r="G33" s="402">
        <v>250097.15560603849</v>
      </c>
      <c r="H33" s="402">
        <v>0</v>
      </c>
      <c r="I33" s="402">
        <v>192.56331336821617</v>
      </c>
      <c r="J33" s="402">
        <v>5168.2135226155478</v>
      </c>
      <c r="K33" s="402">
        <v>0</v>
      </c>
      <c r="L33" s="402">
        <v>0</v>
      </c>
      <c r="M33" s="402">
        <v>0</v>
      </c>
      <c r="N33" s="402">
        <v>255457.93244202225</v>
      </c>
      <c r="O33" s="403">
        <v>8.061912141141903</v>
      </c>
      <c r="P33" s="403">
        <v>0.57685220008081672</v>
      </c>
      <c r="Q33" s="403">
        <v>0</v>
      </c>
      <c r="R33" s="403">
        <v>4.4414967736092578E-4</v>
      </c>
      <c r="S33" s="403">
        <v>1.1920548771472013E-2</v>
      </c>
      <c r="T33" s="403">
        <v>0</v>
      </c>
      <c r="U33" s="403">
        <v>0</v>
      </c>
      <c r="V33" s="403">
        <v>0</v>
      </c>
      <c r="W33" s="403">
        <v>0.58921689852964965</v>
      </c>
      <c r="X33" s="404">
        <v>75.192575724233166</v>
      </c>
      <c r="Y33" s="403">
        <v>5.0209084572587406</v>
      </c>
      <c r="Z33" s="403">
        <v>2.7227423828534828E-2</v>
      </c>
      <c r="AA33" s="403">
        <v>0.23705312409967078</v>
      </c>
      <c r="AB33" s="403">
        <v>6.0834104664002436E-2</v>
      </c>
      <c r="AC33" s="405">
        <v>5.5379662557743375E-2</v>
      </c>
      <c r="AD33" s="405">
        <v>2.2480959747156609E-3</v>
      </c>
      <c r="AE33" s="405">
        <v>2.700371267126178E-3</v>
      </c>
      <c r="AF33" s="403">
        <v>5.4063512396505367</v>
      </c>
      <c r="AG33" s="404">
        <v>67.313031038216423</v>
      </c>
      <c r="AH33" s="403">
        <v>4.4715099127964901</v>
      </c>
      <c r="AI33" s="403">
        <v>2.0595597435617832E-3</v>
      </c>
      <c r="AJ33" s="403">
        <v>1.0115892285368737E-2</v>
      </c>
      <c r="AK33" s="403">
        <v>5.33483173566799E-2</v>
      </c>
      <c r="AL33" s="406">
        <v>5.4340603661874778E-2</v>
      </c>
      <c r="AM33" s="406">
        <v>1.3414181122021957E-3</v>
      </c>
      <c r="AN33" s="406">
        <v>2.0730665328916277E-3</v>
      </c>
      <c r="AO33" s="403">
        <v>4.5947887704890666</v>
      </c>
    </row>
    <row r="34" spans="1:41">
      <c r="A34" s="395">
        <v>32</v>
      </c>
      <c r="B34" s="396">
        <v>62909</v>
      </c>
      <c r="C34" s="396" t="s">
        <v>341</v>
      </c>
      <c r="D34" s="418">
        <v>6</v>
      </c>
      <c r="E34" s="402">
        <v>7789</v>
      </c>
      <c r="F34" s="402">
        <v>474428.28861410782</v>
      </c>
      <c r="G34" s="402">
        <v>32630.654001178242</v>
      </c>
      <c r="H34" s="402">
        <v>0</v>
      </c>
      <c r="I34" s="402">
        <v>26.137368856144075</v>
      </c>
      <c r="J34" s="402">
        <v>701.50175962962373</v>
      </c>
      <c r="K34" s="402">
        <v>0</v>
      </c>
      <c r="L34" s="402">
        <v>0</v>
      </c>
      <c r="M34" s="402">
        <v>0</v>
      </c>
      <c r="N34" s="402">
        <v>33358.293129664009</v>
      </c>
      <c r="O34" s="403">
        <v>60.910038337926288</v>
      </c>
      <c r="P34" s="403">
        <v>4.1893252023595124</v>
      </c>
      <c r="Q34" s="403">
        <v>0</v>
      </c>
      <c r="R34" s="403">
        <v>3.3556770902739858E-3</v>
      </c>
      <c r="S34" s="403">
        <v>9.0063135143102296E-2</v>
      </c>
      <c r="T34" s="403">
        <v>0</v>
      </c>
      <c r="U34" s="403">
        <v>0</v>
      </c>
      <c r="V34" s="403">
        <v>0</v>
      </c>
      <c r="W34" s="403">
        <v>4.2827440145928888</v>
      </c>
      <c r="X34" s="404">
        <v>136.43156561245945</v>
      </c>
      <c r="Y34" s="403">
        <v>8.999886070208218</v>
      </c>
      <c r="Z34" s="403">
        <v>3.5328866034061726E-2</v>
      </c>
      <c r="AA34" s="403">
        <v>0.31937455785958302</v>
      </c>
      <c r="AB34" s="403">
        <v>0.13487435588754057</v>
      </c>
      <c r="AC34" s="405">
        <v>3.3580682697993601E-2</v>
      </c>
      <c r="AD34" s="405">
        <v>2.4167738895821923E-3</v>
      </c>
      <c r="AE34" s="405">
        <v>3.6040986938306722E-3</v>
      </c>
      <c r="AF34" s="403">
        <v>9.529065405270801</v>
      </c>
      <c r="AG34" s="404">
        <v>126.28714434293209</v>
      </c>
      <c r="AH34" s="403">
        <v>8.2932219856276994</v>
      </c>
      <c r="AI34" s="403">
        <v>2.4728133355249541E-3</v>
      </c>
      <c r="AJ34" s="403">
        <v>1.341172868095547E-2</v>
      </c>
      <c r="AK34" s="403">
        <v>0.12722869976926884</v>
      </c>
      <c r="AL34" s="406">
        <v>3.2028532995213924E-2</v>
      </c>
      <c r="AM34" s="406">
        <v>1.144174872898899E-3</v>
      </c>
      <c r="AN34" s="406">
        <v>2.8209211083429948E-3</v>
      </c>
      <c r="AO34" s="403">
        <v>8.472328856389904</v>
      </c>
    </row>
    <row r="35" spans="1:41">
      <c r="A35" s="395">
        <v>33</v>
      </c>
      <c r="B35" s="396">
        <v>71101</v>
      </c>
      <c r="C35" s="396" t="s">
        <v>342</v>
      </c>
      <c r="D35" s="418">
        <v>6</v>
      </c>
      <c r="E35" s="402">
        <v>122971</v>
      </c>
      <c r="F35" s="402">
        <v>301173.34690295358</v>
      </c>
      <c r="G35" s="402">
        <v>19626.58187657447</v>
      </c>
      <c r="H35" s="402">
        <v>37594.75312264204</v>
      </c>
      <c r="I35" s="402">
        <v>359892.05920364882</v>
      </c>
      <c r="J35" s="402">
        <v>563.74754136593037</v>
      </c>
      <c r="K35" s="402">
        <v>0</v>
      </c>
      <c r="L35" s="402">
        <v>0</v>
      </c>
      <c r="M35" s="402">
        <v>0</v>
      </c>
      <c r="N35" s="402">
        <v>417677.14174423122</v>
      </c>
      <c r="O35" s="403">
        <v>2.449141235762526</v>
      </c>
      <c r="P35" s="403">
        <v>0.15960333636852972</v>
      </c>
      <c r="Q35" s="403">
        <v>0.30572047980940253</v>
      </c>
      <c r="R35" s="403">
        <v>2.9266417220616958</v>
      </c>
      <c r="S35" s="403">
        <v>4.5843942178719404E-3</v>
      </c>
      <c r="T35" s="403">
        <v>0</v>
      </c>
      <c r="U35" s="403">
        <v>0</v>
      </c>
      <c r="V35" s="403">
        <v>0</v>
      </c>
      <c r="W35" s="403">
        <v>3.3965499324574999</v>
      </c>
      <c r="X35" s="404">
        <v>61.825659039909354</v>
      </c>
      <c r="Y35" s="403">
        <v>4.4259887034977217</v>
      </c>
      <c r="Z35" s="403">
        <v>0.31738481102775729</v>
      </c>
      <c r="AA35" s="403">
        <v>3.027704619628957</v>
      </c>
      <c r="AB35" s="403">
        <v>3.5878172958287997E-2</v>
      </c>
      <c r="AC35" s="405">
        <v>7.2080127210665083E-3</v>
      </c>
      <c r="AD35" s="405">
        <v>1.7324140387659334E-3</v>
      </c>
      <c r="AE35" s="405">
        <v>3.8527570286030115E-3</v>
      </c>
      <c r="AF35" s="403">
        <v>7.8197494909011578</v>
      </c>
      <c r="AG35" s="404">
        <v>57.476472868680766</v>
      </c>
      <c r="AH35" s="403">
        <v>4.1184459034323737</v>
      </c>
      <c r="AI35" s="403">
        <v>0.30700903853124778</v>
      </c>
      <c r="AJ35" s="403">
        <v>2.9342239068566922</v>
      </c>
      <c r="AK35" s="403">
        <v>3.236046254911714E-2</v>
      </c>
      <c r="AL35" s="406">
        <v>6.5062062017310256E-3</v>
      </c>
      <c r="AM35" s="406">
        <v>6.7420141981731571E-4</v>
      </c>
      <c r="AN35" s="406">
        <v>3.3723090960005803E-3</v>
      </c>
      <c r="AO35" s="403">
        <v>7.4025920280869801</v>
      </c>
    </row>
    <row r="36" spans="1:41">
      <c r="A36" s="395">
        <v>34</v>
      </c>
      <c r="B36" s="396">
        <v>111101</v>
      </c>
      <c r="C36" s="396" t="s">
        <v>343</v>
      </c>
      <c r="D36" s="418">
        <v>11</v>
      </c>
      <c r="E36" s="402">
        <v>1573149</v>
      </c>
      <c r="F36" s="402">
        <v>40156.673831091146</v>
      </c>
      <c r="G36" s="402">
        <v>2495.803725544677</v>
      </c>
      <c r="H36" s="402">
        <v>0</v>
      </c>
      <c r="I36" s="402">
        <v>0.34496330000967473</v>
      </c>
      <c r="J36" s="402">
        <v>5.0783021525893499</v>
      </c>
      <c r="K36" s="402">
        <v>0</v>
      </c>
      <c r="L36" s="402">
        <v>0</v>
      </c>
      <c r="M36" s="402">
        <v>0</v>
      </c>
      <c r="N36" s="402">
        <v>2501.2269909972761</v>
      </c>
      <c r="O36" s="403">
        <v>2.5526300325710499E-2</v>
      </c>
      <c r="P36" s="403">
        <v>1.5865018034176529E-3</v>
      </c>
      <c r="Q36" s="403">
        <v>0</v>
      </c>
      <c r="R36" s="403">
        <v>2.1928202605708344E-7</v>
      </c>
      <c r="S36" s="403">
        <v>3.2281126279769748E-6</v>
      </c>
      <c r="T36" s="403">
        <v>0</v>
      </c>
      <c r="U36" s="403">
        <v>0</v>
      </c>
      <c r="V36" s="403">
        <v>0</v>
      </c>
      <c r="W36" s="403">
        <v>1.5899491980716869E-3</v>
      </c>
      <c r="X36" s="404">
        <v>35.018414821777583</v>
      </c>
      <c r="Y36" s="403">
        <v>2.2638993553967794</v>
      </c>
      <c r="Z36" s="403">
        <v>0.10513054943187841</v>
      </c>
      <c r="AA36" s="403">
        <v>3.2932928486646786</v>
      </c>
      <c r="AB36" s="403">
        <v>2.7179245854692051</v>
      </c>
      <c r="AC36" s="405">
        <v>8.0364804846895267E-3</v>
      </c>
      <c r="AD36" s="405">
        <v>1.1235023966690201E-3</v>
      </c>
      <c r="AE36" s="405">
        <v>1.4444120630382178E-3</v>
      </c>
      <c r="AF36" s="403">
        <v>8.3908517339069277</v>
      </c>
      <c r="AG36" s="404">
        <v>25.635947484758926</v>
      </c>
      <c r="AH36" s="403">
        <v>1.6367074696688333</v>
      </c>
      <c r="AI36" s="403">
        <v>2.6780403629777204E-2</v>
      </c>
      <c r="AJ36" s="403">
        <v>3.0323616190242988</v>
      </c>
      <c r="AK36" s="403">
        <v>2.2648822075784087</v>
      </c>
      <c r="AL36" s="406">
        <v>6.1100695175329376E-3</v>
      </c>
      <c r="AM36" s="406">
        <v>3.8997023300615951E-4</v>
      </c>
      <c r="AN36" s="406">
        <v>9.5253166242639342E-4</v>
      </c>
      <c r="AO36" s="403">
        <v>6.9681842713142741</v>
      </c>
    </row>
    <row r="37" spans="1:41">
      <c r="A37" s="395">
        <v>35</v>
      </c>
      <c r="B37" s="396">
        <v>111201</v>
      </c>
      <c r="C37" s="396" t="s">
        <v>344</v>
      </c>
      <c r="D37" s="418">
        <v>11</v>
      </c>
      <c r="E37" s="402">
        <v>740253</v>
      </c>
      <c r="F37" s="402">
        <v>2636720.3091448448</v>
      </c>
      <c r="G37" s="402">
        <v>163419.2524906233</v>
      </c>
      <c r="H37" s="402">
        <v>0</v>
      </c>
      <c r="I37" s="402">
        <v>22.650574668385584</v>
      </c>
      <c r="J37" s="402">
        <v>333.44550592083948</v>
      </c>
      <c r="K37" s="402">
        <v>0</v>
      </c>
      <c r="L37" s="402">
        <v>0</v>
      </c>
      <c r="M37" s="402">
        <v>0</v>
      </c>
      <c r="N37" s="402">
        <v>163775.34857121253</v>
      </c>
      <c r="O37" s="403">
        <v>3.5619177620959928</v>
      </c>
      <c r="P37" s="403">
        <v>0.22076135117402201</v>
      </c>
      <c r="Q37" s="403">
        <v>0</v>
      </c>
      <c r="R37" s="403">
        <v>3.0598423334164924E-5</v>
      </c>
      <c r="S37" s="403">
        <v>4.5044803049881527E-4</v>
      </c>
      <c r="T37" s="403">
        <v>0</v>
      </c>
      <c r="U37" s="403">
        <v>0</v>
      </c>
      <c r="V37" s="403">
        <v>0</v>
      </c>
      <c r="W37" s="403">
        <v>0.221242397627855</v>
      </c>
      <c r="X37" s="404">
        <v>35.059051928445527</v>
      </c>
      <c r="Y37" s="403">
        <v>2.2365569355038724</v>
      </c>
      <c r="Z37" s="403">
        <v>5.7516047850205788E-2</v>
      </c>
      <c r="AA37" s="403">
        <v>1.3585032715679131</v>
      </c>
      <c r="AB37" s="403">
        <v>1.1165113011579526</v>
      </c>
      <c r="AC37" s="405">
        <v>6.5360384381137953E-3</v>
      </c>
      <c r="AD37" s="405">
        <v>8.7127371359250658E-4</v>
      </c>
      <c r="AE37" s="405">
        <v>1.3485448278634808E-3</v>
      </c>
      <c r="AF37" s="403">
        <v>4.7778434130595135</v>
      </c>
      <c r="AG37" s="404">
        <v>23.916187951122087</v>
      </c>
      <c r="AH37" s="403">
        <v>1.501312897978877</v>
      </c>
      <c r="AI37" s="403">
        <v>1.3178333708010906E-2</v>
      </c>
      <c r="AJ37" s="403">
        <v>0.70902025534558688</v>
      </c>
      <c r="AK37" s="403">
        <v>0.54746802456200905</v>
      </c>
      <c r="AL37" s="406">
        <v>4.1567673644110278E-3</v>
      </c>
      <c r="AM37" s="406">
        <v>2.5280532493666773E-4</v>
      </c>
      <c r="AN37" s="406">
        <v>8.233991225321236E-4</v>
      </c>
      <c r="AO37" s="403">
        <v>2.7762124834063657</v>
      </c>
    </row>
    <row r="38" spans="1:41">
      <c r="A38" s="395">
        <v>36</v>
      </c>
      <c r="B38" s="396">
        <v>111202</v>
      </c>
      <c r="C38" s="396" t="s">
        <v>345</v>
      </c>
      <c r="D38" s="418">
        <v>11</v>
      </c>
      <c r="E38" s="402">
        <v>61600</v>
      </c>
      <c r="F38" s="402">
        <v>445805.83415997628</v>
      </c>
      <c r="G38" s="402">
        <v>30070.625824807972</v>
      </c>
      <c r="H38" s="402">
        <v>0</v>
      </c>
      <c r="I38" s="402">
        <v>3.8296660814652057</v>
      </c>
      <c r="J38" s="402">
        <v>56.377595833115407</v>
      </c>
      <c r="K38" s="402">
        <v>0</v>
      </c>
      <c r="L38" s="402">
        <v>0</v>
      </c>
      <c r="M38" s="402">
        <v>0</v>
      </c>
      <c r="N38" s="402">
        <v>30130.833086722556</v>
      </c>
      <c r="O38" s="403">
        <v>7.2371076974022124</v>
      </c>
      <c r="P38" s="403">
        <v>0.48815951014298659</v>
      </c>
      <c r="Q38" s="403">
        <v>0</v>
      </c>
      <c r="R38" s="403">
        <v>6.2169903919889698E-5</v>
      </c>
      <c r="S38" s="403">
        <v>9.1522071157654878E-4</v>
      </c>
      <c r="T38" s="403">
        <v>0</v>
      </c>
      <c r="U38" s="403">
        <v>0</v>
      </c>
      <c r="V38" s="403">
        <v>0</v>
      </c>
      <c r="W38" s="403">
        <v>0.48913690075848304</v>
      </c>
      <c r="X38" s="404">
        <v>37.874305081720522</v>
      </c>
      <c r="Y38" s="403">
        <v>2.5839107543624742</v>
      </c>
      <c r="Z38" s="403">
        <v>4.7876720554970088E-2</v>
      </c>
      <c r="AA38" s="403">
        <v>0.42713388808147018</v>
      </c>
      <c r="AB38" s="403">
        <v>0.37780548947054143</v>
      </c>
      <c r="AC38" s="405">
        <v>5.1951732914186886E-3</v>
      </c>
      <c r="AD38" s="405">
        <v>8.1541388937889862E-4</v>
      </c>
      <c r="AE38" s="405">
        <v>1.4764078438723673E-3</v>
      </c>
      <c r="AF38" s="403">
        <v>3.4442138474941264</v>
      </c>
      <c r="AG38" s="404">
        <v>30.988775502141799</v>
      </c>
      <c r="AH38" s="403">
        <v>2.1092975647148124</v>
      </c>
      <c r="AI38" s="403">
        <v>2.0483534405416358E-2</v>
      </c>
      <c r="AJ38" s="403">
        <v>0.21485204371978994</v>
      </c>
      <c r="AK38" s="403">
        <v>0.21541683991776808</v>
      </c>
      <c r="AL38" s="406">
        <v>3.9645709992261009E-3</v>
      </c>
      <c r="AM38" s="406">
        <v>2.8856085269415036E-4</v>
      </c>
      <c r="AN38" s="406">
        <v>1.1128918005528041E-3</v>
      </c>
      <c r="AO38" s="403">
        <v>2.5654160064102594</v>
      </c>
    </row>
    <row r="39" spans="1:41">
      <c r="A39" s="395">
        <v>37</v>
      </c>
      <c r="B39" s="396">
        <v>111203</v>
      </c>
      <c r="C39" s="396" t="s">
        <v>346</v>
      </c>
      <c r="D39" s="418">
        <v>11</v>
      </c>
      <c r="E39" s="402">
        <v>1978055</v>
      </c>
      <c r="F39" s="402">
        <v>19649874.976158965</v>
      </c>
      <c r="G39" s="402">
        <v>1376080.5958399472</v>
      </c>
      <c r="H39" s="402">
        <v>0</v>
      </c>
      <c r="I39" s="402">
        <v>168.80097552564499</v>
      </c>
      <c r="J39" s="402">
        <v>2484.9668279119078</v>
      </c>
      <c r="K39" s="402">
        <v>0</v>
      </c>
      <c r="L39" s="402">
        <v>0</v>
      </c>
      <c r="M39" s="402">
        <v>0</v>
      </c>
      <c r="N39" s="402">
        <v>1378734.363643385</v>
      </c>
      <c r="O39" s="403">
        <v>9.9339376185995665</v>
      </c>
      <c r="P39" s="403">
        <v>0.69567357623521442</v>
      </c>
      <c r="Q39" s="403">
        <v>0</v>
      </c>
      <c r="R39" s="403">
        <v>8.5336846308947412E-5</v>
      </c>
      <c r="S39" s="403">
        <v>1.2562678125289275E-3</v>
      </c>
      <c r="T39" s="403">
        <v>0</v>
      </c>
      <c r="U39" s="403">
        <v>0</v>
      </c>
      <c r="V39" s="403">
        <v>0</v>
      </c>
      <c r="W39" s="403">
        <v>0.69701518089405246</v>
      </c>
      <c r="X39" s="404">
        <v>47.378616024983273</v>
      </c>
      <c r="Y39" s="403">
        <v>3.0887293594415972</v>
      </c>
      <c r="Z39" s="403">
        <v>7.5098483119729512E-2</v>
      </c>
      <c r="AA39" s="403">
        <v>2.4561296303563136</v>
      </c>
      <c r="AB39" s="403">
        <v>0.98972390917927955</v>
      </c>
      <c r="AC39" s="405">
        <v>6.6956823082577827E-3</v>
      </c>
      <c r="AD39" s="405">
        <v>1.1430475621189856E-3</v>
      </c>
      <c r="AE39" s="405">
        <v>1.6348599942979042E-3</v>
      </c>
      <c r="AF39" s="403">
        <v>6.6191549719615868</v>
      </c>
      <c r="AG39" s="404">
        <v>39.983883653624467</v>
      </c>
      <c r="AH39" s="403">
        <v>2.5940026434465926</v>
      </c>
      <c r="AI39" s="403">
        <v>2.8795721521409308E-2</v>
      </c>
      <c r="AJ39" s="403">
        <v>2.2928647095561669</v>
      </c>
      <c r="AK39" s="403">
        <v>0.72763349999173899</v>
      </c>
      <c r="AL39" s="406">
        <v>5.3332888775864309E-3</v>
      </c>
      <c r="AM39" s="406">
        <v>4.1526620277526318E-4</v>
      </c>
      <c r="AN39" s="406">
        <v>1.1991939336958794E-3</v>
      </c>
      <c r="AO39" s="403">
        <v>5.6502443235299671</v>
      </c>
    </row>
    <row r="40" spans="1:41">
      <c r="A40" s="395">
        <v>38</v>
      </c>
      <c r="B40" s="396">
        <v>111301</v>
      </c>
      <c r="C40" s="396" t="s">
        <v>347</v>
      </c>
      <c r="D40" s="418">
        <v>11</v>
      </c>
      <c r="E40" s="402">
        <v>1370052</v>
      </c>
      <c r="F40" s="402">
        <v>3501188.1878721286</v>
      </c>
      <c r="G40" s="402">
        <v>238161.01879681632</v>
      </c>
      <c r="H40" s="402">
        <v>0</v>
      </c>
      <c r="I40" s="402">
        <v>30.076729868700987</v>
      </c>
      <c r="J40" s="402">
        <v>442.76803367427482</v>
      </c>
      <c r="K40" s="402">
        <v>0</v>
      </c>
      <c r="L40" s="402">
        <v>0</v>
      </c>
      <c r="M40" s="402">
        <v>0</v>
      </c>
      <c r="N40" s="402">
        <v>238633.86356035931</v>
      </c>
      <c r="O40" s="403">
        <v>2.5555148183223184</v>
      </c>
      <c r="P40" s="403">
        <v>0.17383356164351157</v>
      </c>
      <c r="Q40" s="403">
        <v>0</v>
      </c>
      <c r="R40" s="403">
        <v>2.1952984170455566E-5</v>
      </c>
      <c r="S40" s="403">
        <v>3.2317607921033279E-4</v>
      </c>
      <c r="T40" s="403">
        <v>0</v>
      </c>
      <c r="U40" s="403">
        <v>0</v>
      </c>
      <c r="V40" s="403">
        <v>0</v>
      </c>
      <c r="W40" s="403">
        <v>0.17417869070689238</v>
      </c>
      <c r="X40" s="404">
        <v>79.606096535590353</v>
      </c>
      <c r="Y40" s="403">
        <v>5.4255734774348143</v>
      </c>
      <c r="Z40" s="403">
        <v>1.8394515917026667E-2</v>
      </c>
      <c r="AA40" s="403">
        <v>0.15134120750134941</v>
      </c>
      <c r="AB40" s="403">
        <v>2.2081465785396034E-2</v>
      </c>
      <c r="AC40" s="405">
        <v>5.2240461051070823E-3</v>
      </c>
      <c r="AD40" s="405">
        <v>5.6615275393709483E-4</v>
      </c>
      <c r="AE40" s="405">
        <v>1.2854565183809525E-3</v>
      </c>
      <c r="AF40" s="403">
        <v>5.6244663220160023</v>
      </c>
      <c r="AG40" s="404">
        <v>63.96704458409539</v>
      </c>
      <c r="AH40" s="403">
        <v>4.3390295710441391</v>
      </c>
      <c r="AI40" s="403">
        <v>1.7513930755610105E-3</v>
      </c>
      <c r="AJ40" s="403">
        <v>3.6788707338146222E-3</v>
      </c>
      <c r="AK40" s="403">
        <v>1.5616062471705688E-2</v>
      </c>
      <c r="AL40" s="406">
        <v>3.9191613337394935E-3</v>
      </c>
      <c r="AM40" s="406">
        <v>1.9600106283839614E-4</v>
      </c>
      <c r="AN40" s="406">
        <v>8.6079325253889008E-4</v>
      </c>
      <c r="AO40" s="403">
        <v>4.3650518529743394</v>
      </c>
    </row>
    <row r="41" spans="1:41">
      <c r="A41" s="395">
        <v>39</v>
      </c>
      <c r="B41" s="396">
        <v>111302</v>
      </c>
      <c r="C41" s="396" t="s">
        <v>348</v>
      </c>
      <c r="D41" s="418">
        <v>11</v>
      </c>
      <c r="E41" s="402">
        <v>517664</v>
      </c>
      <c r="F41" s="402">
        <v>2643749.0049019689</v>
      </c>
      <c r="G41" s="402">
        <v>180686.43331911662</v>
      </c>
      <c r="H41" s="402">
        <v>0</v>
      </c>
      <c r="I41" s="402">
        <v>22.710954223060359</v>
      </c>
      <c r="J41" s="402">
        <v>334.33437039560738</v>
      </c>
      <c r="K41" s="402">
        <v>0</v>
      </c>
      <c r="L41" s="402">
        <v>0</v>
      </c>
      <c r="M41" s="402">
        <v>0</v>
      </c>
      <c r="N41" s="402">
        <v>181043.47864373529</v>
      </c>
      <c r="O41" s="403">
        <v>5.1070752551886338</v>
      </c>
      <c r="P41" s="403">
        <v>0.34904191390383843</v>
      </c>
      <c r="Q41" s="403">
        <v>0</v>
      </c>
      <c r="R41" s="403">
        <v>4.3871998483688953E-5</v>
      </c>
      <c r="S41" s="403">
        <v>6.4585207855985224E-4</v>
      </c>
      <c r="T41" s="403">
        <v>0</v>
      </c>
      <c r="U41" s="403">
        <v>0</v>
      </c>
      <c r="V41" s="403">
        <v>0</v>
      </c>
      <c r="W41" s="403">
        <v>0.34973163798088197</v>
      </c>
      <c r="X41" s="404">
        <v>60.914770328864421</v>
      </c>
      <c r="Y41" s="403">
        <v>4.1037729858654064</v>
      </c>
      <c r="Z41" s="403">
        <v>1.5713562757176298E-2</v>
      </c>
      <c r="AA41" s="403">
        <v>0.11864614548009524</v>
      </c>
      <c r="AB41" s="403">
        <v>2.3972410833700882E-2</v>
      </c>
      <c r="AC41" s="405">
        <v>4.9375566170119269E-3</v>
      </c>
      <c r="AD41" s="405">
        <v>5.8436816673059183E-4</v>
      </c>
      <c r="AE41" s="405">
        <v>1.235750050562003E-3</v>
      </c>
      <c r="AF41" s="403">
        <v>4.2688627797706813</v>
      </c>
      <c r="AG41" s="404">
        <v>42.389807378642502</v>
      </c>
      <c r="AH41" s="403">
        <v>2.8317050434070037</v>
      </c>
      <c r="AI41" s="403">
        <v>1.9490303822612121E-3</v>
      </c>
      <c r="AJ41" s="403">
        <v>4.0346655255463597E-3</v>
      </c>
      <c r="AK41" s="403">
        <v>1.4292989668907401E-2</v>
      </c>
      <c r="AL41" s="406">
        <v>3.396896850363494E-3</v>
      </c>
      <c r="AM41" s="406">
        <v>1.9013717827527329E-4</v>
      </c>
      <c r="AN41" s="406">
        <v>7.8272609062470975E-4</v>
      </c>
      <c r="AO41" s="403">
        <v>2.8563514891029769</v>
      </c>
    </row>
    <row r="42" spans="1:41">
      <c r="A42" s="395">
        <v>40</v>
      </c>
      <c r="B42" s="396">
        <v>111303</v>
      </c>
      <c r="C42" s="396" t="s">
        <v>349</v>
      </c>
      <c r="D42" s="418">
        <v>11</v>
      </c>
      <c r="E42" s="402">
        <v>124311</v>
      </c>
      <c r="F42" s="402">
        <v>1591770.3998118395</v>
      </c>
      <c r="G42" s="402">
        <v>111181.52453887873</v>
      </c>
      <c r="H42" s="402">
        <v>0</v>
      </c>
      <c r="I42" s="402">
        <v>13.674000299090286</v>
      </c>
      <c r="J42" s="402">
        <v>201.29881976265332</v>
      </c>
      <c r="K42" s="402">
        <v>0</v>
      </c>
      <c r="L42" s="402">
        <v>0</v>
      </c>
      <c r="M42" s="402">
        <v>0</v>
      </c>
      <c r="N42" s="402">
        <v>111396.49735894047</v>
      </c>
      <c r="O42" s="403">
        <v>12.804742941588755</v>
      </c>
      <c r="P42" s="403">
        <v>0.89438203006072459</v>
      </c>
      <c r="Q42" s="403">
        <v>0</v>
      </c>
      <c r="R42" s="403">
        <v>1.0999831309449918E-4</v>
      </c>
      <c r="S42" s="403">
        <v>1.6193162291563365E-3</v>
      </c>
      <c r="T42" s="403">
        <v>0</v>
      </c>
      <c r="U42" s="403">
        <v>0</v>
      </c>
      <c r="V42" s="403">
        <v>0</v>
      </c>
      <c r="W42" s="403">
        <v>0.89611134460297537</v>
      </c>
      <c r="X42" s="404">
        <v>59.963829961598378</v>
      </c>
      <c r="Y42" s="403">
        <v>4.1404482792644206</v>
      </c>
      <c r="Z42" s="403">
        <v>1.8613384010913076E-2</v>
      </c>
      <c r="AA42" s="403">
        <v>0.12060120866956243</v>
      </c>
      <c r="AB42" s="403">
        <v>4.710372729026218E-2</v>
      </c>
      <c r="AC42" s="405">
        <v>5.0148721645136051E-3</v>
      </c>
      <c r="AD42" s="405">
        <v>7.8956017847807447E-4</v>
      </c>
      <c r="AE42" s="405">
        <v>1.5744156081775734E-3</v>
      </c>
      <c r="AF42" s="403">
        <v>4.334145447186331</v>
      </c>
      <c r="AG42" s="404">
        <v>45.857116639134048</v>
      </c>
      <c r="AH42" s="403">
        <v>3.1601574497427798</v>
      </c>
      <c r="AI42" s="403">
        <v>2.5008258559509992E-3</v>
      </c>
      <c r="AJ42" s="403">
        <v>6.4489544068485286E-3</v>
      </c>
      <c r="AK42" s="403">
        <v>1.818705681575318E-2</v>
      </c>
      <c r="AL42" s="406">
        <v>3.6805712829909676E-3</v>
      </c>
      <c r="AM42" s="406">
        <v>2.7375208720135897E-4</v>
      </c>
      <c r="AN42" s="406">
        <v>1.1324003062318162E-3</v>
      </c>
      <c r="AO42" s="403">
        <v>3.1923810104977557</v>
      </c>
    </row>
    <row r="43" spans="1:41">
      <c r="A43" s="395">
        <v>41</v>
      </c>
      <c r="B43" s="396">
        <v>111304</v>
      </c>
      <c r="C43" s="396" t="s">
        <v>350</v>
      </c>
      <c r="D43" s="418">
        <v>11</v>
      </c>
      <c r="E43" s="402">
        <v>399861</v>
      </c>
      <c r="F43" s="402">
        <v>2742261.3457330479</v>
      </c>
      <c r="G43" s="402">
        <v>173057.19701282468</v>
      </c>
      <c r="H43" s="402">
        <v>0</v>
      </c>
      <c r="I43" s="402">
        <v>23.557218092615599</v>
      </c>
      <c r="J43" s="402">
        <v>346.7924597932344</v>
      </c>
      <c r="K43" s="402">
        <v>0</v>
      </c>
      <c r="L43" s="402">
        <v>0</v>
      </c>
      <c r="M43" s="402">
        <v>0</v>
      </c>
      <c r="N43" s="402">
        <v>173427.54669071053</v>
      </c>
      <c r="O43" s="403">
        <v>6.8580365320274987</v>
      </c>
      <c r="P43" s="403">
        <v>0.43279338823447316</v>
      </c>
      <c r="Q43" s="403">
        <v>0</v>
      </c>
      <c r="R43" s="403">
        <v>5.8913517678932426E-5</v>
      </c>
      <c r="S43" s="403">
        <v>8.672825301623174E-4</v>
      </c>
      <c r="T43" s="403">
        <v>0</v>
      </c>
      <c r="U43" s="403">
        <v>0</v>
      </c>
      <c r="V43" s="403">
        <v>0</v>
      </c>
      <c r="W43" s="403">
        <v>0.43371958428231439</v>
      </c>
      <c r="X43" s="404">
        <v>50.269075588108443</v>
      </c>
      <c r="Y43" s="403">
        <v>3.2669753579538492</v>
      </c>
      <c r="Z43" s="403">
        <v>2.8614994365595951E-2</v>
      </c>
      <c r="AA43" s="403">
        <v>0.16234834577628968</v>
      </c>
      <c r="AB43" s="403">
        <v>0.11363134241464158</v>
      </c>
      <c r="AC43" s="405">
        <v>5.4907165332085629E-3</v>
      </c>
      <c r="AD43" s="405">
        <v>8.5399328938093734E-4</v>
      </c>
      <c r="AE43" s="405">
        <v>1.4570207412682268E-3</v>
      </c>
      <c r="AF43" s="403">
        <v>3.5793717710742334</v>
      </c>
      <c r="AG43" s="404">
        <v>36.198668009360475</v>
      </c>
      <c r="AH43" s="403">
        <v>2.3077035358243436</v>
      </c>
      <c r="AI43" s="403">
        <v>8.6919697930813427E-3</v>
      </c>
      <c r="AJ43" s="403">
        <v>4.1950949888609326E-2</v>
      </c>
      <c r="AK43" s="403">
        <v>6.0877570339640003E-2</v>
      </c>
      <c r="AL43" s="406">
        <v>3.9444260098351856E-3</v>
      </c>
      <c r="AM43" s="406">
        <v>2.9503847078368489E-4</v>
      </c>
      <c r="AN43" s="406">
        <v>1.0082720348593499E-3</v>
      </c>
      <c r="AO43" s="403">
        <v>2.4244717623611516</v>
      </c>
    </row>
    <row r="44" spans="1:41">
      <c r="A44" s="395">
        <v>42</v>
      </c>
      <c r="B44" s="396">
        <v>111309</v>
      </c>
      <c r="C44" s="396" t="s">
        <v>351</v>
      </c>
      <c r="D44" s="418">
        <v>11</v>
      </c>
      <c r="E44" s="402">
        <v>806079</v>
      </c>
      <c r="F44" s="402">
        <v>2655943.3535795771</v>
      </c>
      <c r="G44" s="402">
        <v>168224.24028810192</v>
      </c>
      <c r="H44" s="402">
        <v>0</v>
      </c>
      <c r="I44" s="402">
        <v>22.815708983850318</v>
      </c>
      <c r="J44" s="402">
        <v>335.87649481057764</v>
      </c>
      <c r="K44" s="402">
        <v>0</v>
      </c>
      <c r="L44" s="402">
        <v>0</v>
      </c>
      <c r="M44" s="402">
        <v>0</v>
      </c>
      <c r="N44" s="402">
        <v>168582.93249189635</v>
      </c>
      <c r="O44" s="403">
        <v>3.2948921303986047</v>
      </c>
      <c r="P44" s="403">
        <v>0.20869448315624389</v>
      </c>
      <c r="Q44" s="403">
        <v>0</v>
      </c>
      <c r="R44" s="403">
        <v>2.8304556977480266E-5</v>
      </c>
      <c r="S44" s="403">
        <v>4.1667937610405137E-4</v>
      </c>
      <c r="T44" s="403">
        <v>0</v>
      </c>
      <c r="U44" s="403">
        <v>0</v>
      </c>
      <c r="V44" s="403">
        <v>0</v>
      </c>
      <c r="W44" s="403">
        <v>0.2091394670893254</v>
      </c>
      <c r="X44" s="404">
        <v>48.438902650153594</v>
      </c>
      <c r="Y44" s="403">
        <v>3.2266723302818621</v>
      </c>
      <c r="Z44" s="403">
        <v>1.8491933535834035E-2</v>
      </c>
      <c r="AA44" s="403">
        <v>0.10573137994642909</v>
      </c>
      <c r="AB44" s="403">
        <v>3.5367381735500719E-2</v>
      </c>
      <c r="AC44" s="405">
        <v>7.0183668762130325E-3</v>
      </c>
      <c r="AD44" s="405">
        <v>6.5262368554211869E-4</v>
      </c>
      <c r="AE44" s="405">
        <v>1.2007475298443193E-3</v>
      </c>
      <c r="AF44" s="403">
        <v>3.3951347635912197</v>
      </c>
      <c r="AG44" s="404">
        <v>35.756664383982013</v>
      </c>
      <c r="AH44" s="403">
        <v>2.3599651692053518</v>
      </c>
      <c r="AI44" s="403">
        <v>4.1085405280638955E-3</v>
      </c>
      <c r="AJ44" s="403">
        <v>4.9245806767626958E-3</v>
      </c>
      <c r="AK44" s="403">
        <v>1.8399400763225247E-2</v>
      </c>
      <c r="AL44" s="406">
        <v>5.3475718754213211E-3</v>
      </c>
      <c r="AM44" s="406">
        <v>2.3184202117101043E-4</v>
      </c>
      <c r="AN44" s="406">
        <v>8.1132328599774206E-4</v>
      </c>
      <c r="AO44" s="403">
        <v>2.3937884283559931</v>
      </c>
    </row>
    <row r="45" spans="1:41">
      <c r="A45" s="395">
        <v>43</v>
      </c>
      <c r="B45" s="396">
        <v>111401</v>
      </c>
      <c r="C45" s="396" t="s">
        <v>352</v>
      </c>
      <c r="D45" s="418">
        <v>11</v>
      </c>
      <c r="E45" s="402">
        <v>2594954</v>
      </c>
      <c r="F45" s="402">
        <v>1232709.891572345</v>
      </c>
      <c r="G45" s="402">
        <v>83333.393250563473</v>
      </c>
      <c r="H45" s="402">
        <v>0</v>
      </c>
      <c r="I45" s="402">
        <v>10.589514309377993</v>
      </c>
      <c r="J45" s="402">
        <v>155.89123048939345</v>
      </c>
      <c r="K45" s="402">
        <v>0</v>
      </c>
      <c r="L45" s="402">
        <v>0</v>
      </c>
      <c r="M45" s="402">
        <v>0</v>
      </c>
      <c r="N45" s="402">
        <v>83499.873995362243</v>
      </c>
      <c r="O45" s="403">
        <v>0.47504113428305283</v>
      </c>
      <c r="P45" s="403">
        <v>3.2113630241832218E-2</v>
      </c>
      <c r="Q45" s="403">
        <v>0</v>
      </c>
      <c r="R45" s="403">
        <v>4.0808100295334688E-6</v>
      </c>
      <c r="S45" s="403">
        <v>6.0074756812411108E-5</v>
      </c>
      <c r="T45" s="403">
        <v>0</v>
      </c>
      <c r="U45" s="403">
        <v>0</v>
      </c>
      <c r="V45" s="403">
        <v>0</v>
      </c>
      <c r="W45" s="403">
        <v>3.2177785808674163E-2</v>
      </c>
      <c r="X45" s="404">
        <v>31.181853426594252</v>
      </c>
      <c r="Y45" s="403">
        <v>2.0249427408303386</v>
      </c>
      <c r="Z45" s="403">
        <v>0.26383815222110846</v>
      </c>
      <c r="AA45" s="403">
        <v>2.2026653483408412</v>
      </c>
      <c r="AB45" s="403">
        <v>0.40277331686037421</v>
      </c>
      <c r="AC45" s="405">
        <v>8.435996124524307E-3</v>
      </c>
      <c r="AD45" s="405">
        <v>1.1278853306104445E-3</v>
      </c>
      <c r="AE45" s="405">
        <v>1.2821453278904307E-3</v>
      </c>
      <c r="AF45" s="403">
        <v>4.9050655850356808</v>
      </c>
      <c r="AG45" s="404">
        <v>26.309426747436078</v>
      </c>
      <c r="AH45" s="403">
        <v>1.6934531615890056</v>
      </c>
      <c r="AI45" s="403">
        <v>0.18349251972331224</v>
      </c>
      <c r="AJ45" s="403">
        <v>2.1135465945911691</v>
      </c>
      <c r="AK45" s="403">
        <v>0.375628980588251</v>
      </c>
      <c r="AL45" s="406">
        <v>7.6916466892033349E-3</v>
      </c>
      <c r="AM45" s="406">
        <v>4.7201929956714448E-4</v>
      </c>
      <c r="AN45" s="406">
        <v>9.3808324730673947E-4</v>
      </c>
      <c r="AO45" s="403">
        <v>4.3752230057278103</v>
      </c>
    </row>
    <row r="46" spans="1:41">
      <c r="A46" s="395">
        <v>44</v>
      </c>
      <c r="B46" s="396">
        <v>111402</v>
      </c>
      <c r="C46" s="396" t="s">
        <v>353</v>
      </c>
      <c r="D46" s="418">
        <v>11</v>
      </c>
      <c r="E46" s="402">
        <v>544807</v>
      </c>
      <c r="F46" s="402">
        <v>5049337.9278786294</v>
      </c>
      <c r="G46" s="402">
        <v>340158.24277423997</v>
      </c>
      <c r="H46" s="402">
        <v>0</v>
      </c>
      <c r="I46" s="402">
        <v>43.376009721114279</v>
      </c>
      <c r="J46" s="402">
        <v>638.55048792521825</v>
      </c>
      <c r="K46" s="402">
        <v>0</v>
      </c>
      <c r="L46" s="402">
        <v>0</v>
      </c>
      <c r="M46" s="402">
        <v>0</v>
      </c>
      <c r="N46" s="402">
        <v>340840.16927188635</v>
      </c>
      <c r="O46" s="403">
        <v>9.2681223403492048</v>
      </c>
      <c r="P46" s="403">
        <v>0.62436467001018703</v>
      </c>
      <c r="Q46" s="403">
        <v>0</v>
      </c>
      <c r="R46" s="403">
        <v>7.9617203378653864E-5</v>
      </c>
      <c r="S46" s="403">
        <v>1.1720673337993423E-3</v>
      </c>
      <c r="T46" s="403">
        <v>0</v>
      </c>
      <c r="U46" s="403">
        <v>0</v>
      </c>
      <c r="V46" s="403">
        <v>0</v>
      </c>
      <c r="W46" s="403">
        <v>0.62561635454736508</v>
      </c>
      <c r="X46" s="404">
        <v>48.202073487129567</v>
      </c>
      <c r="Y46" s="403">
        <v>3.1305956744492303</v>
      </c>
      <c r="Z46" s="403">
        <v>0.39131187898377712</v>
      </c>
      <c r="AA46" s="403">
        <v>0.32394845561170543</v>
      </c>
      <c r="AB46" s="403">
        <v>1.2413927955148101</v>
      </c>
      <c r="AC46" s="405">
        <v>9.9636443876865086E-3</v>
      </c>
      <c r="AD46" s="405">
        <v>1.339319736495363E-3</v>
      </c>
      <c r="AE46" s="405">
        <v>1.7108596022384602E-3</v>
      </c>
      <c r="AF46" s="403">
        <v>5.1002626282859422</v>
      </c>
      <c r="AG46" s="404">
        <v>31.80964231606977</v>
      </c>
      <c r="AH46" s="403">
        <v>2.0437454981960261</v>
      </c>
      <c r="AI46" s="403">
        <v>0.12670325849005951</v>
      </c>
      <c r="AJ46" s="403">
        <v>0.10839514219874113</v>
      </c>
      <c r="AK46" s="403">
        <v>0.52083171393000616</v>
      </c>
      <c r="AL46" s="406">
        <v>6.4125666579498463E-3</v>
      </c>
      <c r="AM46" s="406">
        <v>3.8103071748247743E-4</v>
      </c>
      <c r="AN46" s="406">
        <v>9.4359217460509605E-4</v>
      </c>
      <c r="AO46" s="403">
        <v>2.8074128023648748</v>
      </c>
    </row>
    <row r="47" spans="1:41">
      <c r="A47" s="395">
        <v>45</v>
      </c>
      <c r="B47" s="396">
        <v>111501</v>
      </c>
      <c r="C47" s="396" t="s">
        <v>354</v>
      </c>
      <c r="D47" s="418">
        <v>11</v>
      </c>
      <c r="E47" s="402">
        <v>859084</v>
      </c>
      <c r="F47" s="402">
        <v>8423232.8562122174</v>
      </c>
      <c r="G47" s="402">
        <v>576810.70926958916</v>
      </c>
      <c r="H47" s="402">
        <v>0</v>
      </c>
      <c r="I47" s="402">
        <v>72.359235106249074</v>
      </c>
      <c r="J47" s="402">
        <v>1065.2207333054787</v>
      </c>
      <c r="K47" s="402">
        <v>0</v>
      </c>
      <c r="L47" s="402">
        <v>0</v>
      </c>
      <c r="M47" s="402">
        <v>0</v>
      </c>
      <c r="N47" s="402">
        <v>577948.28923800087</v>
      </c>
      <c r="O47" s="403">
        <v>9.8049001683330346</v>
      </c>
      <c r="P47" s="403">
        <v>0.67142527304616217</v>
      </c>
      <c r="Q47" s="403">
        <v>0</v>
      </c>
      <c r="R47" s="403">
        <v>8.4228358468146382E-5</v>
      </c>
      <c r="S47" s="403">
        <v>1.2399494500019541E-3</v>
      </c>
      <c r="T47" s="403">
        <v>0</v>
      </c>
      <c r="U47" s="403">
        <v>0</v>
      </c>
      <c r="V47" s="403">
        <v>0</v>
      </c>
      <c r="W47" s="403">
        <v>0.67274945085463222</v>
      </c>
      <c r="X47" s="404">
        <v>45.12036350525382</v>
      </c>
      <c r="Y47" s="403">
        <v>2.953185549803905</v>
      </c>
      <c r="Z47" s="403">
        <v>9.6038862353640106E-2</v>
      </c>
      <c r="AA47" s="403">
        <v>0.17742566481495159</v>
      </c>
      <c r="AB47" s="403">
        <v>0.3249479157646884</v>
      </c>
      <c r="AC47" s="405">
        <v>9.1173748260051785E-3</v>
      </c>
      <c r="AD47" s="405">
        <v>9.5265210140278766E-4</v>
      </c>
      <c r="AE47" s="405">
        <v>1.4279954210053953E-3</v>
      </c>
      <c r="AF47" s="403">
        <v>3.563096015085597</v>
      </c>
      <c r="AG47" s="404">
        <v>36.050242867690727</v>
      </c>
      <c r="AH47" s="403">
        <v>2.3422507798930807</v>
      </c>
      <c r="AI47" s="403">
        <v>2.9206149227028057E-2</v>
      </c>
      <c r="AJ47" s="403">
        <v>3.7369989182971207E-2</v>
      </c>
      <c r="AK47" s="403">
        <v>0.1366030188081121</v>
      </c>
      <c r="AL47" s="406">
        <v>7.1011495300029766E-3</v>
      </c>
      <c r="AM47" s="406">
        <v>3.4034426923005071E-4</v>
      </c>
      <c r="AN47" s="406">
        <v>9.7406648708676089E-4</v>
      </c>
      <c r="AO47" s="403">
        <v>2.5538454973975138</v>
      </c>
    </row>
    <row r="48" spans="1:41">
      <c r="A48" s="395">
        <v>46</v>
      </c>
      <c r="B48" s="396">
        <v>111502</v>
      </c>
      <c r="C48" s="396" t="s">
        <v>355</v>
      </c>
      <c r="D48" s="418">
        <v>11</v>
      </c>
      <c r="E48" s="402">
        <v>1410617</v>
      </c>
      <c r="F48" s="402">
        <v>8510048.463624794</v>
      </c>
      <c r="G48" s="402">
        <v>476561.7484306402</v>
      </c>
      <c r="H48" s="402">
        <v>0</v>
      </c>
      <c r="I48" s="402">
        <v>73.105018946597923</v>
      </c>
      <c r="J48" s="402">
        <v>1076.1996278189058</v>
      </c>
      <c r="K48" s="402">
        <v>0</v>
      </c>
      <c r="L48" s="402">
        <v>0</v>
      </c>
      <c r="M48" s="402">
        <v>0</v>
      </c>
      <c r="N48" s="402">
        <v>477711.05307740567</v>
      </c>
      <c r="O48" s="403">
        <v>6.0328554551836495</v>
      </c>
      <c r="P48" s="403">
        <v>0.33783922101508784</v>
      </c>
      <c r="Q48" s="403">
        <v>0</v>
      </c>
      <c r="R48" s="403">
        <v>5.182485320012301E-5</v>
      </c>
      <c r="S48" s="403">
        <v>7.6292829862315979E-4</v>
      </c>
      <c r="T48" s="403">
        <v>0</v>
      </c>
      <c r="U48" s="403">
        <v>0</v>
      </c>
      <c r="V48" s="403">
        <v>0</v>
      </c>
      <c r="W48" s="403">
        <v>0.33865397416691112</v>
      </c>
      <c r="X48" s="404">
        <v>37.338394550405759</v>
      </c>
      <c r="Y48" s="403">
        <v>2.3478255674855344</v>
      </c>
      <c r="Z48" s="403">
        <v>8.1671660274980656E-2</v>
      </c>
      <c r="AA48" s="403">
        <v>0.20928487794127743</v>
      </c>
      <c r="AB48" s="403">
        <v>0.29601779408215989</v>
      </c>
      <c r="AC48" s="405">
        <v>5.1154822410978112E-3</v>
      </c>
      <c r="AD48" s="405">
        <v>1.0034743783141858E-3</v>
      </c>
      <c r="AE48" s="405">
        <v>1.3992091445309144E-3</v>
      </c>
      <c r="AF48" s="403">
        <v>2.9423180655478949</v>
      </c>
      <c r="AG48" s="404">
        <v>30.168269357672763</v>
      </c>
      <c r="AH48" s="403">
        <v>1.8676687942748909</v>
      </c>
      <c r="AI48" s="403">
        <v>2.7392959248135566E-2</v>
      </c>
      <c r="AJ48" s="403">
        <v>9.8053444535785142E-2</v>
      </c>
      <c r="AK48" s="403">
        <v>0.13669399419052661</v>
      </c>
      <c r="AL48" s="406">
        <v>3.7902293733249586E-3</v>
      </c>
      <c r="AM48" s="406">
        <v>3.5257674084037045E-4</v>
      </c>
      <c r="AN48" s="406">
        <v>1.0034080569175153E-3</v>
      </c>
      <c r="AO48" s="403">
        <v>2.1349554064204237</v>
      </c>
    </row>
    <row r="49" spans="1:41">
      <c r="A49" s="395">
        <v>47</v>
      </c>
      <c r="B49" s="396">
        <v>111503</v>
      </c>
      <c r="C49" s="396" t="s">
        <v>356</v>
      </c>
      <c r="D49" s="418">
        <v>11</v>
      </c>
      <c r="E49" s="402">
        <v>2482530</v>
      </c>
      <c r="F49" s="402">
        <v>14598926.450268926</v>
      </c>
      <c r="G49" s="402">
        <v>930811.83357044111</v>
      </c>
      <c r="H49" s="402">
        <v>0</v>
      </c>
      <c r="I49" s="402">
        <v>125.41113006685627</v>
      </c>
      <c r="J49" s="402">
        <v>1846.212660185352</v>
      </c>
      <c r="K49" s="402">
        <v>0</v>
      </c>
      <c r="L49" s="402">
        <v>0</v>
      </c>
      <c r="M49" s="402">
        <v>0</v>
      </c>
      <c r="N49" s="402">
        <v>932783.45736069325</v>
      </c>
      <c r="O49" s="403">
        <v>5.8806646647850886</v>
      </c>
      <c r="P49" s="403">
        <v>0.37494484802618344</v>
      </c>
      <c r="Q49" s="403">
        <v>0</v>
      </c>
      <c r="R49" s="403">
        <v>5.0517468093781859E-5</v>
      </c>
      <c r="S49" s="403">
        <v>7.4368191328417056E-4</v>
      </c>
      <c r="T49" s="403">
        <v>0</v>
      </c>
      <c r="U49" s="403">
        <v>0</v>
      </c>
      <c r="V49" s="403">
        <v>0</v>
      </c>
      <c r="W49" s="403">
        <v>0.37573904740756137</v>
      </c>
      <c r="X49" s="404">
        <v>39.172174253444084</v>
      </c>
      <c r="Y49" s="403">
        <v>2.4924463225743816</v>
      </c>
      <c r="Z49" s="403">
        <v>6.1895353696101094E-2</v>
      </c>
      <c r="AA49" s="403">
        <v>0.24438561693348751</v>
      </c>
      <c r="AB49" s="403">
        <v>0.26116309553088424</v>
      </c>
      <c r="AC49" s="405">
        <v>4.9862792416153368E-3</v>
      </c>
      <c r="AD49" s="405">
        <v>9.0170136207514079E-4</v>
      </c>
      <c r="AE49" s="405">
        <v>1.3817254099014191E-3</v>
      </c>
      <c r="AF49" s="403">
        <v>3.0671600947484472</v>
      </c>
      <c r="AG49" s="404">
        <v>32.205768481428898</v>
      </c>
      <c r="AH49" s="403">
        <v>2.0284263762809345</v>
      </c>
      <c r="AI49" s="403">
        <v>2.3894175240400405E-2</v>
      </c>
      <c r="AJ49" s="403">
        <v>0.14065690305693088</v>
      </c>
      <c r="AK49" s="403">
        <v>0.13768092684827826</v>
      </c>
      <c r="AL49" s="406">
        <v>3.8102649140974942E-3</v>
      </c>
      <c r="AM49" s="406">
        <v>3.2243993426510077E-4</v>
      </c>
      <c r="AN49" s="406">
        <v>1.0147803198283928E-3</v>
      </c>
      <c r="AO49" s="403">
        <v>2.3358058665947357</v>
      </c>
    </row>
    <row r="50" spans="1:41">
      <c r="A50" s="395">
        <v>48</v>
      </c>
      <c r="B50" s="396">
        <v>111601</v>
      </c>
      <c r="C50" s="396" t="s">
        <v>357</v>
      </c>
      <c r="D50" s="418">
        <v>11</v>
      </c>
      <c r="E50" s="402">
        <v>136024</v>
      </c>
      <c r="F50" s="402">
        <v>1070006.5721301762</v>
      </c>
      <c r="G50" s="402">
        <v>73692.516688092117</v>
      </c>
      <c r="H50" s="402">
        <v>0</v>
      </c>
      <c r="I50" s="402">
        <v>9.191822004647241</v>
      </c>
      <c r="J50" s="402">
        <v>135.31540738133333</v>
      </c>
      <c r="K50" s="402">
        <v>0</v>
      </c>
      <c r="L50" s="402">
        <v>0</v>
      </c>
      <c r="M50" s="402">
        <v>0</v>
      </c>
      <c r="N50" s="402">
        <v>73837.023917478102</v>
      </c>
      <c r="O50" s="403">
        <v>7.8663072114492749</v>
      </c>
      <c r="P50" s="403">
        <v>0.54176113544736304</v>
      </c>
      <c r="Q50" s="403">
        <v>0</v>
      </c>
      <c r="R50" s="403">
        <v>6.7575001504493622E-5</v>
      </c>
      <c r="S50" s="403">
        <v>9.9479067944872467E-4</v>
      </c>
      <c r="T50" s="403">
        <v>0</v>
      </c>
      <c r="U50" s="403">
        <v>0</v>
      </c>
      <c r="V50" s="403">
        <v>0</v>
      </c>
      <c r="W50" s="403">
        <v>0.54282350112831634</v>
      </c>
      <c r="X50" s="404">
        <v>48.788472454152384</v>
      </c>
      <c r="Y50" s="403">
        <v>3.3079333218390339</v>
      </c>
      <c r="Z50" s="403">
        <v>8.0977143319447664E-2</v>
      </c>
      <c r="AA50" s="403">
        <v>0.11326159981541434</v>
      </c>
      <c r="AB50" s="403">
        <v>0.21965957529033098</v>
      </c>
      <c r="AC50" s="405">
        <v>6.5701127204673146E-3</v>
      </c>
      <c r="AD50" s="405">
        <v>1.088892980444435E-3</v>
      </c>
      <c r="AE50" s="405">
        <v>1.8611942919998315E-3</v>
      </c>
      <c r="AF50" s="403">
        <v>3.7313518402571413</v>
      </c>
      <c r="AG50" s="404">
        <v>39.541243925374943</v>
      </c>
      <c r="AH50" s="403">
        <v>2.6727805182728224</v>
      </c>
      <c r="AI50" s="403">
        <v>3.7323453363218795E-2</v>
      </c>
      <c r="AJ50" s="403">
        <v>1.3844958736116669E-2</v>
      </c>
      <c r="AK50" s="403">
        <v>0.13723478420997121</v>
      </c>
      <c r="AL50" s="406">
        <v>4.9798570866222873E-3</v>
      </c>
      <c r="AM50" s="406">
        <v>3.8641447742556281E-4</v>
      </c>
      <c r="AN50" s="406">
        <v>1.3854755842312115E-3</v>
      </c>
      <c r="AO50" s="403">
        <v>2.8679354617304105</v>
      </c>
    </row>
    <row r="51" spans="1:41">
      <c r="A51" s="395">
        <v>49</v>
      </c>
      <c r="B51" s="396">
        <v>111602</v>
      </c>
      <c r="C51" s="396" t="s">
        <v>358</v>
      </c>
      <c r="D51" s="418">
        <v>11</v>
      </c>
      <c r="E51" s="402">
        <v>439332</v>
      </c>
      <c r="F51" s="402">
        <v>2010107.9504449638</v>
      </c>
      <c r="G51" s="402">
        <v>126928.05174741804</v>
      </c>
      <c r="H51" s="402">
        <v>0</v>
      </c>
      <c r="I51" s="402">
        <v>17.267701873861519</v>
      </c>
      <c r="J51" s="402">
        <v>254.20271545942066</v>
      </c>
      <c r="K51" s="402">
        <v>0</v>
      </c>
      <c r="L51" s="402">
        <v>0</v>
      </c>
      <c r="M51" s="402">
        <v>0</v>
      </c>
      <c r="N51" s="402">
        <v>127199.52216475132</v>
      </c>
      <c r="O51" s="403">
        <v>4.5753734088228573</v>
      </c>
      <c r="P51" s="403">
        <v>0.28891146501374365</v>
      </c>
      <c r="Q51" s="403">
        <v>0</v>
      </c>
      <c r="R51" s="403">
        <v>3.9304448284808568E-5</v>
      </c>
      <c r="S51" s="403">
        <v>5.7861188226539532E-4</v>
      </c>
      <c r="T51" s="403">
        <v>0</v>
      </c>
      <c r="U51" s="403">
        <v>0</v>
      </c>
      <c r="V51" s="403">
        <v>0</v>
      </c>
      <c r="W51" s="403">
        <v>0.2895293813442939</v>
      </c>
      <c r="X51" s="404">
        <v>34.351377790240832</v>
      </c>
      <c r="Y51" s="403">
        <v>2.2221159223954232</v>
      </c>
      <c r="Z51" s="403">
        <v>8.1494061265268841E-2</v>
      </c>
      <c r="AA51" s="403">
        <v>8.8786680004500282E-2</v>
      </c>
      <c r="AB51" s="403">
        <v>0.21356539952452303</v>
      </c>
      <c r="AC51" s="405">
        <v>6.4170850077598001E-3</v>
      </c>
      <c r="AD51" s="405">
        <v>7.2218178580612657E-4</v>
      </c>
      <c r="AE51" s="405">
        <v>1.1263884258681128E-3</v>
      </c>
      <c r="AF51" s="403">
        <v>2.6142277184091482</v>
      </c>
      <c r="AG51" s="404">
        <v>28.772703234963792</v>
      </c>
      <c r="AH51" s="403">
        <v>1.8439717634380717</v>
      </c>
      <c r="AI51" s="403">
        <v>4.8364318144900997E-2</v>
      </c>
      <c r="AJ51" s="403">
        <v>1.4441689213253912E-2</v>
      </c>
      <c r="AK51" s="403">
        <v>0.18699341181283916</v>
      </c>
      <c r="AL51" s="406">
        <v>5.2819799010105205E-3</v>
      </c>
      <c r="AM51" s="406">
        <v>2.8174251096060448E-4</v>
      </c>
      <c r="AN51" s="406">
        <v>8.2894125387133566E-4</v>
      </c>
      <c r="AO51" s="403">
        <v>2.1001638462749095</v>
      </c>
    </row>
    <row r="52" spans="1:41">
      <c r="A52" s="395">
        <v>50</v>
      </c>
      <c r="B52" s="396">
        <v>111701</v>
      </c>
      <c r="C52" s="396" t="s">
        <v>359</v>
      </c>
      <c r="D52" s="418">
        <v>11</v>
      </c>
      <c r="E52" s="402">
        <v>314825</v>
      </c>
      <c r="F52" s="402">
        <v>17573780.277392942</v>
      </c>
      <c r="G52" s="402">
        <v>1132499.6018603137</v>
      </c>
      <c r="H52" s="402">
        <v>0</v>
      </c>
      <c r="I52" s="402">
        <v>150.96641877347639</v>
      </c>
      <c r="J52" s="402">
        <v>2222.4192817164876</v>
      </c>
      <c r="K52" s="402">
        <v>0</v>
      </c>
      <c r="L52" s="402">
        <v>0</v>
      </c>
      <c r="M52" s="402">
        <v>0</v>
      </c>
      <c r="N52" s="402">
        <v>1134872.9875608035</v>
      </c>
      <c r="O52" s="403">
        <v>55.820790208506132</v>
      </c>
      <c r="P52" s="403">
        <v>3.5972352953555586</v>
      </c>
      <c r="Q52" s="403">
        <v>0</v>
      </c>
      <c r="R52" s="403">
        <v>4.7952487500508661E-4</v>
      </c>
      <c r="S52" s="403">
        <v>7.0592210965345435E-3</v>
      </c>
      <c r="T52" s="403">
        <v>0</v>
      </c>
      <c r="U52" s="403">
        <v>0</v>
      </c>
      <c r="V52" s="403">
        <v>0</v>
      </c>
      <c r="W52" s="403">
        <v>3.6047740413270977</v>
      </c>
      <c r="X52" s="404">
        <v>106.3023171927376</v>
      </c>
      <c r="Y52" s="403">
        <v>7.0615886539431409</v>
      </c>
      <c r="Z52" s="403">
        <v>0.30703913925193949</v>
      </c>
      <c r="AA52" s="403">
        <v>0.22704050732259104</v>
      </c>
      <c r="AB52" s="403">
        <v>0.27864920839212648</v>
      </c>
      <c r="AC52" s="405">
        <v>5.9592687577311237E-3</v>
      </c>
      <c r="AD52" s="405">
        <v>9.8522485413663667E-4</v>
      </c>
      <c r="AE52" s="405">
        <v>1.9579539994637996E-3</v>
      </c>
      <c r="AF52" s="403">
        <v>7.8832199565211303</v>
      </c>
      <c r="AG52" s="404">
        <v>96.900191531141402</v>
      </c>
      <c r="AH52" s="403">
        <v>6.4204152654453015</v>
      </c>
      <c r="AI52" s="403">
        <v>0.20709427290526625</v>
      </c>
      <c r="AJ52" s="403">
        <v>7.2179717609692648E-2</v>
      </c>
      <c r="AK52" s="403">
        <v>0.25703847503202459</v>
      </c>
      <c r="AL52" s="406">
        <v>4.9974067305823995E-3</v>
      </c>
      <c r="AM52" s="406">
        <v>3.7087546536290246E-4</v>
      </c>
      <c r="AN52" s="406">
        <v>1.4914339155147633E-3</v>
      </c>
      <c r="AO52" s="403">
        <v>6.9635874471037429</v>
      </c>
    </row>
    <row r="53" spans="1:41">
      <c r="A53" s="395">
        <v>51</v>
      </c>
      <c r="B53" s="396">
        <v>111702</v>
      </c>
      <c r="C53" s="396" t="s">
        <v>360</v>
      </c>
      <c r="D53" s="418">
        <v>11</v>
      </c>
      <c r="E53" s="402">
        <v>166017</v>
      </c>
      <c r="F53" s="402">
        <v>4668075.2610592442</v>
      </c>
      <c r="G53" s="402">
        <v>315319.85594402673</v>
      </c>
      <c r="H53" s="402">
        <v>0</v>
      </c>
      <c r="I53" s="402">
        <v>40.100797529245085</v>
      </c>
      <c r="J53" s="402">
        <v>590.33516437140895</v>
      </c>
      <c r="K53" s="402">
        <v>0</v>
      </c>
      <c r="L53" s="402">
        <v>0</v>
      </c>
      <c r="M53" s="402">
        <v>0</v>
      </c>
      <c r="N53" s="402">
        <v>315950.29190592741</v>
      </c>
      <c r="O53" s="403">
        <v>28.118055747659845</v>
      </c>
      <c r="P53" s="403">
        <v>1.8993226955313416</v>
      </c>
      <c r="Q53" s="403">
        <v>0</v>
      </c>
      <c r="R53" s="403">
        <v>2.4154633278064948E-4</v>
      </c>
      <c r="S53" s="403">
        <v>3.5558717744050847E-3</v>
      </c>
      <c r="T53" s="403">
        <v>0</v>
      </c>
      <c r="U53" s="403">
        <v>0</v>
      </c>
      <c r="V53" s="403">
        <v>0</v>
      </c>
      <c r="W53" s="403">
        <v>1.9031201136385276</v>
      </c>
      <c r="X53" s="404">
        <v>69.891729288569593</v>
      </c>
      <c r="Y53" s="403">
        <v>4.5709934308253697</v>
      </c>
      <c r="Z53" s="403">
        <v>0.25826570082031441</v>
      </c>
      <c r="AA53" s="403">
        <v>0.77923961432094901</v>
      </c>
      <c r="AB53" s="403">
        <v>1.3243110444377588</v>
      </c>
      <c r="AC53" s="405">
        <v>6.9457905286053681E-3</v>
      </c>
      <c r="AD53" s="405">
        <v>1.1026109593417594E-3</v>
      </c>
      <c r="AE53" s="405">
        <v>1.8838062024229109E-3</v>
      </c>
      <c r="AF53" s="403">
        <v>6.9427419980947658</v>
      </c>
      <c r="AG53" s="404">
        <v>52.966042694437732</v>
      </c>
      <c r="AH53" s="403">
        <v>3.4364922926936314</v>
      </c>
      <c r="AI53" s="403">
        <v>5.3347732098039786E-2</v>
      </c>
      <c r="AJ53" s="403">
        <v>3.0090215592827846E-2</v>
      </c>
      <c r="AK53" s="403">
        <v>0.16591345514009251</v>
      </c>
      <c r="AL53" s="406">
        <v>3.213910692591769E-3</v>
      </c>
      <c r="AM53" s="406">
        <v>2.3398227465015956E-4</v>
      </c>
      <c r="AN53" s="406">
        <v>1.1580868930544524E-3</v>
      </c>
      <c r="AO53" s="403">
        <v>3.6904496753848877</v>
      </c>
    </row>
    <row r="54" spans="1:41">
      <c r="A54" s="395">
        <v>52</v>
      </c>
      <c r="B54" s="396">
        <v>111703</v>
      </c>
      <c r="C54" s="396" t="s">
        <v>361</v>
      </c>
      <c r="D54" s="418">
        <v>11</v>
      </c>
      <c r="E54" s="402">
        <v>142314</v>
      </c>
      <c r="F54" s="402">
        <v>5455737.6648782007</v>
      </c>
      <c r="G54" s="402">
        <v>357064.34737627889</v>
      </c>
      <c r="H54" s="402">
        <v>0</v>
      </c>
      <c r="I54" s="402">
        <v>46.867160282740031</v>
      </c>
      <c r="J54" s="402">
        <v>689.94470119839923</v>
      </c>
      <c r="K54" s="402">
        <v>0</v>
      </c>
      <c r="L54" s="402">
        <v>0</v>
      </c>
      <c r="M54" s="402">
        <v>0</v>
      </c>
      <c r="N54" s="402">
        <v>357801.15923776</v>
      </c>
      <c r="O54" s="403">
        <v>38.335916809858489</v>
      </c>
      <c r="P54" s="403">
        <v>2.5089896101316729</v>
      </c>
      <c r="Q54" s="403">
        <v>0</v>
      </c>
      <c r="R54" s="403">
        <v>3.2932220500260008E-4</v>
      </c>
      <c r="S54" s="403">
        <v>4.8480451761485112E-3</v>
      </c>
      <c r="T54" s="403">
        <v>0</v>
      </c>
      <c r="U54" s="403">
        <v>0</v>
      </c>
      <c r="V54" s="403">
        <v>0</v>
      </c>
      <c r="W54" s="403">
        <v>2.5141669775128235</v>
      </c>
      <c r="X54" s="404">
        <v>111.70657889244762</v>
      </c>
      <c r="Y54" s="403">
        <v>7.6132467156023704</v>
      </c>
      <c r="Z54" s="403">
        <v>0.1443613793418958</v>
      </c>
      <c r="AA54" s="403">
        <v>0.49260232856047392</v>
      </c>
      <c r="AB54" s="403">
        <v>0.6815964021509987</v>
      </c>
      <c r="AC54" s="405">
        <v>5.5749681767687277E-3</v>
      </c>
      <c r="AD54" s="405">
        <v>1.0458345072220843E-3</v>
      </c>
      <c r="AE54" s="405">
        <v>2.9339341124346935E-3</v>
      </c>
      <c r="AF54" s="403">
        <v>8.9413615624521654</v>
      </c>
      <c r="AG54" s="404">
        <v>96.700112754406376</v>
      </c>
      <c r="AH54" s="403">
        <v>6.5998267618102684</v>
      </c>
      <c r="AI54" s="403">
        <v>2.7899328852005311E-2</v>
      </c>
      <c r="AJ54" s="403">
        <v>1.8751131526369969E-2</v>
      </c>
      <c r="AK54" s="403">
        <v>0.10100042114789938</v>
      </c>
      <c r="AL54" s="406">
        <v>3.0513784645575829E-3</v>
      </c>
      <c r="AM54" s="406">
        <v>2.8873813656691335E-4</v>
      </c>
      <c r="AN54" s="406">
        <v>2.2693535829088445E-3</v>
      </c>
      <c r="AO54" s="403">
        <v>6.7530871135205706</v>
      </c>
    </row>
    <row r="55" spans="1:41">
      <c r="A55" s="395">
        <v>53</v>
      </c>
      <c r="B55" s="396">
        <v>111704</v>
      </c>
      <c r="C55" s="396" t="s">
        <v>362</v>
      </c>
      <c r="D55" s="418">
        <v>11</v>
      </c>
      <c r="E55" s="402">
        <v>520922</v>
      </c>
      <c r="F55" s="402">
        <v>9645586.1212916151</v>
      </c>
      <c r="G55" s="402">
        <v>581271.18870770233</v>
      </c>
      <c r="H55" s="402">
        <v>0</v>
      </c>
      <c r="I55" s="402">
        <v>82.859781487979433</v>
      </c>
      <c r="J55" s="402">
        <v>1219.8022418085864</v>
      </c>
      <c r="K55" s="402">
        <v>0</v>
      </c>
      <c r="L55" s="402">
        <v>0</v>
      </c>
      <c r="M55" s="402">
        <v>0</v>
      </c>
      <c r="N55" s="402">
        <v>582573.85073099891</v>
      </c>
      <c r="O55" s="403">
        <v>18.516373125519014</v>
      </c>
      <c r="P55" s="403">
        <v>1.1158507198922341</v>
      </c>
      <c r="Q55" s="403">
        <v>0</v>
      </c>
      <c r="R55" s="403">
        <v>1.5906370145238525E-4</v>
      </c>
      <c r="S55" s="403">
        <v>2.3416216665999639E-3</v>
      </c>
      <c r="T55" s="403">
        <v>0</v>
      </c>
      <c r="U55" s="403">
        <v>0</v>
      </c>
      <c r="V55" s="403">
        <v>0</v>
      </c>
      <c r="W55" s="403">
        <v>1.1183514052602863</v>
      </c>
      <c r="X55" s="404">
        <v>60.102732123579784</v>
      </c>
      <c r="Y55" s="403">
        <v>3.8952903644603953</v>
      </c>
      <c r="Z55" s="403">
        <v>0.21764581341987563</v>
      </c>
      <c r="AA55" s="403">
        <v>0.52257305047959035</v>
      </c>
      <c r="AB55" s="403">
        <v>1.2618445968498644</v>
      </c>
      <c r="AC55" s="405">
        <v>9.9092084151909243E-3</v>
      </c>
      <c r="AD55" s="405">
        <v>1.4028662833609959E-3</v>
      </c>
      <c r="AE55" s="405">
        <v>1.889933232207594E-3</v>
      </c>
      <c r="AF55" s="403">
        <v>5.9105558331404815</v>
      </c>
      <c r="AG55" s="404">
        <v>42.578426919873436</v>
      </c>
      <c r="AH55" s="403">
        <v>2.7245641212270773</v>
      </c>
      <c r="AI55" s="403">
        <v>3.002868578341493E-2</v>
      </c>
      <c r="AJ55" s="403">
        <v>6.7484689388049079E-2</v>
      </c>
      <c r="AK55" s="403">
        <v>0.22876406926349457</v>
      </c>
      <c r="AL55" s="406">
        <v>5.3224983598545161E-3</v>
      </c>
      <c r="AM55" s="406">
        <v>3.3398401485399066E-4</v>
      </c>
      <c r="AN55" s="406">
        <v>1.073224601087623E-3</v>
      </c>
      <c r="AO55" s="403">
        <v>3.0575712726378286</v>
      </c>
    </row>
    <row r="56" spans="1:41">
      <c r="A56" s="395">
        <v>54</v>
      </c>
      <c r="B56" s="396">
        <v>111705</v>
      </c>
      <c r="C56" s="396" t="s">
        <v>363</v>
      </c>
      <c r="D56" s="418">
        <v>11</v>
      </c>
      <c r="E56" s="402">
        <v>32484</v>
      </c>
      <c r="F56" s="402">
        <v>1205867.7238239055</v>
      </c>
      <c r="G56" s="402">
        <v>82233.813606414871</v>
      </c>
      <c r="H56" s="402">
        <v>0</v>
      </c>
      <c r="I56" s="402">
        <v>10.358928409637814</v>
      </c>
      <c r="J56" s="402">
        <v>152.49671034486082</v>
      </c>
      <c r="K56" s="402">
        <v>0</v>
      </c>
      <c r="L56" s="402">
        <v>0</v>
      </c>
      <c r="M56" s="402">
        <v>0</v>
      </c>
      <c r="N56" s="402">
        <v>82396.669245169367</v>
      </c>
      <c r="O56" s="403">
        <v>37.121897667279441</v>
      </c>
      <c r="P56" s="403">
        <v>2.5315174734150618</v>
      </c>
      <c r="Q56" s="403">
        <v>0</v>
      </c>
      <c r="R56" s="403">
        <v>3.1889325235924803E-4</v>
      </c>
      <c r="S56" s="403">
        <v>4.6945176192852113E-3</v>
      </c>
      <c r="T56" s="403">
        <v>0</v>
      </c>
      <c r="U56" s="403">
        <v>0</v>
      </c>
      <c r="V56" s="403">
        <v>0</v>
      </c>
      <c r="W56" s="403">
        <v>2.536530884286706</v>
      </c>
      <c r="X56" s="404">
        <v>90.999384662230483</v>
      </c>
      <c r="Y56" s="403">
        <v>5.971043639980163</v>
      </c>
      <c r="Z56" s="403">
        <v>4.6564732640526754E-2</v>
      </c>
      <c r="AA56" s="403">
        <v>0.85988580875249276</v>
      </c>
      <c r="AB56" s="403">
        <v>0.65345221654906482</v>
      </c>
      <c r="AC56" s="405">
        <v>8.8987673902635386E-3</v>
      </c>
      <c r="AD56" s="405">
        <v>1.0649402484105782E-3</v>
      </c>
      <c r="AE56" s="405">
        <v>2.4135400369799638E-3</v>
      </c>
      <c r="AF56" s="403">
        <v>7.543323645597896</v>
      </c>
      <c r="AG56" s="404">
        <v>77.049489819538394</v>
      </c>
      <c r="AH56" s="403">
        <v>5.0325320927484896</v>
      </c>
      <c r="AI56" s="403">
        <v>6.279011636151844E-3</v>
      </c>
      <c r="AJ56" s="403">
        <v>0.37411563852543728</v>
      </c>
      <c r="AK56" s="403">
        <v>0.30020393816175367</v>
      </c>
      <c r="AL56" s="406">
        <v>6.0694175085996352E-3</v>
      </c>
      <c r="AM56" s="406">
        <v>3.2307729190387272E-4</v>
      </c>
      <c r="AN56" s="406">
        <v>1.7721871963367151E-3</v>
      </c>
      <c r="AO56" s="403">
        <v>5.7212953630686707</v>
      </c>
    </row>
    <row r="57" spans="1:41">
      <c r="A57" s="395">
        <v>55</v>
      </c>
      <c r="B57" s="396">
        <v>111706</v>
      </c>
      <c r="C57" s="396" t="s">
        <v>364</v>
      </c>
      <c r="D57" s="418">
        <v>11</v>
      </c>
      <c r="E57" s="402">
        <v>1442436</v>
      </c>
      <c r="F57" s="402">
        <v>9120241.7493101005</v>
      </c>
      <c r="G57" s="402">
        <v>600761.58460482513</v>
      </c>
      <c r="H57" s="402">
        <v>0</v>
      </c>
      <c r="I57" s="402">
        <v>78.346844760138652</v>
      </c>
      <c r="J57" s="402">
        <v>1153.366025843437</v>
      </c>
      <c r="K57" s="402">
        <v>0</v>
      </c>
      <c r="L57" s="402">
        <v>0</v>
      </c>
      <c r="M57" s="402">
        <v>0</v>
      </c>
      <c r="N57" s="402">
        <v>601993.29747542867</v>
      </c>
      <c r="O57" s="403">
        <v>6.3228051361100945</v>
      </c>
      <c r="P57" s="403">
        <v>0.41649098095501302</v>
      </c>
      <c r="Q57" s="403">
        <v>0</v>
      </c>
      <c r="R57" s="403">
        <v>5.4315647113728892E-5</v>
      </c>
      <c r="S57" s="403">
        <v>7.9959597919314069E-4</v>
      </c>
      <c r="T57" s="403">
        <v>0</v>
      </c>
      <c r="U57" s="403">
        <v>0</v>
      </c>
      <c r="V57" s="403">
        <v>0</v>
      </c>
      <c r="W57" s="403">
        <v>0.41734489258131985</v>
      </c>
      <c r="X57" s="404">
        <v>41.701010296375088</v>
      </c>
      <c r="Y57" s="403">
        <v>2.7718845231735614</v>
      </c>
      <c r="Z57" s="403">
        <v>5.2400432950908994E-2</v>
      </c>
      <c r="AA57" s="403">
        <v>0.16344668933956352</v>
      </c>
      <c r="AB57" s="403">
        <v>0.20566181185734742</v>
      </c>
      <c r="AC57" s="405">
        <v>9.5278797238450806E-3</v>
      </c>
      <c r="AD57" s="405">
        <v>1.0321983951878816E-3</v>
      </c>
      <c r="AE57" s="405">
        <v>1.5605106734207516E-3</v>
      </c>
      <c r="AF57" s="403">
        <v>3.2055140461138336</v>
      </c>
      <c r="AG57" s="404">
        <v>33.444432772922305</v>
      </c>
      <c r="AH57" s="403">
        <v>2.2086025012349659</v>
      </c>
      <c r="AI57" s="403">
        <v>1.7129793529103009E-2</v>
      </c>
      <c r="AJ57" s="403">
        <v>4.616642692888516E-2</v>
      </c>
      <c r="AK57" s="403">
        <v>9.1804911719493218E-2</v>
      </c>
      <c r="AL57" s="406">
        <v>7.299693146557729E-3</v>
      </c>
      <c r="AM57" s="406">
        <v>3.6130353534266554E-4</v>
      </c>
      <c r="AN57" s="406">
        <v>1.1313786014462343E-3</v>
      </c>
      <c r="AO57" s="403">
        <v>2.3724960086957951</v>
      </c>
    </row>
    <row r="58" spans="1:41">
      <c r="A58" s="395">
        <v>56</v>
      </c>
      <c r="B58" s="396">
        <v>111901</v>
      </c>
      <c r="C58" s="396" t="s">
        <v>365</v>
      </c>
      <c r="D58" s="418">
        <v>11</v>
      </c>
      <c r="E58" s="402">
        <v>542745</v>
      </c>
      <c r="F58" s="402">
        <v>6369696.5429918068</v>
      </c>
      <c r="G58" s="402">
        <v>391248.87028136558</v>
      </c>
      <c r="H58" s="402">
        <v>0</v>
      </c>
      <c r="I58" s="402">
        <v>54.718464700864018</v>
      </c>
      <c r="J58" s="402">
        <v>805.52597064380143</v>
      </c>
      <c r="K58" s="402">
        <v>0</v>
      </c>
      <c r="L58" s="402">
        <v>0</v>
      </c>
      <c r="M58" s="402">
        <v>0</v>
      </c>
      <c r="N58" s="402">
        <v>392109.11471671023</v>
      </c>
      <c r="O58" s="403">
        <v>11.736075952780416</v>
      </c>
      <c r="P58" s="403">
        <v>0.72087051982305794</v>
      </c>
      <c r="Q58" s="403">
        <v>0</v>
      </c>
      <c r="R58" s="403">
        <v>1.0081799869342697E-4</v>
      </c>
      <c r="S58" s="403">
        <v>1.4841702284568287E-3</v>
      </c>
      <c r="T58" s="403">
        <v>0</v>
      </c>
      <c r="U58" s="403">
        <v>0</v>
      </c>
      <c r="V58" s="403">
        <v>0</v>
      </c>
      <c r="W58" s="403">
        <v>0.72245550805020819</v>
      </c>
      <c r="X58" s="404">
        <v>48.72442470269803</v>
      </c>
      <c r="Y58" s="403">
        <v>3.0713425622571986</v>
      </c>
      <c r="Z58" s="403">
        <v>4.8932243845101281E-2</v>
      </c>
      <c r="AA58" s="403">
        <v>0.50632487902498291</v>
      </c>
      <c r="AB58" s="403">
        <v>0.40074056459854501</v>
      </c>
      <c r="AC58" s="405">
        <v>6.2803514418482316E-3</v>
      </c>
      <c r="AD58" s="405">
        <v>1.0628429839627397E-3</v>
      </c>
      <c r="AE58" s="405">
        <v>1.6777926955799287E-3</v>
      </c>
      <c r="AF58" s="403">
        <v>4.036361236847223</v>
      </c>
      <c r="AG58" s="404">
        <v>40.235061085004077</v>
      </c>
      <c r="AH58" s="403">
        <v>2.504355447267641</v>
      </c>
      <c r="AI58" s="403">
        <v>1.9170837816069333E-2</v>
      </c>
      <c r="AJ58" s="403">
        <v>0.2580733573770585</v>
      </c>
      <c r="AK58" s="403">
        <v>0.22271052589709767</v>
      </c>
      <c r="AL58" s="406">
        <v>4.7513127551760039E-3</v>
      </c>
      <c r="AM58" s="406">
        <v>3.7886419900497344E-4</v>
      </c>
      <c r="AN58" s="406">
        <v>1.2450187977321127E-3</v>
      </c>
      <c r="AO58" s="403">
        <v>3.0106853641097784</v>
      </c>
    </row>
    <row r="59" spans="1:41">
      <c r="A59" s="395">
        <v>57</v>
      </c>
      <c r="B59" s="396">
        <v>111902</v>
      </c>
      <c r="C59" s="396" t="s">
        <v>366</v>
      </c>
      <c r="D59" s="418">
        <v>11</v>
      </c>
      <c r="E59" s="402">
        <v>203701</v>
      </c>
      <c r="F59" s="402">
        <v>2366235.9194879639</v>
      </c>
      <c r="G59" s="402">
        <v>161483.45142648957</v>
      </c>
      <c r="H59" s="402">
        <v>0</v>
      </c>
      <c r="I59" s="402">
        <v>20.326996075955012</v>
      </c>
      <c r="J59" s="402">
        <v>299.23944931331113</v>
      </c>
      <c r="K59" s="402">
        <v>0</v>
      </c>
      <c r="L59" s="402">
        <v>0</v>
      </c>
      <c r="M59" s="402">
        <v>0</v>
      </c>
      <c r="N59" s="402">
        <v>161803.01787187884</v>
      </c>
      <c r="O59" s="403">
        <v>11.61622142006158</v>
      </c>
      <c r="P59" s="403">
        <v>0.79274746528730622</v>
      </c>
      <c r="Q59" s="403">
        <v>0</v>
      </c>
      <c r="R59" s="403">
        <v>9.9788396109763887E-5</v>
      </c>
      <c r="S59" s="403">
        <v>1.4690131580763527E-3</v>
      </c>
      <c r="T59" s="403">
        <v>0</v>
      </c>
      <c r="U59" s="403">
        <v>0</v>
      </c>
      <c r="V59" s="403">
        <v>0</v>
      </c>
      <c r="W59" s="403">
        <v>0.79431626684149237</v>
      </c>
      <c r="X59" s="404">
        <v>44.9221480990835</v>
      </c>
      <c r="Y59" s="403">
        <v>2.9346793536915383</v>
      </c>
      <c r="Z59" s="403">
        <v>5.092566830622175E-2</v>
      </c>
      <c r="AA59" s="403">
        <v>0.36472883798318867</v>
      </c>
      <c r="AB59" s="403">
        <v>0.30644500772804406</v>
      </c>
      <c r="AC59" s="405">
        <v>6.292798701344195E-3</v>
      </c>
      <c r="AD59" s="405">
        <v>1.2800585853311266E-3</v>
      </c>
      <c r="AE59" s="405">
        <v>1.352380372245718E-3</v>
      </c>
      <c r="AF59" s="403">
        <v>3.6657041053679076</v>
      </c>
      <c r="AG59" s="404">
        <v>36.71200037628978</v>
      </c>
      <c r="AH59" s="403">
        <v>2.3867874084968417</v>
      </c>
      <c r="AI59" s="403">
        <v>2.1825571661858927E-2</v>
      </c>
      <c r="AJ59" s="403">
        <v>0.17563885691154424</v>
      </c>
      <c r="AK59" s="403">
        <v>0.1785552742886117</v>
      </c>
      <c r="AL59" s="406">
        <v>4.8003996062480469E-3</v>
      </c>
      <c r="AM59" s="406">
        <v>4.6813997650009662E-4</v>
      </c>
      <c r="AN59" s="406">
        <v>9.4208886893067567E-4</v>
      </c>
      <c r="AO59" s="403">
        <v>2.7690177398105349</v>
      </c>
    </row>
    <row r="60" spans="1:41">
      <c r="A60" s="395">
        <v>58</v>
      </c>
      <c r="B60" s="396">
        <v>111903</v>
      </c>
      <c r="C60" s="396" t="s">
        <v>367</v>
      </c>
      <c r="D60" s="418">
        <v>11</v>
      </c>
      <c r="E60" s="402">
        <v>2625439</v>
      </c>
      <c r="F60" s="402">
        <v>18738961.026366118</v>
      </c>
      <c r="G60" s="402">
        <v>1077995.8225737982</v>
      </c>
      <c r="H60" s="402">
        <v>0</v>
      </c>
      <c r="I60" s="402">
        <v>160.97582836661672</v>
      </c>
      <c r="J60" s="402">
        <v>2369.7706268641232</v>
      </c>
      <c r="K60" s="402">
        <v>0</v>
      </c>
      <c r="L60" s="402">
        <v>0</v>
      </c>
      <c r="M60" s="402">
        <v>0</v>
      </c>
      <c r="N60" s="402">
        <v>1080526.569029029</v>
      </c>
      <c r="O60" s="403">
        <v>7.1374581646597459</v>
      </c>
      <c r="P60" s="403">
        <v>0.41059640790503921</v>
      </c>
      <c r="Q60" s="403">
        <v>0</v>
      </c>
      <c r="R60" s="403">
        <v>6.1313871077033869E-5</v>
      </c>
      <c r="S60" s="403">
        <v>9.0261881036433271E-4</v>
      </c>
      <c r="T60" s="403">
        <v>0</v>
      </c>
      <c r="U60" s="403">
        <v>0</v>
      </c>
      <c r="V60" s="403">
        <v>0</v>
      </c>
      <c r="W60" s="403">
        <v>0.41156034058648061</v>
      </c>
      <c r="X60" s="404">
        <v>39.693486780517112</v>
      </c>
      <c r="Y60" s="403">
        <v>2.5032211717647375</v>
      </c>
      <c r="Z60" s="403">
        <v>6.9841051066051513E-2</v>
      </c>
      <c r="AA60" s="403">
        <v>0.56184564990058072</v>
      </c>
      <c r="AB60" s="403">
        <v>0.34604939288680431</v>
      </c>
      <c r="AC60" s="405">
        <v>8.2654091522866638E-3</v>
      </c>
      <c r="AD60" s="405">
        <v>9.1903645979832173E-4</v>
      </c>
      <c r="AE60" s="405">
        <v>1.2972179485270165E-3</v>
      </c>
      <c r="AF60" s="403">
        <v>3.4914389291787828</v>
      </c>
      <c r="AG60" s="404">
        <v>31.737158316625283</v>
      </c>
      <c r="AH60" s="403">
        <v>1.9697408246022887</v>
      </c>
      <c r="AI60" s="403">
        <v>3.4307527688471666E-2</v>
      </c>
      <c r="AJ60" s="403">
        <v>0.36379274816324558</v>
      </c>
      <c r="AK60" s="403">
        <v>0.20172816286400236</v>
      </c>
      <c r="AL60" s="406">
        <v>6.5461107994324707E-3</v>
      </c>
      <c r="AM60" s="406">
        <v>3.3936722403875031E-4</v>
      </c>
      <c r="AN60" s="406">
        <v>9.020856655102623E-4</v>
      </c>
      <c r="AO60" s="403">
        <v>2.5773568270069895</v>
      </c>
    </row>
    <row r="61" spans="1:41">
      <c r="A61" s="395">
        <v>59</v>
      </c>
      <c r="B61" s="396">
        <v>111904</v>
      </c>
      <c r="C61" s="396" t="s">
        <v>368</v>
      </c>
      <c r="D61" s="418">
        <v>11</v>
      </c>
      <c r="E61" s="402">
        <v>744970</v>
      </c>
      <c r="F61" s="402">
        <v>5521363.9620897183</v>
      </c>
      <c r="G61" s="402">
        <v>296739.98783276568</v>
      </c>
      <c r="H61" s="402">
        <v>0</v>
      </c>
      <c r="I61" s="402">
        <v>47.430918729187177</v>
      </c>
      <c r="J61" s="402">
        <v>698.24394848659688</v>
      </c>
      <c r="K61" s="402">
        <v>0</v>
      </c>
      <c r="L61" s="402">
        <v>0</v>
      </c>
      <c r="M61" s="402">
        <v>0</v>
      </c>
      <c r="N61" s="402">
        <v>297485.66269998142</v>
      </c>
      <c r="O61" s="403">
        <v>7.4115252454323235</v>
      </c>
      <c r="P61" s="403">
        <v>0.39832474842311189</v>
      </c>
      <c r="Q61" s="403">
        <v>0</v>
      </c>
      <c r="R61" s="403">
        <v>6.3668226544944331E-5</v>
      </c>
      <c r="S61" s="403">
        <v>9.3727794204678957E-4</v>
      </c>
      <c r="T61" s="403">
        <v>0</v>
      </c>
      <c r="U61" s="403">
        <v>0</v>
      </c>
      <c r="V61" s="403">
        <v>0</v>
      </c>
      <c r="W61" s="403">
        <v>0.39932569459170358</v>
      </c>
      <c r="X61" s="404">
        <v>32.62923531710608</v>
      </c>
      <c r="Y61" s="403">
        <v>2.0440019794839737</v>
      </c>
      <c r="Z61" s="403">
        <v>5.3976726860895434E-2</v>
      </c>
      <c r="AA61" s="403">
        <v>0.51120222771606649</v>
      </c>
      <c r="AB61" s="403">
        <v>0.33487651603722829</v>
      </c>
      <c r="AC61" s="405">
        <v>4.9665789148642531E-3</v>
      </c>
      <c r="AD61" s="405">
        <v>5.9574153520710335E-4</v>
      </c>
      <c r="AE61" s="405">
        <v>9.2505209519745039E-4</v>
      </c>
      <c r="AF61" s="403">
        <v>2.9505448226434376</v>
      </c>
      <c r="AG61" s="404">
        <v>26.215133093258601</v>
      </c>
      <c r="AH61" s="403">
        <v>1.612659079029084</v>
      </c>
      <c r="AI61" s="403">
        <v>2.4915081772106041E-2</v>
      </c>
      <c r="AJ61" s="403">
        <v>0.35120258270196186</v>
      </c>
      <c r="AK61" s="403">
        <v>0.2131405551053277</v>
      </c>
      <c r="AL61" s="406">
        <v>3.8892574632196776E-3</v>
      </c>
      <c r="AM61" s="406">
        <v>2.1512279584500862E-4</v>
      </c>
      <c r="AN61" s="406">
        <v>6.1983257648844038E-4</v>
      </c>
      <c r="AO61" s="403">
        <v>2.2066415114440341</v>
      </c>
    </row>
    <row r="62" spans="1:41">
      <c r="A62" s="395">
        <v>60</v>
      </c>
      <c r="B62" s="396">
        <v>111905</v>
      </c>
      <c r="C62" s="396" t="s">
        <v>369</v>
      </c>
      <c r="D62" s="418">
        <v>11</v>
      </c>
      <c r="E62" s="402">
        <v>3462</v>
      </c>
      <c r="F62" s="402">
        <v>17407.836453829699</v>
      </c>
      <c r="G62" s="402">
        <v>956.99389587734424</v>
      </c>
      <c r="H62" s="402">
        <v>0</v>
      </c>
      <c r="I62" s="402">
        <v>0.14954088912843197</v>
      </c>
      <c r="J62" s="402">
        <v>2.2014336572607669</v>
      </c>
      <c r="K62" s="402">
        <v>0</v>
      </c>
      <c r="L62" s="402">
        <v>0</v>
      </c>
      <c r="M62" s="402">
        <v>0</v>
      </c>
      <c r="N62" s="402">
        <v>959.34487042373337</v>
      </c>
      <c r="O62" s="403">
        <v>5.028260096426834</v>
      </c>
      <c r="P62" s="403">
        <v>0.27642804618063088</v>
      </c>
      <c r="Q62" s="403">
        <v>0</v>
      </c>
      <c r="R62" s="403">
        <v>4.3194941978172141E-5</v>
      </c>
      <c r="S62" s="403">
        <v>6.3588493855019261E-4</v>
      </c>
      <c r="T62" s="403">
        <v>0</v>
      </c>
      <c r="U62" s="403">
        <v>0</v>
      </c>
      <c r="V62" s="403">
        <v>0</v>
      </c>
      <c r="W62" s="403">
        <v>0.27710712606115923</v>
      </c>
      <c r="X62" s="404">
        <v>31.27619378907151</v>
      </c>
      <c r="Y62" s="403">
        <v>1.9913355057924795</v>
      </c>
      <c r="Z62" s="403">
        <v>5.6757762212839291E-2</v>
      </c>
      <c r="AA62" s="403">
        <v>0.52884992297773481</v>
      </c>
      <c r="AB62" s="403">
        <v>0.35631631901628386</v>
      </c>
      <c r="AC62" s="405">
        <v>4.676405248138415E-3</v>
      </c>
      <c r="AD62" s="405">
        <v>7.2013243751388695E-4</v>
      </c>
      <c r="AE62" s="405">
        <v>1.0263509419564101E-3</v>
      </c>
      <c r="AF62" s="403">
        <v>2.9396823986269456</v>
      </c>
      <c r="AG62" s="404">
        <v>24.431450531747263</v>
      </c>
      <c r="AH62" s="403">
        <v>1.5310841772742463</v>
      </c>
      <c r="AI62" s="403">
        <v>2.6236992775150916E-2</v>
      </c>
      <c r="AJ62" s="403">
        <v>0.3637683888698855</v>
      </c>
      <c r="AK62" s="403">
        <v>0.2244813244328322</v>
      </c>
      <c r="AL62" s="406">
        <v>3.4987923722012465E-3</v>
      </c>
      <c r="AM62" s="406">
        <v>2.4924018061390634E-4</v>
      </c>
      <c r="AN62" s="406">
        <v>6.8522974091366428E-4</v>
      </c>
      <c r="AO62" s="403">
        <v>2.1500041456458399</v>
      </c>
    </row>
    <row r="63" spans="1:41">
      <c r="A63" s="395">
        <v>61</v>
      </c>
      <c r="B63" s="396">
        <v>111909</v>
      </c>
      <c r="C63" s="396" t="s">
        <v>370</v>
      </c>
      <c r="D63" s="418">
        <v>11</v>
      </c>
      <c r="E63" s="402">
        <v>1375216</v>
      </c>
      <c r="F63" s="402">
        <v>20688236.121061206</v>
      </c>
      <c r="G63" s="402">
        <v>1330243.9621748636</v>
      </c>
      <c r="H63" s="402">
        <v>0</v>
      </c>
      <c r="I63" s="402">
        <v>177.72094954176902</v>
      </c>
      <c r="J63" s="402">
        <v>2616.2802842878564</v>
      </c>
      <c r="K63" s="402">
        <v>0</v>
      </c>
      <c r="L63" s="402">
        <v>0</v>
      </c>
      <c r="M63" s="402">
        <v>0</v>
      </c>
      <c r="N63" s="402">
        <v>1333037.9634086932</v>
      </c>
      <c r="O63" s="403">
        <v>15.043626689233694</v>
      </c>
      <c r="P63" s="403">
        <v>0.96729820055530435</v>
      </c>
      <c r="Q63" s="403">
        <v>0</v>
      </c>
      <c r="R63" s="403">
        <v>1.2923129860456032E-4</v>
      </c>
      <c r="S63" s="403">
        <v>1.9024504399947763E-3</v>
      </c>
      <c r="T63" s="403">
        <v>0</v>
      </c>
      <c r="U63" s="403">
        <v>0</v>
      </c>
      <c r="V63" s="403">
        <v>0</v>
      </c>
      <c r="W63" s="403">
        <v>0.96932988229390371</v>
      </c>
      <c r="X63" s="404">
        <v>51.042539850899843</v>
      </c>
      <c r="Y63" s="403">
        <v>3.2455429499005573</v>
      </c>
      <c r="Z63" s="403">
        <v>9.5165449863526083E-2</v>
      </c>
      <c r="AA63" s="403">
        <v>0.26412129847261234</v>
      </c>
      <c r="AB63" s="403">
        <v>0.44630561673522423</v>
      </c>
      <c r="AC63" s="405">
        <v>7.3604972980193025E-3</v>
      </c>
      <c r="AD63" s="405">
        <v>1.0977086443371919E-3</v>
      </c>
      <c r="AE63" s="405">
        <v>1.7452769930641611E-3</v>
      </c>
      <c r="AF63" s="403">
        <v>4.0613387979073421</v>
      </c>
      <c r="AG63" s="404">
        <v>43.345717229537087</v>
      </c>
      <c r="AH63" s="403">
        <v>2.7283741476874326</v>
      </c>
      <c r="AI63" s="403">
        <v>3.2164220271431065E-2</v>
      </c>
      <c r="AJ63" s="403">
        <v>0.13549366614920386</v>
      </c>
      <c r="AK63" s="403">
        <v>0.2339329949301007</v>
      </c>
      <c r="AL63" s="406">
        <v>5.4993197670508758E-3</v>
      </c>
      <c r="AM63" s="406">
        <v>3.7725548126874334E-4</v>
      </c>
      <c r="AN63" s="406">
        <v>1.294961125966321E-3</v>
      </c>
      <c r="AO63" s="403">
        <v>3.1371365654124528</v>
      </c>
    </row>
    <row r="64" spans="1:41">
      <c r="A64" s="395">
        <v>62</v>
      </c>
      <c r="B64" s="396">
        <v>112101</v>
      </c>
      <c r="C64" s="396" t="s">
        <v>371</v>
      </c>
      <c r="D64" s="418">
        <v>11</v>
      </c>
      <c r="E64" s="402">
        <v>411129</v>
      </c>
      <c r="F64" s="402">
        <v>1923789.4570865962</v>
      </c>
      <c r="G64" s="402">
        <v>120021.05619175536</v>
      </c>
      <c r="H64" s="402">
        <v>0</v>
      </c>
      <c r="I64" s="402">
        <v>16.526188459528104</v>
      </c>
      <c r="J64" s="402">
        <v>243.28668709327951</v>
      </c>
      <c r="K64" s="402">
        <v>0</v>
      </c>
      <c r="L64" s="402">
        <v>0</v>
      </c>
      <c r="M64" s="402">
        <v>0</v>
      </c>
      <c r="N64" s="402">
        <v>120280.86906730816</v>
      </c>
      <c r="O64" s="403">
        <v>4.6792842564902895</v>
      </c>
      <c r="P64" s="403">
        <v>0.29193040673792253</v>
      </c>
      <c r="Q64" s="403">
        <v>0</v>
      </c>
      <c r="R64" s="403">
        <v>4.0197087676928904E-5</v>
      </c>
      <c r="S64" s="403">
        <v>5.9175267882654713E-4</v>
      </c>
      <c r="T64" s="403">
        <v>0</v>
      </c>
      <c r="U64" s="403">
        <v>0</v>
      </c>
      <c r="V64" s="403">
        <v>0</v>
      </c>
      <c r="W64" s="403">
        <v>0.29256235650442602</v>
      </c>
      <c r="X64" s="404">
        <v>29.706244618712297</v>
      </c>
      <c r="Y64" s="403">
        <v>1.8733202706619669</v>
      </c>
      <c r="Z64" s="403">
        <v>6.904558858397658E-2</v>
      </c>
      <c r="AA64" s="403">
        <v>0.57134441369678723</v>
      </c>
      <c r="AB64" s="403">
        <v>0.10921166983399123</v>
      </c>
      <c r="AC64" s="405">
        <v>4.6255309610582808E-3</v>
      </c>
      <c r="AD64" s="405">
        <v>7.7070706097914809E-4</v>
      </c>
      <c r="AE64" s="405">
        <v>1.1644689974503566E-3</v>
      </c>
      <c r="AF64" s="403">
        <v>2.6294826497962087</v>
      </c>
      <c r="AG64" s="404">
        <v>25.878179381118997</v>
      </c>
      <c r="AH64" s="403">
        <v>1.6165931729341489</v>
      </c>
      <c r="AI64" s="403">
        <v>4.4968019401105432E-2</v>
      </c>
      <c r="AJ64" s="403">
        <v>0.50852728718529805</v>
      </c>
      <c r="AK64" s="403">
        <v>9.8880744822668676E-2</v>
      </c>
      <c r="AL64" s="406">
        <v>4.0395764290559397E-3</v>
      </c>
      <c r="AM64" s="406">
        <v>3.0579128818120262E-4</v>
      </c>
      <c r="AN64" s="406">
        <v>9.1254916274468786E-4</v>
      </c>
      <c r="AO64" s="403">
        <v>2.2742271412232005</v>
      </c>
    </row>
    <row r="65" spans="1:41">
      <c r="A65" s="395">
        <v>63</v>
      </c>
      <c r="B65" s="396">
        <v>112102</v>
      </c>
      <c r="C65" s="396" t="s">
        <v>372</v>
      </c>
      <c r="D65" s="418">
        <v>11</v>
      </c>
      <c r="E65" s="402">
        <v>1985560</v>
      </c>
      <c r="F65" s="402">
        <v>11809422.163119283</v>
      </c>
      <c r="G65" s="402">
        <v>658339.10104363167</v>
      </c>
      <c r="H65" s="402">
        <v>0</v>
      </c>
      <c r="I65" s="402">
        <v>101.44807455250145</v>
      </c>
      <c r="J65" s="402">
        <v>1493.4457531034877</v>
      </c>
      <c r="K65" s="402">
        <v>0</v>
      </c>
      <c r="L65" s="402">
        <v>0</v>
      </c>
      <c r="M65" s="402">
        <v>0</v>
      </c>
      <c r="N65" s="402">
        <v>659933.99487128761</v>
      </c>
      <c r="O65" s="403">
        <v>5.9476531372102999</v>
      </c>
      <c r="P65" s="403">
        <v>0.33156343854813336</v>
      </c>
      <c r="Q65" s="403">
        <v>0</v>
      </c>
      <c r="R65" s="403">
        <v>5.1092928217984576E-5</v>
      </c>
      <c r="S65" s="403">
        <v>7.5215342427500953E-4</v>
      </c>
      <c r="T65" s="403">
        <v>0</v>
      </c>
      <c r="U65" s="403">
        <v>0</v>
      </c>
      <c r="V65" s="403">
        <v>0</v>
      </c>
      <c r="W65" s="403">
        <v>0.33236668490062637</v>
      </c>
      <c r="X65" s="404">
        <v>23.312499047384982</v>
      </c>
      <c r="Y65" s="403">
        <v>1.4877252002704056</v>
      </c>
      <c r="Z65" s="403">
        <v>1.2412763509091589E-2</v>
      </c>
      <c r="AA65" s="403">
        <v>5.0548149818349687E-2</v>
      </c>
      <c r="AB65" s="403">
        <v>5.6116024746905128E-2</v>
      </c>
      <c r="AC65" s="405">
        <v>3.8780604843211219E-3</v>
      </c>
      <c r="AD65" s="405">
        <v>4.9017503949372863E-4</v>
      </c>
      <c r="AE65" s="405">
        <v>9.7732285606075449E-4</v>
      </c>
      <c r="AF65" s="403">
        <v>1.6121476967246271</v>
      </c>
      <c r="AG65" s="404">
        <v>20.23234910536053</v>
      </c>
      <c r="AH65" s="403">
        <v>1.2748304020683716</v>
      </c>
      <c r="AI65" s="403">
        <v>3.3617347698901593E-3</v>
      </c>
      <c r="AJ65" s="403">
        <v>6.081696127908316E-3</v>
      </c>
      <c r="AK65" s="403">
        <v>2.7434117404632283E-2</v>
      </c>
      <c r="AL65" s="406">
        <v>3.1520278305365136E-3</v>
      </c>
      <c r="AM65" s="406">
        <v>1.837349328550429E-4</v>
      </c>
      <c r="AN65" s="406">
        <v>7.8218862929055203E-4</v>
      </c>
      <c r="AO65" s="403">
        <v>1.3158259017634855</v>
      </c>
    </row>
    <row r="66" spans="1:41">
      <c r="A66" s="395">
        <v>64</v>
      </c>
      <c r="B66" s="396">
        <v>112103</v>
      </c>
      <c r="C66" s="396" t="s">
        <v>373</v>
      </c>
      <c r="D66" s="418">
        <v>11</v>
      </c>
      <c r="E66" s="402">
        <v>93608</v>
      </c>
      <c r="F66" s="402">
        <v>608382.33579145139</v>
      </c>
      <c r="G66" s="402">
        <v>37121.338344097821</v>
      </c>
      <c r="H66" s="402">
        <v>0</v>
      </c>
      <c r="I66" s="402">
        <v>5.2262689660248309</v>
      </c>
      <c r="J66" s="402">
        <v>76.937381279198306</v>
      </c>
      <c r="K66" s="402">
        <v>0</v>
      </c>
      <c r="L66" s="402">
        <v>0</v>
      </c>
      <c r="M66" s="402">
        <v>0</v>
      </c>
      <c r="N66" s="402">
        <v>37203.501994343045</v>
      </c>
      <c r="O66" s="403">
        <v>6.4992557878755175</v>
      </c>
      <c r="P66" s="403">
        <v>0.39656160097532073</v>
      </c>
      <c r="Q66" s="403">
        <v>0</v>
      </c>
      <c r="R66" s="403">
        <v>5.5831434984454653E-5</v>
      </c>
      <c r="S66" s="403">
        <v>8.2191032047686425E-4</v>
      </c>
      <c r="T66" s="403">
        <v>0</v>
      </c>
      <c r="U66" s="403">
        <v>0</v>
      </c>
      <c r="V66" s="403">
        <v>0</v>
      </c>
      <c r="W66" s="403">
        <v>0.39743934273078207</v>
      </c>
      <c r="X66" s="404">
        <v>28.701960486576283</v>
      </c>
      <c r="Y66" s="403">
        <v>1.8151322527197742</v>
      </c>
      <c r="Z66" s="403">
        <v>1.0878933421287745E-2</v>
      </c>
      <c r="AA66" s="403">
        <v>5.9668486708313435E-2</v>
      </c>
      <c r="AB66" s="403">
        <v>2.5580465684207559E-2</v>
      </c>
      <c r="AC66" s="405">
        <v>3.7421064037274831E-3</v>
      </c>
      <c r="AD66" s="405">
        <v>4.7034637478032913E-4</v>
      </c>
      <c r="AE66" s="405">
        <v>9.8245120881827307E-4</v>
      </c>
      <c r="AF66" s="403">
        <v>1.9164550425209099</v>
      </c>
      <c r="AG66" s="404">
        <v>24.78695775132536</v>
      </c>
      <c r="AH66" s="403">
        <v>1.5517675244243794</v>
      </c>
      <c r="AI66" s="403">
        <v>2.6099390817913601E-3</v>
      </c>
      <c r="AJ66" s="403">
        <v>6.0711274968663475E-3</v>
      </c>
      <c r="AK66" s="403">
        <v>1.6055329145321449E-2</v>
      </c>
      <c r="AL66" s="406">
        <v>3.1623167974330949E-3</v>
      </c>
      <c r="AM66" s="406">
        <v>1.8170489348950784E-4</v>
      </c>
      <c r="AN66" s="406">
        <v>7.7305420947611984E-4</v>
      </c>
      <c r="AO66" s="403">
        <v>1.5806209960487578</v>
      </c>
    </row>
    <row r="67" spans="1:41">
      <c r="A67" s="395">
        <v>65</v>
      </c>
      <c r="B67" s="396">
        <v>112109</v>
      </c>
      <c r="C67" s="396" t="s">
        <v>374</v>
      </c>
      <c r="D67" s="418">
        <v>11</v>
      </c>
      <c r="E67" s="402">
        <v>983898</v>
      </c>
      <c r="F67" s="402">
        <v>7082611.4266271945</v>
      </c>
      <c r="G67" s="402">
        <v>491067.24397895718</v>
      </c>
      <c r="H67" s="402">
        <v>0</v>
      </c>
      <c r="I67" s="402">
        <v>60.842713734021402</v>
      </c>
      <c r="J67" s="402">
        <v>895.68277006914366</v>
      </c>
      <c r="K67" s="402">
        <v>0</v>
      </c>
      <c r="L67" s="402">
        <v>0</v>
      </c>
      <c r="M67" s="402">
        <v>0</v>
      </c>
      <c r="N67" s="402">
        <v>492023.76946276036</v>
      </c>
      <c r="O67" s="403">
        <v>7.1985220283273215</v>
      </c>
      <c r="P67" s="403">
        <v>0.49910381358530781</v>
      </c>
      <c r="Q67" s="403">
        <v>0</v>
      </c>
      <c r="R67" s="403">
        <v>6.1838436234265548E-5</v>
      </c>
      <c r="S67" s="403">
        <v>9.103410821743145E-4</v>
      </c>
      <c r="T67" s="403">
        <v>0</v>
      </c>
      <c r="U67" s="403">
        <v>0</v>
      </c>
      <c r="V67" s="403">
        <v>0</v>
      </c>
      <c r="W67" s="403">
        <v>0.50007599310371642</v>
      </c>
      <c r="X67" s="404">
        <v>30.76378125852818</v>
      </c>
      <c r="Y67" s="403">
        <v>2.0699455353854943</v>
      </c>
      <c r="Z67" s="403">
        <v>3.2379604274181767E-2</v>
      </c>
      <c r="AA67" s="403">
        <v>0.13615869282357168</v>
      </c>
      <c r="AB67" s="403">
        <v>6.3051094501676119E-2</v>
      </c>
      <c r="AC67" s="405">
        <v>4.5934158934763675E-3</v>
      </c>
      <c r="AD67" s="405">
        <v>7.6977528912861915E-4</v>
      </c>
      <c r="AE67" s="405">
        <v>1.0540150274623592E-3</v>
      </c>
      <c r="AF67" s="403">
        <v>2.3079521331949904</v>
      </c>
      <c r="AG67" s="404">
        <v>25.527777454421742</v>
      </c>
      <c r="AH67" s="403">
        <v>1.7133875000244929</v>
      </c>
      <c r="AI67" s="403">
        <v>1.6026461966006832E-2</v>
      </c>
      <c r="AJ67" s="403">
        <v>7.0411313127146977E-2</v>
      </c>
      <c r="AK67" s="403">
        <v>4.248532922370786E-2</v>
      </c>
      <c r="AL67" s="406">
        <v>3.6812155014992027E-3</v>
      </c>
      <c r="AM67" s="406">
        <v>2.8428440249561463E-4</v>
      </c>
      <c r="AN67" s="406">
        <v>7.6658693353177628E-4</v>
      </c>
      <c r="AO67" s="403">
        <v>1.8470426911788806</v>
      </c>
    </row>
    <row r="68" spans="1:41">
      <c r="A68" s="395">
        <v>66</v>
      </c>
      <c r="B68" s="396">
        <v>112901</v>
      </c>
      <c r="C68" s="396" t="s">
        <v>375</v>
      </c>
      <c r="D68" s="418">
        <v>11</v>
      </c>
      <c r="E68" s="402">
        <v>902000</v>
      </c>
      <c r="F68" s="402">
        <v>3071871.0961366571</v>
      </c>
      <c r="G68" s="402">
        <v>189853.45814187347</v>
      </c>
      <c r="H68" s="402">
        <v>0</v>
      </c>
      <c r="I68" s="402">
        <v>26.38870925876293</v>
      </c>
      <c r="J68" s="402">
        <v>388.47564082634852</v>
      </c>
      <c r="K68" s="402">
        <v>0</v>
      </c>
      <c r="L68" s="402">
        <v>0</v>
      </c>
      <c r="M68" s="402">
        <v>0</v>
      </c>
      <c r="N68" s="402">
        <v>190268.32249195856</v>
      </c>
      <c r="O68" s="403">
        <v>3.405622057801172</v>
      </c>
      <c r="P68" s="403">
        <v>0.21048055226371784</v>
      </c>
      <c r="Q68" s="403">
        <v>0</v>
      </c>
      <c r="R68" s="403">
        <v>2.9255775231444492E-5</v>
      </c>
      <c r="S68" s="403">
        <v>4.3068252863231543E-4</v>
      </c>
      <c r="T68" s="403">
        <v>0</v>
      </c>
      <c r="U68" s="403">
        <v>0</v>
      </c>
      <c r="V68" s="403">
        <v>0</v>
      </c>
      <c r="W68" s="403">
        <v>0.21094049056758157</v>
      </c>
      <c r="X68" s="404">
        <v>36.382413816982734</v>
      </c>
      <c r="Y68" s="403">
        <v>2.308762089077788</v>
      </c>
      <c r="Z68" s="403">
        <v>0.1865026807197509</v>
      </c>
      <c r="AA68" s="403">
        <v>0.10161953779725511</v>
      </c>
      <c r="AB68" s="403">
        <v>2.1146655016284681</v>
      </c>
      <c r="AC68" s="405">
        <v>6.1674860434728519E-3</v>
      </c>
      <c r="AD68" s="405">
        <v>8.5601502250539979E-4</v>
      </c>
      <c r="AE68" s="405">
        <v>1.4907483061771601E-3</v>
      </c>
      <c r="AF68" s="403">
        <v>4.7200640585954208</v>
      </c>
      <c r="AG68" s="404">
        <v>27.183727826900402</v>
      </c>
      <c r="AH68" s="403">
        <v>1.7067629938341011</v>
      </c>
      <c r="AI68" s="403">
        <v>6.5053573261396436E-2</v>
      </c>
      <c r="AJ68" s="403">
        <v>1.6911487240877987E-2</v>
      </c>
      <c r="AK68" s="403">
        <v>1.0287728926391657</v>
      </c>
      <c r="AL68" s="406">
        <v>4.6279418271857218E-3</v>
      </c>
      <c r="AM68" s="406">
        <v>3.0087792624358982E-4</v>
      </c>
      <c r="AN68" s="406">
        <v>1.0312710308299077E-3</v>
      </c>
      <c r="AO68" s="403">
        <v>2.8234610377598002</v>
      </c>
    </row>
    <row r="69" spans="1:41">
      <c r="A69" s="395">
        <v>67</v>
      </c>
      <c r="B69" s="396">
        <v>112902</v>
      </c>
      <c r="C69" s="396" t="s">
        <v>376</v>
      </c>
      <c r="D69" s="418">
        <v>11</v>
      </c>
      <c r="E69" s="402">
        <v>3549144</v>
      </c>
      <c r="F69" s="402">
        <v>16931718.477541737</v>
      </c>
      <c r="G69" s="402">
        <v>1083947.2190354632</v>
      </c>
      <c r="H69" s="402">
        <v>0</v>
      </c>
      <c r="I69" s="402">
        <v>145.45082855755226</v>
      </c>
      <c r="J69" s="402">
        <v>2141.2227206169655</v>
      </c>
      <c r="K69" s="402">
        <v>0</v>
      </c>
      <c r="L69" s="402">
        <v>0</v>
      </c>
      <c r="M69" s="402">
        <v>0</v>
      </c>
      <c r="N69" s="402">
        <v>1086233.8925846377</v>
      </c>
      <c r="O69" s="403">
        <v>4.7706484937048872</v>
      </c>
      <c r="P69" s="403">
        <v>0.3054108875366745</v>
      </c>
      <c r="Q69" s="403">
        <v>0</v>
      </c>
      <c r="R69" s="403">
        <v>4.0981946226344226E-5</v>
      </c>
      <c r="S69" s="403">
        <v>6.0330680316633125E-4</v>
      </c>
      <c r="T69" s="403">
        <v>0</v>
      </c>
      <c r="U69" s="403">
        <v>0</v>
      </c>
      <c r="V69" s="403">
        <v>0</v>
      </c>
      <c r="W69" s="403">
        <v>0.30605517628606721</v>
      </c>
      <c r="X69" s="404">
        <v>36.413868247248388</v>
      </c>
      <c r="Y69" s="403">
        <v>2.4190508255793168</v>
      </c>
      <c r="Z69" s="403">
        <v>3.966780576097842E-2</v>
      </c>
      <c r="AA69" s="403">
        <v>0.13939509003240347</v>
      </c>
      <c r="AB69" s="403">
        <v>0.2210354145162875</v>
      </c>
      <c r="AC69" s="405">
        <v>8.6606475343576905E-3</v>
      </c>
      <c r="AD69" s="405">
        <v>9.1213961000564763E-4</v>
      </c>
      <c r="AE69" s="405">
        <v>1.532222448529181E-3</v>
      </c>
      <c r="AF69" s="403">
        <v>2.8302541454818781</v>
      </c>
      <c r="AG69" s="404">
        <v>29.357517668601197</v>
      </c>
      <c r="AH69" s="403">
        <v>1.9356100094739475</v>
      </c>
      <c r="AI69" s="403">
        <v>1.4506907799842088E-2</v>
      </c>
      <c r="AJ69" s="403">
        <v>5.556521618264891E-2</v>
      </c>
      <c r="AK69" s="403">
        <v>0.11256259063069865</v>
      </c>
      <c r="AL69" s="406">
        <v>6.8026284419995791E-3</v>
      </c>
      <c r="AM69" s="406">
        <v>3.3174239927437647E-4</v>
      </c>
      <c r="AN69" s="406">
        <v>1.1503588849304065E-3</v>
      </c>
      <c r="AO69" s="403">
        <v>2.1265294538133417</v>
      </c>
    </row>
    <row r="70" spans="1:41">
      <c r="A70" s="395">
        <v>68</v>
      </c>
      <c r="B70" s="396">
        <v>112903</v>
      </c>
      <c r="C70" s="396" t="s">
        <v>377</v>
      </c>
      <c r="D70" s="418">
        <v>11</v>
      </c>
      <c r="E70" s="402">
        <v>59420</v>
      </c>
      <c r="F70" s="402">
        <v>54188.240230646123</v>
      </c>
      <c r="G70" s="402">
        <v>3693.7469824539526</v>
      </c>
      <c r="H70" s="402">
        <v>0</v>
      </c>
      <c r="I70" s="402">
        <v>0.46550056038774201</v>
      </c>
      <c r="J70" s="402">
        <v>6.8527652007686628</v>
      </c>
      <c r="K70" s="402">
        <v>0</v>
      </c>
      <c r="L70" s="402">
        <v>0</v>
      </c>
      <c r="M70" s="402">
        <v>0</v>
      </c>
      <c r="N70" s="402">
        <v>3701.065248215109</v>
      </c>
      <c r="O70" s="403">
        <v>0.91195288170054056</v>
      </c>
      <c r="P70" s="403">
        <v>6.2163362208918757E-2</v>
      </c>
      <c r="Q70" s="403">
        <v>0</v>
      </c>
      <c r="R70" s="403">
        <v>7.8340720361451017E-6</v>
      </c>
      <c r="S70" s="403">
        <v>1.1532758668409058E-4</v>
      </c>
      <c r="T70" s="403">
        <v>0</v>
      </c>
      <c r="U70" s="403">
        <v>0</v>
      </c>
      <c r="V70" s="403">
        <v>0</v>
      </c>
      <c r="W70" s="403">
        <v>6.2286523867638992E-2</v>
      </c>
      <c r="X70" s="404">
        <v>75.62422160206043</v>
      </c>
      <c r="Y70" s="403">
        <v>4.4971230712284394</v>
      </c>
      <c r="Z70" s="403">
        <v>4.0443835957963969E-2</v>
      </c>
      <c r="AA70" s="403">
        <v>0.11882227344062424</v>
      </c>
      <c r="AB70" s="403">
        <v>3.5602280628060104E-2</v>
      </c>
      <c r="AC70" s="405">
        <v>9.8172942277958801E-3</v>
      </c>
      <c r="AD70" s="405">
        <v>4.7880058413130927E-3</v>
      </c>
      <c r="AE70" s="405">
        <v>5.9482916102793753E-3</v>
      </c>
      <c r="AF70" s="403">
        <v>4.7125450529344768</v>
      </c>
      <c r="AG70" s="404">
        <v>71.130789917513226</v>
      </c>
      <c r="AH70" s="403">
        <v>4.1839094128819019</v>
      </c>
      <c r="AI70" s="403">
        <v>2.1559469444772373E-2</v>
      </c>
      <c r="AJ70" s="403">
        <v>9.7803749913686431E-3</v>
      </c>
      <c r="AK70" s="403">
        <v>3.159916910742365E-2</v>
      </c>
      <c r="AL70" s="406">
        <v>8.6339578745274637E-3</v>
      </c>
      <c r="AM70" s="406">
        <v>1.8108826468605931E-3</v>
      </c>
      <c r="AN70" s="406">
        <v>4.9389330336335477E-3</v>
      </c>
      <c r="AO70" s="403">
        <v>4.2622321999804909</v>
      </c>
    </row>
    <row r="71" spans="1:41">
      <c r="A71" s="395">
        <v>69</v>
      </c>
      <c r="B71" s="396">
        <v>113101</v>
      </c>
      <c r="C71" s="396" t="s">
        <v>378</v>
      </c>
      <c r="D71" s="418">
        <v>11</v>
      </c>
      <c r="E71" s="402">
        <v>1186017</v>
      </c>
      <c r="F71" s="402">
        <v>5907686.9939705404</v>
      </c>
      <c r="G71" s="402">
        <v>393807.69291492214</v>
      </c>
      <c r="H71" s="402">
        <v>0</v>
      </c>
      <c r="I71" s="402">
        <v>50.749601658652558</v>
      </c>
      <c r="J71" s="402">
        <v>747.09921704413</v>
      </c>
      <c r="K71" s="402">
        <v>0</v>
      </c>
      <c r="L71" s="402">
        <v>0</v>
      </c>
      <c r="M71" s="402">
        <v>0</v>
      </c>
      <c r="N71" s="402">
        <v>394605.54173362494</v>
      </c>
      <c r="O71" s="403">
        <v>4.981114936776236</v>
      </c>
      <c r="P71" s="403">
        <v>0.33204219915475253</v>
      </c>
      <c r="Q71" s="403">
        <v>0</v>
      </c>
      <c r="R71" s="403">
        <v>4.2789944544346803E-5</v>
      </c>
      <c r="S71" s="403">
        <v>6.2992285696084462E-4</v>
      </c>
      <c r="T71" s="403">
        <v>0</v>
      </c>
      <c r="U71" s="403">
        <v>0</v>
      </c>
      <c r="V71" s="403">
        <v>0</v>
      </c>
      <c r="W71" s="403">
        <v>0.33271491195625774</v>
      </c>
      <c r="X71" s="404">
        <v>42.00973177616806</v>
      </c>
      <c r="Y71" s="403">
        <v>2.7413315397465956</v>
      </c>
      <c r="Z71" s="403">
        <v>0.17959490493620975</v>
      </c>
      <c r="AA71" s="403">
        <v>0.60254225300732867</v>
      </c>
      <c r="AB71" s="403">
        <v>1.1070803382202301</v>
      </c>
      <c r="AC71" s="405">
        <v>7.0221373804014199E-3</v>
      </c>
      <c r="AD71" s="405">
        <v>1.1784899616501512E-3</v>
      </c>
      <c r="AE71" s="405">
        <v>1.4795074712684059E-3</v>
      </c>
      <c r="AF71" s="403">
        <v>4.6402291707236811</v>
      </c>
      <c r="AG71" s="404">
        <v>25.950617231620662</v>
      </c>
      <c r="AH71" s="403">
        <v>1.6707338852110756</v>
      </c>
      <c r="AI71" s="403">
        <v>2.0353087164651663E-2</v>
      </c>
      <c r="AJ71" s="403">
        <v>7.8440377150771748E-2</v>
      </c>
      <c r="AK71" s="403">
        <v>0.1778887489618787</v>
      </c>
      <c r="AL71" s="406">
        <v>3.5464744099848238E-3</v>
      </c>
      <c r="AM71" s="406">
        <v>2.8926269435871526E-4</v>
      </c>
      <c r="AN71" s="406">
        <v>7.8860335799752737E-4</v>
      </c>
      <c r="AO71" s="403">
        <v>1.952040438950718</v>
      </c>
    </row>
    <row r="72" spans="1:41">
      <c r="A72" s="395">
        <v>70</v>
      </c>
      <c r="B72" s="396">
        <v>113102</v>
      </c>
      <c r="C72" s="396" t="s">
        <v>379</v>
      </c>
      <c r="D72" s="418">
        <v>11</v>
      </c>
      <c r="E72" s="402">
        <v>206711</v>
      </c>
      <c r="F72" s="402">
        <v>2077160.7168651554</v>
      </c>
      <c r="G72" s="402">
        <v>134135.33272031002</v>
      </c>
      <c r="H72" s="402">
        <v>0</v>
      </c>
      <c r="I72" s="402">
        <v>237.40866624640978</v>
      </c>
      <c r="J72" s="402">
        <v>723.1611912825565</v>
      </c>
      <c r="K72" s="402">
        <v>0</v>
      </c>
      <c r="L72" s="402">
        <v>0</v>
      </c>
      <c r="M72" s="402">
        <v>0</v>
      </c>
      <c r="N72" s="402">
        <v>135095.90257783898</v>
      </c>
      <c r="O72" s="403">
        <v>10.048622070742027</v>
      </c>
      <c r="P72" s="403">
        <v>0.6489027324153529</v>
      </c>
      <c r="Q72" s="403">
        <v>0</v>
      </c>
      <c r="R72" s="403">
        <v>1.1485052379719017E-3</v>
      </c>
      <c r="S72" s="403">
        <v>3.4984165878088561E-3</v>
      </c>
      <c r="T72" s="403">
        <v>0</v>
      </c>
      <c r="U72" s="403">
        <v>0</v>
      </c>
      <c r="V72" s="403">
        <v>0</v>
      </c>
      <c r="W72" s="403">
        <v>0.65354965424113365</v>
      </c>
      <c r="X72" s="404">
        <v>40.607428855904125</v>
      </c>
      <c r="Y72" s="403">
        <v>2.65598788053543</v>
      </c>
      <c r="Z72" s="403">
        <v>7.0817897293485907E-2</v>
      </c>
      <c r="AA72" s="403">
        <v>0.57126586068798024</v>
      </c>
      <c r="AB72" s="403">
        <v>0.46261856861898709</v>
      </c>
      <c r="AC72" s="405">
        <v>5.3103030525254438E-3</v>
      </c>
      <c r="AD72" s="405">
        <v>7.7936945590101651E-4</v>
      </c>
      <c r="AE72" s="405">
        <v>1.0932273431479207E-3</v>
      </c>
      <c r="AF72" s="403">
        <v>3.7678731069874591</v>
      </c>
      <c r="AG72" s="404">
        <v>31.455212610812701</v>
      </c>
      <c r="AH72" s="403">
        <v>2.0461256265688763</v>
      </c>
      <c r="AI72" s="403">
        <v>1.7024828518817835E-2</v>
      </c>
      <c r="AJ72" s="403">
        <v>0.38915812965977165</v>
      </c>
      <c r="AK72" s="403">
        <v>0.19688618241685577</v>
      </c>
      <c r="AL72" s="406">
        <v>3.5406697700006546E-3</v>
      </c>
      <c r="AM72" s="406">
        <v>2.4101366836626567E-4</v>
      </c>
      <c r="AN72" s="406">
        <v>6.7075421973083647E-4</v>
      </c>
      <c r="AO72" s="403">
        <v>2.6536472048224238</v>
      </c>
    </row>
    <row r="73" spans="1:41">
      <c r="A73" s="395">
        <v>71</v>
      </c>
      <c r="B73" s="396">
        <v>114101</v>
      </c>
      <c r="C73" s="396" t="s">
        <v>380</v>
      </c>
      <c r="D73" s="418">
        <v>11</v>
      </c>
      <c r="E73" s="402">
        <v>2358960</v>
      </c>
      <c r="F73" s="402">
        <v>1065998.3560041129</v>
      </c>
      <c r="G73" s="402">
        <v>74037.419014871499</v>
      </c>
      <c r="H73" s="402">
        <v>0</v>
      </c>
      <c r="I73" s="402">
        <v>9.1573896841862705</v>
      </c>
      <c r="J73" s="402">
        <v>134.80851946858814</v>
      </c>
      <c r="K73" s="402">
        <v>0</v>
      </c>
      <c r="L73" s="402">
        <v>0</v>
      </c>
      <c r="M73" s="402">
        <v>0</v>
      </c>
      <c r="N73" s="402">
        <v>74181.384924024271</v>
      </c>
      <c r="O73" s="403">
        <v>0.4518933580917493</v>
      </c>
      <c r="P73" s="403">
        <v>3.1385618668765686E-2</v>
      </c>
      <c r="Q73" s="403">
        <v>0</v>
      </c>
      <c r="R73" s="403">
        <v>3.8819605606649839E-6</v>
      </c>
      <c r="S73" s="403">
        <v>5.714743762869576E-5</v>
      </c>
      <c r="T73" s="403">
        <v>0</v>
      </c>
      <c r="U73" s="403">
        <v>0</v>
      </c>
      <c r="V73" s="403">
        <v>0</v>
      </c>
      <c r="W73" s="403">
        <v>3.1446648066955046E-2</v>
      </c>
      <c r="X73" s="404">
        <v>8.8616320773094515</v>
      </c>
      <c r="Y73" s="403">
        <v>0.57745390779010741</v>
      </c>
      <c r="Z73" s="403">
        <v>1.9111408788580551E-2</v>
      </c>
      <c r="AA73" s="403">
        <v>2.3226627488107353E-2</v>
      </c>
      <c r="AB73" s="403">
        <v>0.15234227944168152</v>
      </c>
      <c r="AC73" s="405">
        <v>2.2506773834783836E-3</v>
      </c>
      <c r="AD73" s="405">
        <v>2.7122000931883262E-4</v>
      </c>
      <c r="AE73" s="405">
        <v>3.5238719342093412E-4</v>
      </c>
      <c r="AF73" s="403">
        <v>0.77500850809469457</v>
      </c>
      <c r="AG73" s="404">
        <v>6.6030749197892114</v>
      </c>
      <c r="AH73" s="403">
        <v>0.42695064749877487</v>
      </c>
      <c r="AI73" s="403">
        <v>4.3225915135608455E-3</v>
      </c>
      <c r="AJ73" s="403">
        <v>2.0514116188431646E-3</v>
      </c>
      <c r="AK73" s="403">
        <v>4.9511183360981786E-2</v>
      </c>
      <c r="AL73" s="406">
        <v>1.4465675913628818E-3</v>
      </c>
      <c r="AM73" s="406">
        <v>9.5309949198623339E-5</v>
      </c>
      <c r="AN73" s="406">
        <v>2.3778339348184073E-4</v>
      </c>
      <c r="AO73" s="403">
        <v>0.48461549492620382</v>
      </c>
    </row>
    <row r="74" spans="1:41">
      <c r="A74" s="395">
        <v>72</v>
      </c>
      <c r="B74" s="396">
        <v>151101</v>
      </c>
      <c r="C74" s="396" t="s">
        <v>381</v>
      </c>
      <c r="D74" s="418">
        <v>15</v>
      </c>
      <c r="E74" s="402">
        <v>161457</v>
      </c>
      <c r="F74" s="402">
        <v>941351.99204581848</v>
      </c>
      <c r="G74" s="402">
        <v>63363.802342479263</v>
      </c>
      <c r="H74" s="402">
        <v>0</v>
      </c>
      <c r="I74" s="402">
        <v>107.59163654764363</v>
      </c>
      <c r="J74" s="402">
        <v>327.73064811828641</v>
      </c>
      <c r="K74" s="402">
        <v>0</v>
      </c>
      <c r="L74" s="402">
        <v>0</v>
      </c>
      <c r="M74" s="402">
        <v>0</v>
      </c>
      <c r="N74" s="402">
        <v>63799.124627145196</v>
      </c>
      <c r="O74" s="403">
        <v>5.8303572594921151</v>
      </c>
      <c r="P74" s="403">
        <v>0.39245001667613832</v>
      </c>
      <c r="Q74" s="403">
        <v>0</v>
      </c>
      <c r="R74" s="403">
        <v>6.663795100097465E-4</v>
      </c>
      <c r="S74" s="403">
        <v>2.0298323895420228E-3</v>
      </c>
      <c r="T74" s="403">
        <v>0</v>
      </c>
      <c r="U74" s="403">
        <v>0</v>
      </c>
      <c r="V74" s="403">
        <v>0</v>
      </c>
      <c r="W74" s="403">
        <v>0.39514622857569009</v>
      </c>
      <c r="X74" s="404">
        <v>77.064310766099879</v>
      </c>
      <c r="Y74" s="403">
        <v>5.2693517075895695</v>
      </c>
      <c r="Z74" s="403">
        <v>7.0423978424923817E-2</v>
      </c>
      <c r="AA74" s="403">
        <v>0.18022472920620311</v>
      </c>
      <c r="AB74" s="403">
        <v>0.40888132259607785</v>
      </c>
      <c r="AC74" s="405">
        <v>1.358137447919308E-2</v>
      </c>
      <c r="AD74" s="405">
        <v>9.8768493757162468E-4</v>
      </c>
      <c r="AE74" s="405">
        <v>2.3328875822948509E-3</v>
      </c>
      <c r="AF74" s="403">
        <v>5.9457836848158303</v>
      </c>
      <c r="AG74" s="404">
        <v>59.483642885587543</v>
      </c>
      <c r="AH74" s="403">
        <v>4.0623223087627105</v>
      </c>
      <c r="AI74" s="403">
        <v>1.6359605083972453E-2</v>
      </c>
      <c r="AJ74" s="403">
        <v>1.5741975299404732E-2</v>
      </c>
      <c r="AK74" s="403">
        <v>0.1517776532905129</v>
      </c>
      <c r="AL74" s="406">
        <v>7.3907411325545638E-3</v>
      </c>
      <c r="AM74" s="406">
        <v>3.1445683988408455E-4</v>
      </c>
      <c r="AN74" s="406">
        <v>1.6842188297227737E-3</v>
      </c>
      <c r="AO74" s="403">
        <v>4.2555909592387593</v>
      </c>
    </row>
    <row r="75" spans="1:41">
      <c r="A75" s="395">
        <v>73</v>
      </c>
      <c r="B75" s="396">
        <v>151201</v>
      </c>
      <c r="C75" s="396" t="s">
        <v>382</v>
      </c>
      <c r="D75" s="418">
        <v>15</v>
      </c>
      <c r="E75" s="402">
        <v>184485</v>
      </c>
      <c r="F75" s="402">
        <v>1205302.7358218522</v>
      </c>
      <c r="G75" s="402">
        <v>82796.576262403105</v>
      </c>
      <c r="H75" s="402">
        <v>0</v>
      </c>
      <c r="I75" s="402">
        <v>137.75983370534294</v>
      </c>
      <c r="J75" s="402">
        <v>419.62480573410505</v>
      </c>
      <c r="K75" s="402">
        <v>0</v>
      </c>
      <c r="L75" s="402">
        <v>0</v>
      </c>
      <c r="M75" s="402">
        <v>0</v>
      </c>
      <c r="N75" s="402">
        <v>83353.960901842554</v>
      </c>
      <c r="O75" s="403">
        <v>6.5333373218519242</v>
      </c>
      <c r="P75" s="403">
        <v>0.44879841863784647</v>
      </c>
      <c r="Q75" s="403">
        <v>0</v>
      </c>
      <c r="R75" s="403">
        <v>7.4672647481010895E-4</v>
      </c>
      <c r="S75" s="403">
        <v>2.2745741156956125E-3</v>
      </c>
      <c r="T75" s="403">
        <v>0</v>
      </c>
      <c r="U75" s="403">
        <v>0</v>
      </c>
      <c r="V75" s="403">
        <v>0</v>
      </c>
      <c r="W75" s="403">
        <v>0.45181971922835218</v>
      </c>
      <c r="X75" s="404">
        <v>89.976286396937766</v>
      </c>
      <c r="Y75" s="403">
        <v>6.0576129971136687</v>
      </c>
      <c r="Z75" s="403">
        <v>4.4649291457878833E-2</v>
      </c>
      <c r="AA75" s="403">
        <v>0.17886074334532101</v>
      </c>
      <c r="AB75" s="403">
        <v>0.14351980081557153</v>
      </c>
      <c r="AC75" s="405">
        <v>9.927546219520831E-3</v>
      </c>
      <c r="AD75" s="405">
        <v>1.0268514451421073E-3</v>
      </c>
      <c r="AE75" s="405">
        <v>2.6581755128674825E-3</v>
      </c>
      <c r="AF75" s="403">
        <v>6.4382554059099668</v>
      </c>
      <c r="AG75" s="404">
        <v>70.270777191240114</v>
      </c>
      <c r="AH75" s="403">
        <v>4.7078887720726339</v>
      </c>
      <c r="AI75" s="403">
        <v>1.0861824849247277E-2</v>
      </c>
      <c r="AJ75" s="403">
        <v>1.3904308129204814E-2</v>
      </c>
      <c r="AK75" s="403">
        <v>6.4129494826486264E-2</v>
      </c>
      <c r="AL75" s="406">
        <v>5.1440698024072789E-3</v>
      </c>
      <c r="AM75" s="406">
        <v>3.1819107192866837E-4</v>
      </c>
      <c r="AN75" s="406">
        <v>1.935318298931609E-3</v>
      </c>
      <c r="AO75" s="403">
        <v>4.8041819790508375</v>
      </c>
    </row>
    <row r="76" spans="1:41">
      <c r="A76" s="395">
        <v>74</v>
      </c>
      <c r="B76" s="396">
        <v>151202</v>
      </c>
      <c r="C76" s="396" t="s">
        <v>383</v>
      </c>
      <c r="D76" s="418">
        <v>15</v>
      </c>
      <c r="E76" s="402">
        <v>201810</v>
      </c>
      <c r="F76" s="402">
        <v>1089436.2069856655</v>
      </c>
      <c r="G76" s="402">
        <v>73855.985858709188</v>
      </c>
      <c r="H76" s="402">
        <v>0</v>
      </c>
      <c r="I76" s="402">
        <v>124.51689210229027</v>
      </c>
      <c r="J76" s="402">
        <v>379.28600270233608</v>
      </c>
      <c r="K76" s="402">
        <v>0</v>
      </c>
      <c r="L76" s="402">
        <v>0</v>
      </c>
      <c r="M76" s="402">
        <v>0</v>
      </c>
      <c r="N76" s="402">
        <v>74359.788753513814</v>
      </c>
      <c r="O76" s="403">
        <v>5.3983261829724274</v>
      </c>
      <c r="P76" s="403">
        <v>0.36596791962097613</v>
      </c>
      <c r="Q76" s="403">
        <v>0</v>
      </c>
      <c r="R76" s="403">
        <v>6.1700060503587669E-4</v>
      </c>
      <c r="S76" s="403">
        <v>1.8794212511884254E-3</v>
      </c>
      <c r="T76" s="403">
        <v>0</v>
      </c>
      <c r="U76" s="403">
        <v>0</v>
      </c>
      <c r="V76" s="403">
        <v>0</v>
      </c>
      <c r="W76" s="403">
        <v>0.36846434147720042</v>
      </c>
      <c r="X76" s="404">
        <v>92.689102702524309</v>
      </c>
      <c r="Y76" s="403">
        <v>6.4477167227470424</v>
      </c>
      <c r="Z76" s="403">
        <v>4.6475332949955102E-2</v>
      </c>
      <c r="AA76" s="403">
        <v>0.20113278428245293</v>
      </c>
      <c r="AB76" s="403">
        <v>9.5383799226169297E-2</v>
      </c>
      <c r="AC76" s="405">
        <v>1.5591800920742074E-2</v>
      </c>
      <c r="AD76" s="405">
        <v>1.0355065406234304E-3</v>
      </c>
      <c r="AE76" s="405">
        <v>2.5649932866902837E-3</v>
      </c>
      <c r="AF76" s="403">
        <v>6.8099009399536694</v>
      </c>
      <c r="AG76" s="404">
        <v>71.637163901624248</v>
      </c>
      <c r="AH76" s="403">
        <v>4.9904051257715896</v>
      </c>
      <c r="AI76" s="403">
        <v>1.2308833933812239E-2</v>
      </c>
      <c r="AJ76" s="403">
        <v>1.1749062530628636E-2</v>
      </c>
      <c r="AK76" s="403">
        <v>6.0333152120443975E-2</v>
      </c>
      <c r="AL76" s="406">
        <v>7.7540632878615569E-3</v>
      </c>
      <c r="AM76" s="406">
        <v>3.1715450179462787E-4</v>
      </c>
      <c r="AN76" s="406">
        <v>1.8258933303269443E-3</v>
      </c>
      <c r="AO76" s="403">
        <v>5.084693285476459</v>
      </c>
    </row>
    <row r="77" spans="1:41">
      <c r="A77" s="395">
        <v>75</v>
      </c>
      <c r="B77" s="396">
        <v>151203</v>
      </c>
      <c r="C77" s="396" t="s">
        <v>384</v>
      </c>
      <c r="D77" s="418">
        <v>15</v>
      </c>
      <c r="E77" s="402">
        <v>136573</v>
      </c>
      <c r="F77" s="402">
        <v>297267.51562906767</v>
      </c>
      <c r="G77" s="402">
        <v>17801.083182859606</v>
      </c>
      <c r="H77" s="402">
        <v>0</v>
      </c>
      <c r="I77" s="402">
        <v>33.97613089390147</v>
      </c>
      <c r="J77" s="402">
        <v>103.49335464824223</v>
      </c>
      <c r="K77" s="402">
        <v>0</v>
      </c>
      <c r="L77" s="402">
        <v>0</v>
      </c>
      <c r="M77" s="402">
        <v>0</v>
      </c>
      <c r="N77" s="402">
        <v>17938.55266840175</v>
      </c>
      <c r="O77" s="403">
        <v>2.1766199441256155</v>
      </c>
      <c r="P77" s="403">
        <v>0.13034115954734543</v>
      </c>
      <c r="Q77" s="403">
        <v>0</v>
      </c>
      <c r="R77" s="403">
        <v>2.4877633861672123E-4</v>
      </c>
      <c r="S77" s="403">
        <v>7.5778781053533449E-4</v>
      </c>
      <c r="T77" s="403">
        <v>0</v>
      </c>
      <c r="U77" s="403">
        <v>0</v>
      </c>
      <c r="V77" s="403">
        <v>0</v>
      </c>
      <c r="W77" s="403">
        <v>0.13134772369649747</v>
      </c>
      <c r="X77" s="404">
        <v>86.169467002042438</v>
      </c>
      <c r="Y77" s="403">
        <v>5.8326207254026947</v>
      </c>
      <c r="Z77" s="403">
        <v>4.6148897493154775E-2</v>
      </c>
      <c r="AA77" s="403">
        <v>0.17134310180899234</v>
      </c>
      <c r="AB77" s="403">
        <v>0.13595839416774133</v>
      </c>
      <c r="AC77" s="405">
        <v>9.3279940570379777E-3</v>
      </c>
      <c r="AD77" s="405">
        <v>8.9838352761189948E-4</v>
      </c>
      <c r="AE77" s="405">
        <v>2.1880379704745296E-3</v>
      </c>
      <c r="AF77" s="403">
        <v>6.1984855344277108</v>
      </c>
      <c r="AG77" s="404">
        <v>65.816373043624793</v>
      </c>
      <c r="AH77" s="403">
        <v>4.4430359033211646</v>
      </c>
      <c r="AI77" s="403">
        <v>1.2944553568892262E-2</v>
      </c>
      <c r="AJ77" s="403">
        <v>1.5849263749053349E-2</v>
      </c>
      <c r="AK77" s="403">
        <v>6.6330928035329695E-2</v>
      </c>
      <c r="AL77" s="406">
        <v>4.784680829871415E-3</v>
      </c>
      <c r="AM77" s="406">
        <v>2.7111584819578162E-4</v>
      </c>
      <c r="AN77" s="406">
        <v>1.4894097616078269E-3</v>
      </c>
      <c r="AO77" s="403">
        <v>4.5447058551141124</v>
      </c>
    </row>
    <row r="78" spans="1:41">
      <c r="A78" s="395">
        <v>76</v>
      </c>
      <c r="B78" s="396">
        <v>151301</v>
      </c>
      <c r="C78" s="396" t="s">
        <v>385</v>
      </c>
      <c r="D78" s="418">
        <v>15</v>
      </c>
      <c r="E78" s="402">
        <v>108709</v>
      </c>
      <c r="F78" s="402">
        <v>226931.16996533598</v>
      </c>
      <c r="G78" s="402">
        <v>13566.347627656894</v>
      </c>
      <c r="H78" s="402">
        <v>0</v>
      </c>
      <c r="I78" s="402">
        <v>25.93705241668366</v>
      </c>
      <c r="J78" s="402">
        <v>79.005834203791267</v>
      </c>
      <c r="K78" s="402">
        <v>0</v>
      </c>
      <c r="L78" s="402">
        <v>0</v>
      </c>
      <c r="M78" s="402">
        <v>0</v>
      </c>
      <c r="N78" s="402">
        <v>13671.290514277371</v>
      </c>
      <c r="O78" s="403">
        <v>2.087510417401834</v>
      </c>
      <c r="P78" s="403">
        <v>0.12479507333943733</v>
      </c>
      <c r="Q78" s="403">
        <v>0</v>
      </c>
      <c r="R78" s="403">
        <v>2.3859158318707428E-4</v>
      </c>
      <c r="S78" s="403">
        <v>7.2676442800312087E-4</v>
      </c>
      <c r="T78" s="403">
        <v>0</v>
      </c>
      <c r="U78" s="403">
        <v>0</v>
      </c>
      <c r="V78" s="403">
        <v>0</v>
      </c>
      <c r="W78" s="403">
        <v>0.12576042935062753</v>
      </c>
      <c r="X78" s="404">
        <v>66.829207360755788</v>
      </c>
      <c r="Y78" s="403">
        <v>4.5830816738167055</v>
      </c>
      <c r="Z78" s="403">
        <v>3.938699980929921E-2</v>
      </c>
      <c r="AA78" s="403">
        <v>0.15683442718580204</v>
      </c>
      <c r="AB78" s="403">
        <v>0.12762319480527079</v>
      </c>
      <c r="AC78" s="405">
        <v>1.2068199997490963E-2</v>
      </c>
      <c r="AD78" s="405">
        <v>8.6474566519403624E-4</v>
      </c>
      <c r="AE78" s="405">
        <v>2.1461654785451269E-3</v>
      </c>
      <c r="AF78" s="403">
        <v>4.9220054067583074</v>
      </c>
      <c r="AG78" s="404">
        <v>47.412051566018036</v>
      </c>
      <c r="AH78" s="403">
        <v>3.2457034222135865</v>
      </c>
      <c r="AI78" s="403">
        <v>8.4355296143265174E-3</v>
      </c>
      <c r="AJ78" s="403">
        <v>1.0072949816017763E-2</v>
      </c>
      <c r="AK78" s="403">
        <v>5.1899858640867075E-2</v>
      </c>
      <c r="AL78" s="406">
        <v>6.0886923596801786E-3</v>
      </c>
      <c r="AM78" s="406">
        <v>2.613982479371885E-4</v>
      </c>
      <c r="AN78" s="406">
        <v>1.4570848058560201E-3</v>
      </c>
      <c r="AO78" s="403">
        <v>3.3239189356982708</v>
      </c>
    </row>
    <row r="79" spans="1:41">
      <c r="A79" s="395">
        <v>77</v>
      </c>
      <c r="B79" s="396">
        <v>151401</v>
      </c>
      <c r="C79" s="396" t="s">
        <v>386</v>
      </c>
      <c r="D79" s="418">
        <v>15</v>
      </c>
      <c r="E79" s="402">
        <v>459322</v>
      </c>
      <c r="F79" s="402">
        <v>30657145.300431404</v>
      </c>
      <c r="G79" s="402">
        <v>2071701.6840792445</v>
      </c>
      <c r="H79" s="402">
        <v>0</v>
      </c>
      <c r="I79" s="402">
        <v>3503.9522544418974</v>
      </c>
      <c r="J79" s="402">
        <v>10673.25100882968</v>
      </c>
      <c r="K79" s="402">
        <v>0</v>
      </c>
      <c r="L79" s="402">
        <v>0</v>
      </c>
      <c r="M79" s="402">
        <v>0</v>
      </c>
      <c r="N79" s="402">
        <v>2085878.8873425159</v>
      </c>
      <c r="O79" s="403">
        <v>66.74434340273578</v>
      </c>
      <c r="P79" s="403">
        <v>4.5103471727442725</v>
      </c>
      <c r="Q79" s="403">
        <v>0</v>
      </c>
      <c r="R79" s="403">
        <v>7.6285313014440798E-3</v>
      </c>
      <c r="S79" s="403">
        <v>2.3236968855899959E-2</v>
      </c>
      <c r="T79" s="403">
        <v>0</v>
      </c>
      <c r="U79" s="403">
        <v>0</v>
      </c>
      <c r="V79" s="403">
        <v>0</v>
      </c>
      <c r="W79" s="403">
        <v>4.541212672901616</v>
      </c>
      <c r="X79" s="404">
        <v>131.43870524233861</v>
      </c>
      <c r="Y79" s="403">
        <v>8.8570189891180977</v>
      </c>
      <c r="Z79" s="403">
        <v>6.4923268318556882E-2</v>
      </c>
      <c r="AA79" s="403">
        <v>0.23231057870206134</v>
      </c>
      <c r="AB79" s="403">
        <v>0.14118091605727445</v>
      </c>
      <c r="AC79" s="405">
        <v>4.392825091179363E-3</v>
      </c>
      <c r="AD79" s="405">
        <v>9.4904585708056682E-4</v>
      </c>
      <c r="AE79" s="405">
        <v>2.5318224197444696E-3</v>
      </c>
      <c r="AF79" s="403">
        <v>9.3033074455639984</v>
      </c>
      <c r="AG79" s="404">
        <v>108.09934257426808</v>
      </c>
      <c r="AH79" s="403">
        <v>7.2892218866727507</v>
      </c>
      <c r="AI79" s="403">
        <v>2.4507292402021815E-2</v>
      </c>
      <c r="AJ79" s="403">
        <v>3.3834191086567003E-2</v>
      </c>
      <c r="AK79" s="403">
        <v>0.10241718750726182</v>
      </c>
      <c r="AL79" s="406">
        <v>2.973667382654051E-3</v>
      </c>
      <c r="AM79" s="406">
        <v>2.9126023853098121E-4</v>
      </c>
      <c r="AN79" s="406">
        <v>1.7733238601363999E-3</v>
      </c>
      <c r="AO79" s="403">
        <v>7.455018809149923</v>
      </c>
    </row>
    <row r="80" spans="1:41">
      <c r="A80" s="395">
        <v>78</v>
      </c>
      <c r="B80" s="396">
        <v>151901</v>
      </c>
      <c r="C80" s="396" t="s">
        <v>387</v>
      </c>
      <c r="D80" s="418">
        <v>15</v>
      </c>
      <c r="E80" s="402">
        <v>74491</v>
      </c>
      <c r="F80" s="402">
        <v>307654.97318057221</v>
      </c>
      <c r="G80" s="402">
        <v>19852.725688287726</v>
      </c>
      <c r="H80" s="402">
        <v>0</v>
      </c>
      <c r="I80" s="402">
        <v>35.163363264979466</v>
      </c>
      <c r="J80" s="402">
        <v>107.10973643148709</v>
      </c>
      <c r="K80" s="402">
        <v>0</v>
      </c>
      <c r="L80" s="402">
        <v>0</v>
      </c>
      <c r="M80" s="402">
        <v>0</v>
      </c>
      <c r="N80" s="402">
        <v>19994.998787984194</v>
      </c>
      <c r="O80" s="403">
        <v>4.1300958932028324</v>
      </c>
      <c r="P80" s="403">
        <v>0.26651173548868623</v>
      </c>
      <c r="Q80" s="403">
        <v>0</v>
      </c>
      <c r="R80" s="403">
        <v>4.7204847921197818E-4</v>
      </c>
      <c r="S80" s="403">
        <v>1.4378882875983286E-3</v>
      </c>
      <c r="T80" s="403">
        <v>0</v>
      </c>
      <c r="U80" s="403">
        <v>0</v>
      </c>
      <c r="V80" s="403">
        <v>0</v>
      </c>
      <c r="W80" s="403">
        <v>0.26842167225549657</v>
      </c>
      <c r="X80" s="404">
        <v>71.738135979611741</v>
      </c>
      <c r="Y80" s="403">
        <v>5.0578180095840235</v>
      </c>
      <c r="Z80" s="403">
        <v>4.5396453368705653E-2</v>
      </c>
      <c r="AA80" s="403">
        <v>0.19428634131337275</v>
      </c>
      <c r="AB80" s="403">
        <v>9.126122214738222E-2</v>
      </c>
      <c r="AC80" s="405">
        <v>1.9588882666855802E-2</v>
      </c>
      <c r="AD80" s="405">
        <v>9.4149103088907128E-4</v>
      </c>
      <c r="AE80" s="405">
        <v>2.1620514477134404E-3</v>
      </c>
      <c r="AF80" s="403">
        <v>5.4114544515589387</v>
      </c>
      <c r="AG80" s="404">
        <v>52.089349478297436</v>
      </c>
      <c r="AH80" s="403">
        <v>3.6915176124882878</v>
      </c>
      <c r="AI80" s="403">
        <v>1.1142367836631148E-2</v>
      </c>
      <c r="AJ80" s="403">
        <v>8.5887056587701082E-3</v>
      </c>
      <c r="AK80" s="403">
        <v>5.2368275090048044E-2</v>
      </c>
      <c r="AL80" s="406">
        <v>1.0598738784088447E-2</v>
      </c>
      <c r="AM80" s="406">
        <v>2.9546062658584494E-4</v>
      </c>
      <c r="AN80" s="406">
        <v>1.457673266126714E-3</v>
      </c>
      <c r="AO80" s="403">
        <v>3.7759688337505368</v>
      </c>
    </row>
    <row r="81" spans="1:41">
      <c r="A81" s="395">
        <v>79</v>
      </c>
      <c r="B81" s="396">
        <v>151902</v>
      </c>
      <c r="C81" s="396" t="s">
        <v>388</v>
      </c>
      <c r="D81" s="418">
        <v>15</v>
      </c>
      <c r="E81" s="402">
        <v>182553</v>
      </c>
      <c r="F81" s="402">
        <v>1110942.6331918752</v>
      </c>
      <c r="G81" s="402">
        <v>66497.909900367202</v>
      </c>
      <c r="H81" s="402">
        <v>0</v>
      </c>
      <c r="I81" s="402">
        <v>126.97496475881958</v>
      </c>
      <c r="J81" s="402">
        <v>386.7734410450874</v>
      </c>
      <c r="K81" s="402">
        <v>0</v>
      </c>
      <c r="L81" s="402">
        <v>0</v>
      </c>
      <c r="M81" s="402">
        <v>0</v>
      </c>
      <c r="N81" s="402">
        <v>67011.658306171114</v>
      </c>
      <c r="O81" s="403">
        <v>6.0855895722988675</v>
      </c>
      <c r="P81" s="403">
        <v>0.36426632211120713</v>
      </c>
      <c r="Q81" s="403">
        <v>0</v>
      </c>
      <c r="R81" s="403">
        <v>6.9555123585380457E-4</v>
      </c>
      <c r="S81" s="403">
        <v>2.1186912351212383E-3</v>
      </c>
      <c r="T81" s="403">
        <v>0</v>
      </c>
      <c r="U81" s="403">
        <v>0</v>
      </c>
      <c r="V81" s="403">
        <v>0</v>
      </c>
      <c r="W81" s="403">
        <v>0.36708056458218224</v>
      </c>
      <c r="X81" s="404">
        <v>78.969091751955659</v>
      </c>
      <c r="Y81" s="403">
        <v>5.3904670068318641</v>
      </c>
      <c r="Z81" s="403">
        <v>4.4308525158053697E-2</v>
      </c>
      <c r="AA81" s="403">
        <v>0.19563250526572726</v>
      </c>
      <c r="AB81" s="403">
        <v>0.12142565649871259</v>
      </c>
      <c r="AC81" s="405">
        <v>1.3689130485855579E-2</v>
      </c>
      <c r="AD81" s="405">
        <v>1.0945372652333967E-3</v>
      </c>
      <c r="AE81" s="405">
        <v>2.1982647792771924E-3</v>
      </c>
      <c r="AF81" s="403">
        <v>5.768815626284721</v>
      </c>
      <c r="AG81" s="404">
        <v>56.949790633125332</v>
      </c>
      <c r="AH81" s="403">
        <v>3.8771679062138409</v>
      </c>
      <c r="AI81" s="403">
        <v>1.1175822252262262E-2</v>
      </c>
      <c r="AJ81" s="403">
        <v>1.7787584226783351E-2</v>
      </c>
      <c r="AK81" s="403">
        <v>5.8724315190204865E-2</v>
      </c>
      <c r="AL81" s="406">
        <v>7.4515804389554789E-3</v>
      </c>
      <c r="AM81" s="406">
        <v>3.4821194731437009E-4</v>
      </c>
      <c r="AN81" s="406">
        <v>1.4080604642783606E-3</v>
      </c>
      <c r="AO81" s="403">
        <v>3.9740634807336379</v>
      </c>
    </row>
    <row r="82" spans="1:41">
      <c r="A82" s="395">
        <v>80</v>
      </c>
      <c r="B82" s="396">
        <v>151903</v>
      </c>
      <c r="C82" s="396" t="s">
        <v>389</v>
      </c>
      <c r="D82" s="418">
        <v>15</v>
      </c>
      <c r="E82" s="402">
        <v>75559</v>
      </c>
      <c r="F82" s="402">
        <v>416514.58199991932</v>
      </c>
      <c r="G82" s="402">
        <v>24718.698227896522</v>
      </c>
      <c r="H82" s="402">
        <v>0</v>
      </c>
      <c r="I82" s="402">
        <v>47.605450354374796</v>
      </c>
      <c r="J82" s="402">
        <v>145.00908805949243</v>
      </c>
      <c r="K82" s="402">
        <v>0</v>
      </c>
      <c r="L82" s="402">
        <v>0</v>
      </c>
      <c r="M82" s="402">
        <v>0</v>
      </c>
      <c r="N82" s="402">
        <v>24911.312766310388</v>
      </c>
      <c r="O82" s="403">
        <v>5.5124416945687384</v>
      </c>
      <c r="P82" s="403">
        <v>0.32714432731900267</v>
      </c>
      <c r="Q82" s="403">
        <v>0</v>
      </c>
      <c r="R82" s="403">
        <v>6.3004341447577125E-4</v>
      </c>
      <c r="S82" s="403">
        <v>1.9191504395173629E-3</v>
      </c>
      <c r="T82" s="403">
        <v>0</v>
      </c>
      <c r="U82" s="403">
        <v>0</v>
      </c>
      <c r="V82" s="403">
        <v>0</v>
      </c>
      <c r="W82" s="403">
        <v>0.32969352117299577</v>
      </c>
      <c r="X82" s="404">
        <v>56.201875725969558</v>
      </c>
      <c r="Y82" s="403">
        <v>3.4876229716467653</v>
      </c>
      <c r="Z82" s="403">
        <v>3.0328363622129147E-2</v>
      </c>
      <c r="AA82" s="403">
        <v>0.10596794536397743</v>
      </c>
      <c r="AB82" s="403">
        <v>0.18396677024403937</v>
      </c>
      <c r="AC82" s="405">
        <v>6.6663691403194341E-3</v>
      </c>
      <c r="AD82" s="405">
        <v>9.3318637159293158E-4</v>
      </c>
      <c r="AE82" s="405">
        <v>1.8602730688365178E-3</v>
      </c>
      <c r="AF82" s="403">
        <v>3.8173458794576609</v>
      </c>
      <c r="AG82" s="404">
        <v>44.815982117499416</v>
      </c>
      <c r="AH82" s="403">
        <v>2.7476887211673624</v>
      </c>
      <c r="AI82" s="403">
        <v>5.7995502973962349E-3</v>
      </c>
      <c r="AJ82" s="403">
        <v>1.2547146886971231E-2</v>
      </c>
      <c r="AK82" s="403">
        <v>7.3316860255315183E-2</v>
      </c>
      <c r="AL82" s="406">
        <v>4.5261451198010767E-3</v>
      </c>
      <c r="AM82" s="406">
        <v>3.292836050018451E-4</v>
      </c>
      <c r="AN82" s="406">
        <v>1.3867371296471592E-3</v>
      </c>
      <c r="AO82" s="403">
        <v>2.8455944444614945</v>
      </c>
    </row>
    <row r="83" spans="1:41">
      <c r="A83" s="395">
        <v>81</v>
      </c>
      <c r="B83" s="396">
        <v>151909</v>
      </c>
      <c r="C83" s="396" t="s">
        <v>390</v>
      </c>
      <c r="D83" s="418">
        <v>15</v>
      </c>
      <c r="E83" s="402">
        <v>519961</v>
      </c>
      <c r="F83" s="402">
        <v>4399797.8455182062</v>
      </c>
      <c r="G83" s="402">
        <v>270440.29698483495</v>
      </c>
      <c r="H83" s="402">
        <v>0</v>
      </c>
      <c r="I83" s="402">
        <v>502.87400959264073</v>
      </c>
      <c r="J83" s="402">
        <v>1531.7847220648766</v>
      </c>
      <c r="K83" s="402">
        <v>0</v>
      </c>
      <c r="L83" s="402">
        <v>0</v>
      </c>
      <c r="M83" s="402">
        <v>0</v>
      </c>
      <c r="N83" s="402">
        <v>272474.95571649243</v>
      </c>
      <c r="O83" s="403">
        <v>8.4617843367448842</v>
      </c>
      <c r="P83" s="403">
        <v>0.52011650293932621</v>
      </c>
      <c r="Q83" s="403">
        <v>0</v>
      </c>
      <c r="R83" s="403">
        <v>9.6713793840815128E-4</v>
      </c>
      <c r="S83" s="403">
        <v>2.9459607971845519E-3</v>
      </c>
      <c r="T83" s="403">
        <v>0</v>
      </c>
      <c r="U83" s="403">
        <v>0</v>
      </c>
      <c r="V83" s="403">
        <v>0</v>
      </c>
      <c r="W83" s="403">
        <v>0.52402960167491885</v>
      </c>
      <c r="X83" s="404">
        <v>79.108602380315261</v>
      </c>
      <c r="Y83" s="403">
        <v>5.2947610327778953</v>
      </c>
      <c r="Z83" s="403">
        <v>4.0290205419433109E-2</v>
      </c>
      <c r="AA83" s="403">
        <v>0.16717064181831148</v>
      </c>
      <c r="AB83" s="403">
        <v>0.11281570069452705</v>
      </c>
      <c r="AC83" s="405">
        <v>1.2800422909742742E-2</v>
      </c>
      <c r="AD83" s="405">
        <v>1.173016267569042E-3</v>
      </c>
      <c r="AE83" s="405">
        <v>2.1246237705580297E-3</v>
      </c>
      <c r="AF83" s="403">
        <v>5.6311356436580358</v>
      </c>
      <c r="AG83" s="404">
        <v>63.47794567527454</v>
      </c>
      <c r="AH83" s="403">
        <v>4.2291572444484951</v>
      </c>
      <c r="AI83" s="403">
        <v>1.1333196801380072E-2</v>
      </c>
      <c r="AJ83" s="403">
        <v>1.5597546317767382E-2</v>
      </c>
      <c r="AK83" s="403">
        <v>6.2123240333974594E-2</v>
      </c>
      <c r="AL83" s="406">
        <v>7.691418259417218E-3</v>
      </c>
      <c r="AM83" s="406">
        <v>4.0604182736405877E-4</v>
      </c>
      <c r="AN83" s="406">
        <v>1.4980894261868438E-3</v>
      </c>
      <c r="AO83" s="403">
        <v>4.3278067774145912</v>
      </c>
    </row>
    <row r="84" spans="1:41">
      <c r="A84" s="395">
        <v>82</v>
      </c>
      <c r="B84" s="396">
        <v>152101</v>
      </c>
      <c r="C84" s="396" t="s">
        <v>391</v>
      </c>
      <c r="D84" s="418">
        <v>15</v>
      </c>
      <c r="E84" s="402">
        <v>1026365</v>
      </c>
      <c r="F84" s="402">
        <v>774076.86082853004</v>
      </c>
      <c r="G84" s="402">
        <v>51350.095059683066</v>
      </c>
      <c r="H84" s="402">
        <v>0</v>
      </c>
      <c r="I84" s="402">
        <v>88.472959077936963</v>
      </c>
      <c r="J84" s="402">
        <v>269.49399739556185</v>
      </c>
      <c r="K84" s="402">
        <v>0</v>
      </c>
      <c r="L84" s="402">
        <v>0</v>
      </c>
      <c r="M84" s="402">
        <v>0</v>
      </c>
      <c r="N84" s="402">
        <v>51708.062016156568</v>
      </c>
      <c r="O84" s="403">
        <v>0.75419257362490943</v>
      </c>
      <c r="P84" s="403">
        <v>5.0031027031984796E-2</v>
      </c>
      <c r="Q84" s="403">
        <v>0</v>
      </c>
      <c r="R84" s="403">
        <v>8.6200288472363111E-5</v>
      </c>
      <c r="S84" s="403">
        <v>2.6257130494079773E-4</v>
      </c>
      <c r="T84" s="403">
        <v>0</v>
      </c>
      <c r="U84" s="403">
        <v>0</v>
      </c>
      <c r="V84" s="403">
        <v>0</v>
      </c>
      <c r="W84" s="403">
        <v>5.0379798625397952E-2</v>
      </c>
      <c r="X84" s="404">
        <v>48.472166166984564</v>
      </c>
      <c r="Y84" s="403">
        <v>3.220823283701808</v>
      </c>
      <c r="Z84" s="403">
        <v>2.2022747370086075E-2</v>
      </c>
      <c r="AA84" s="403">
        <v>9.7854868961092092E-2</v>
      </c>
      <c r="AB84" s="403">
        <v>5.5827558567655568E-2</v>
      </c>
      <c r="AC84" s="405">
        <v>6.3771490038185327E-3</v>
      </c>
      <c r="AD84" s="405">
        <v>9.2454345321358277E-4</v>
      </c>
      <c r="AE84" s="405">
        <v>1.6447008849936589E-3</v>
      </c>
      <c r="AF84" s="403">
        <v>3.4054748519426665</v>
      </c>
      <c r="AG84" s="404">
        <v>33.762565856723128</v>
      </c>
      <c r="AH84" s="403">
        <v>2.2239159771789092</v>
      </c>
      <c r="AI84" s="403">
        <v>5.4269820649536244E-3</v>
      </c>
      <c r="AJ84" s="403">
        <v>8.4230546494080925E-3</v>
      </c>
      <c r="AK84" s="403">
        <v>2.8316134648742705E-2</v>
      </c>
      <c r="AL84" s="406">
        <v>3.8859708241440211E-3</v>
      </c>
      <c r="AM84" s="406">
        <v>3.053094898439173E-4</v>
      </c>
      <c r="AN84" s="406">
        <v>1.0716179916315596E-3</v>
      </c>
      <c r="AO84" s="403">
        <v>2.2713450468476286</v>
      </c>
    </row>
    <row r="85" spans="1:41">
      <c r="A85" s="395">
        <v>83</v>
      </c>
      <c r="B85" s="396">
        <v>152102</v>
      </c>
      <c r="C85" s="396" t="s">
        <v>392</v>
      </c>
      <c r="D85" s="418">
        <v>15</v>
      </c>
      <c r="E85" s="402">
        <v>435414</v>
      </c>
      <c r="F85" s="402">
        <v>827330.89555084053</v>
      </c>
      <c r="G85" s="402">
        <v>54671.293271575421</v>
      </c>
      <c r="H85" s="402">
        <v>0</v>
      </c>
      <c r="I85" s="402">
        <v>94.559618262761347</v>
      </c>
      <c r="J85" s="402">
        <v>288.03433030177513</v>
      </c>
      <c r="K85" s="402">
        <v>0</v>
      </c>
      <c r="L85" s="402">
        <v>0</v>
      </c>
      <c r="M85" s="402">
        <v>0</v>
      </c>
      <c r="N85" s="402">
        <v>55053.887220139957</v>
      </c>
      <c r="O85" s="403">
        <v>1.9001017320316769</v>
      </c>
      <c r="P85" s="403">
        <v>0.12556163391984507</v>
      </c>
      <c r="Q85" s="403">
        <v>0</v>
      </c>
      <c r="R85" s="403">
        <v>2.1717174519597749E-4</v>
      </c>
      <c r="S85" s="403">
        <v>6.6151830281473525E-4</v>
      </c>
      <c r="T85" s="403">
        <v>0</v>
      </c>
      <c r="U85" s="403">
        <v>0</v>
      </c>
      <c r="V85" s="403">
        <v>0</v>
      </c>
      <c r="W85" s="403">
        <v>0.12644032396785579</v>
      </c>
      <c r="X85" s="404">
        <v>59.081328758936607</v>
      </c>
      <c r="Y85" s="403">
        <v>4.0675184188098843</v>
      </c>
      <c r="Z85" s="403">
        <v>2.9941584010792357E-2</v>
      </c>
      <c r="AA85" s="403">
        <v>0.13190702641023166</v>
      </c>
      <c r="AB85" s="403">
        <v>8.0448847666281062E-2</v>
      </c>
      <c r="AC85" s="405">
        <v>1.0222691256059676E-2</v>
      </c>
      <c r="AD85" s="405">
        <v>8.3568858302817154E-4</v>
      </c>
      <c r="AE85" s="405">
        <v>1.9420883817970272E-3</v>
      </c>
      <c r="AF85" s="403">
        <v>4.3228163451180759</v>
      </c>
      <c r="AG85" s="404">
        <v>42.86292985527713</v>
      </c>
      <c r="AH85" s="403">
        <v>2.951973166143417</v>
      </c>
      <c r="AI85" s="403">
        <v>6.4961278723543311E-3</v>
      </c>
      <c r="AJ85" s="403">
        <v>7.6696621737110064E-3</v>
      </c>
      <c r="AK85" s="403">
        <v>3.8525198621425075E-2</v>
      </c>
      <c r="AL85" s="406">
        <v>5.4774106460993089E-3</v>
      </c>
      <c r="AM85" s="406">
        <v>2.6152397317554183E-4</v>
      </c>
      <c r="AN85" s="406">
        <v>1.3348448878690545E-3</v>
      </c>
      <c r="AO85" s="403">
        <v>3.0117379343180537</v>
      </c>
    </row>
    <row r="86" spans="1:41">
      <c r="A86" s="395">
        <v>84</v>
      </c>
      <c r="B86" s="396">
        <v>152209</v>
      </c>
      <c r="C86" s="396" t="s">
        <v>393</v>
      </c>
      <c r="D86" s="418">
        <v>15</v>
      </c>
      <c r="E86" s="402">
        <v>208503</v>
      </c>
      <c r="F86" s="402">
        <v>1469815.1285653163</v>
      </c>
      <c r="G86" s="402">
        <v>100995.20051920404</v>
      </c>
      <c r="H86" s="402">
        <v>0</v>
      </c>
      <c r="I86" s="402">
        <v>167.99222441878092</v>
      </c>
      <c r="J86" s="402">
        <v>511.71450081270723</v>
      </c>
      <c r="K86" s="402">
        <v>0</v>
      </c>
      <c r="L86" s="402">
        <v>0</v>
      </c>
      <c r="M86" s="402">
        <v>0</v>
      </c>
      <c r="N86" s="402">
        <v>101674.90724443553</v>
      </c>
      <c r="O86" s="403">
        <v>7.0493716088752505</v>
      </c>
      <c r="P86" s="403">
        <v>0.48438248139932782</v>
      </c>
      <c r="Q86" s="403">
        <v>0</v>
      </c>
      <c r="R86" s="403">
        <v>8.0570650982854407E-4</v>
      </c>
      <c r="S86" s="403">
        <v>2.4542308782737289E-3</v>
      </c>
      <c r="T86" s="403">
        <v>0</v>
      </c>
      <c r="U86" s="403">
        <v>0</v>
      </c>
      <c r="V86" s="403">
        <v>0</v>
      </c>
      <c r="W86" s="403">
        <v>0.48764241878743009</v>
      </c>
      <c r="X86" s="404">
        <v>57.70392734001652</v>
      </c>
      <c r="Y86" s="403">
        <v>3.8431953962960002</v>
      </c>
      <c r="Z86" s="403">
        <v>2.3645758750227355E-2</v>
      </c>
      <c r="AA86" s="403">
        <v>0.14084783988854474</v>
      </c>
      <c r="AB86" s="403">
        <v>7.9478698093966987E-2</v>
      </c>
      <c r="AC86" s="405">
        <v>8.3041852739176095E-3</v>
      </c>
      <c r="AD86" s="405">
        <v>8.9576451387700623E-4</v>
      </c>
      <c r="AE86" s="405">
        <v>1.9581790039427259E-3</v>
      </c>
      <c r="AF86" s="403">
        <v>4.0983258218204739</v>
      </c>
      <c r="AG86" s="404">
        <v>44.558025110903316</v>
      </c>
      <c r="AH86" s="403">
        <v>2.9491342923381612</v>
      </c>
      <c r="AI86" s="403">
        <v>4.5708277488027502E-3</v>
      </c>
      <c r="AJ86" s="403">
        <v>1.6269448037337122E-2</v>
      </c>
      <c r="AK86" s="403">
        <v>3.7925009377524126E-2</v>
      </c>
      <c r="AL86" s="406">
        <v>5.2391156927209309E-3</v>
      </c>
      <c r="AM86" s="406">
        <v>3.0533933714846384E-4</v>
      </c>
      <c r="AN86" s="406">
        <v>1.4116533006332836E-3</v>
      </c>
      <c r="AO86" s="403">
        <v>3.0148556858323254</v>
      </c>
    </row>
    <row r="87" spans="1:41">
      <c r="A87" s="395">
        <v>85</v>
      </c>
      <c r="B87" s="396">
        <v>152901</v>
      </c>
      <c r="C87" s="396" t="s">
        <v>394</v>
      </c>
      <c r="D87" s="418">
        <v>15</v>
      </c>
      <c r="E87" s="402">
        <v>160255</v>
      </c>
      <c r="F87" s="402">
        <v>188769.68745273846</v>
      </c>
      <c r="G87" s="402">
        <v>11758.289698731918</v>
      </c>
      <c r="H87" s="402">
        <v>0</v>
      </c>
      <c r="I87" s="402">
        <v>21.575393450316053</v>
      </c>
      <c r="J87" s="402">
        <v>65.719956548369581</v>
      </c>
      <c r="K87" s="402">
        <v>0</v>
      </c>
      <c r="L87" s="402">
        <v>0</v>
      </c>
      <c r="M87" s="402">
        <v>0</v>
      </c>
      <c r="N87" s="402">
        <v>11845.585048730603</v>
      </c>
      <c r="O87" s="403">
        <v>1.1779332155173845</v>
      </c>
      <c r="P87" s="403">
        <v>7.3372373396973056E-2</v>
      </c>
      <c r="Q87" s="403">
        <v>0</v>
      </c>
      <c r="R87" s="403">
        <v>1.3463163988840319E-4</v>
      </c>
      <c r="S87" s="403">
        <v>4.1009613770783801E-4</v>
      </c>
      <c r="T87" s="403">
        <v>0</v>
      </c>
      <c r="U87" s="403">
        <v>0</v>
      </c>
      <c r="V87" s="403">
        <v>0</v>
      </c>
      <c r="W87" s="403">
        <v>7.3917101174569302E-2</v>
      </c>
      <c r="X87" s="404">
        <v>39.729192965278308</v>
      </c>
      <c r="Y87" s="403">
        <v>2.6040425873503601</v>
      </c>
      <c r="Z87" s="403">
        <v>2.5723612911084329E-2</v>
      </c>
      <c r="AA87" s="403">
        <v>0.33955106580942263</v>
      </c>
      <c r="AB87" s="403">
        <v>0.26790190939261066</v>
      </c>
      <c r="AC87" s="405">
        <v>6.2600829944319241E-3</v>
      </c>
      <c r="AD87" s="405">
        <v>7.6473305481366725E-4</v>
      </c>
      <c r="AE87" s="405">
        <v>1.3499206009562523E-3</v>
      </c>
      <c r="AF87" s="403">
        <v>3.2455939121136788</v>
      </c>
      <c r="AG87" s="404">
        <v>24.365163501694546</v>
      </c>
      <c r="AH87" s="403">
        <v>1.5714837962223744</v>
      </c>
      <c r="AI87" s="403">
        <v>4.4487184150050589E-3</v>
      </c>
      <c r="AJ87" s="403">
        <v>0.14492714765367337</v>
      </c>
      <c r="AK87" s="403">
        <v>0.1250280039759088</v>
      </c>
      <c r="AL87" s="406">
        <v>3.5711720130142629E-3</v>
      </c>
      <c r="AM87" s="406">
        <v>2.2868133957033981E-4</v>
      </c>
      <c r="AN87" s="406">
        <v>7.7702735816080821E-4</v>
      </c>
      <c r="AO87" s="403">
        <v>1.8504645469777068</v>
      </c>
    </row>
    <row r="88" spans="1:41">
      <c r="A88" s="395">
        <v>86</v>
      </c>
      <c r="B88" s="396">
        <v>152909</v>
      </c>
      <c r="C88" s="396" t="s">
        <v>395</v>
      </c>
      <c r="D88" s="418">
        <v>15</v>
      </c>
      <c r="E88" s="402">
        <v>439334</v>
      </c>
      <c r="F88" s="402">
        <v>785129.44198057614</v>
      </c>
      <c r="G88" s="402">
        <v>51936.044075082311</v>
      </c>
      <c r="H88" s="402">
        <v>0</v>
      </c>
      <c r="I88" s="402">
        <v>89.736211617127836</v>
      </c>
      <c r="J88" s="402">
        <v>273.34194121992005</v>
      </c>
      <c r="K88" s="402">
        <v>0</v>
      </c>
      <c r="L88" s="402">
        <v>0</v>
      </c>
      <c r="M88" s="402">
        <v>0</v>
      </c>
      <c r="N88" s="402">
        <v>52299.122227919361</v>
      </c>
      <c r="O88" s="403">
        <v>1.7870900999708106</v>
      </c>
      <c r="P88" s="403">
        <v>0.11821539893357288</v>
      </c>
      <c r="Q88" s="403">
        <v>0</v>
      </c>
      <c r="R88" s="403">
        <v>2.0425510344550577E-4</v>
      </c>
      <c r="S88" s="403">
        <v>6.2217342891722482E-4</v>
      </c>
      <c r="T88" s="403">
        <v>0</v>
      </c>
      <c r="U88" s="403">
        <v>0</v>
      </c>
      <c r="V88" s="403">
        <v>0</v>
      </c>
      <c r="W88" s="403">
        <v>0.11904182746593561</v>
      </c>
      <c r="X88" s="404">
        <v>47.805414603965303</v>
      </c>
      <c r="Y88" s="403">
        <v>3.2099729456300961</v>
      </c>
      <c r="Z88" s="403">
        <v>2.8739629546695341E-2</v>
      </c>
      <c r="AA88" s="403">
        <v>0.10946863688467771</v>
      </c>
      <c r="AB88" s="403">
        <v>7.9978362053892915E-2</v>
      </c>
      <c r="AC88" s="405">
        <v>9.4758437902176598E-3</v>
      </c>
      <c r="AD88" s="405">
        <v>7.5425813066738669E-4</v>
      </c>
      <c r="AE88" s="405">
        <v>1.5546781976052656E-3</v>
      </c>
      <c r="AF88" s="403">
        <v>3.4399443542338553</v>
      </c>
      <c r="AG88" s="404">
        <v>32.491437065236205</v>
      </c>
      <c r="AH88" s="403">
        <v>2.1650554175949694</v>
      </c>
      <c r="AI88" s="403">
        <v>6.8109825316290612E-3</v>
      </c>
      <c r="AJ88" s="403">
        <v>6.25891036073703E-3</v>
      </c>
      <c r="AK88" s="403">
        <v>3.1850083031078114E-2</v>
      </c>
      <c r="AL88" s="406">
        <v>5.4854133675762331E-3</v>
      </c>
      <c r="AM88" s="406">
        <v>2.3111710243332121E-4</v>
      </c>
      <c r="AN88" s="406">
        <v>9.9566346924061418E-4</v>
      </c>
      <c r="AO88" s="403">
        <v>2.2166875874576637</v>
      </c>
    </row>
    <row r="89" spans="1:41">
      <c r="A89" s="395">
        <v>87</v>
      </c>
      <c r="B89" s="396">
        <v>161101</v>
      </c>
      <c r="C89" s="396" t="s">
        <v>396</v>
      </c>
      <c r="D89" s="418">
        <v>16</v>
      </c>
      <c r="E89" s="402">
        <v>676592</v>
      </c>
      <c r="F89" s="402">
        <v>1532635.74422738</v>
      </c>
      <c r="G89" s="402">
        <v>104703.25389109136</v>
      </c>
      <c r="H89" s="402">
        <v>0</v>
      </c>
      <c r="I89" s="402">
        <v>175.17229404748895</v>
      </c>
      <c r="J89" s="402">
        <v>533.58542822358356</v>
      </c>
      <c r="K89" s="402">
        <v>0</v>
      </c>
      <c r="L89" s="402">
        <v>0</v>
      </c>
      <c r="M89" s="402">
        <v>0</v>
      </c>
      <c r="N89" s="402">
        <v>105412.01161336243</v>
      </c>
      <c r="O89" s="403">
        <v>2.2652288886468952</v>
      </c>
      <c r="P89" s="403">
        <v>0.15475094871220965</v>
      </c>
      <c r="Q89" s="403">
        <v>0</v>
      </c>
      <c r="R89" s="403">
        <v>2.5890388010424149E-4</v>
      </c>
      <c r="S89" s="403">
        <v>7.8863691593099468E-4</v>
      </c>
      <c r="T89" s="403">
        <v>0</v>
      </c>
      <c r="U89" s="403">
        <v>0</v>
      </c>
      <c r="V89" s="403">
        <v>0</v>
      </c>
      <c r="W89" s="403">
        <v>0.15579848950824488</v>
      </c>
      <c r="X89" s="404">
        <v>25.898153168412737</v>
      </c>
      <c r="Y89" s="403">
        <v>1.6998399691503776</v>
      </c>
      <c r="Z89" s="403">
        <v>9.7737039414336497E-3</v>
      </c>
      <c r="AA89" s="403">
        <v>7.76854647333345E-2</v>
      </c>
      <c r="AB89" s="403">
        <v>1.6409493868609751E-2</v>
      </c>
      <c r="AC89" s="405">
        <v>8.4891217665853391E-3</v>
      </c>
      <c r="AD89" s="405">
        <v>1.1167789315105717E-3</v>
      </c>
      <c r="AE89" s="405">
        <v>1.1660023744592253E-3</v>
      </c>
      <c r="AF89" s="403">
        <v>1.814480534766312</v>
      </c>
      <c r="AG89" s="404">
        <v>18.41303641010014</v>
      </c>
      <c r="AH89" s="403">
        <v>1.191758910152203</v>
      </c>
      <c r="AI89" s="403">
        <v>9.5493399806092106E-4</v>
      </c>
      <c r="AJ89" s="403">
        <v>3.8406363867726744E-3</v>
      </c>
      <c r="AK89" s="403">
        <v>1.0854788580988053E-2</v>
      </c>
      <c r="AL89" s="406">
        <v>6.411886947271881E-3</v>
      </c>
      <c r="AM89" s="406">
        <v>3.7319498180492521E-4</v>
      </c>
      <c r="AN89" s="406">
        <v>6.8431464789397165E-4</v>
      </c>
      <c r="AO89" s="403">
        <v>1.2148786656949961</v>
      </c>
    </row>
    <row r="90" spans="1:41">
      <c r="A90" s="395">
        <v>88</v>
      </c>
      <c r="B90" s="396">
        <v>161102</v>
      </c>
      <c r="C90" s="396" t="s">
        <v>397</v>
      </c>
      <c r="D90" s="418">
        <v>16</v>
      </c>
      <c r="E90" s="402">
        <v>748635</v>
      </c>
      <c r="F90" s="402">
        <v>2782281.8491708548</v>
      </c>
      <c r="G90" s="402">
        <v>193538.1304390674</v>
      </c>
      <c r="H90" s="402">
        <v>0</v>
      </c>
      <c r="I90" s="402">
        <v>318.00034420549269</v>
      </c>
      <c r="J90" s="402">
        <v>968.64832855436998</v>
      </c>
      <c r="K90" s="402">
        <v>0</v>
      </c>
      <c r="L90" s="402">
        <v>0</v>
      </c>
      <c r="M90" s="402">
        <v>0</v>
      </c>
      <c r="N90" s="402">
        <v>194824.77911182729</v>
      </c>
      <c r="O90" s="403">
        <v>3.7164731132940014</v>
      </c>
      <c r="P90" s="403">
        <v>0.25852134944140659</v>
      </c>
      <c r="Q90" s="403">
        <v>0</v>
      </c>
      <c r="R90" s="403">
        <v>4.2477354679582534E-4</v>
      </c>
      <c r="S90" s="403">
        <v>1.2938859772176961E-3</v>
      </c>
      <c r="T90" s="403">
        <v>0</v>
      </c>
      <c r="U90" s="403">
        <v>0</v>
      </c>
      <c r="V90" s="403">
        <v>0</v>
      </c>
      <c r="W90" s="403">
        <v>0.2602400089654201</v>
      </c>
      <c r="X90" s="404">
        <v>43.109951943417315</v>
      </c>
      <c r="Y90" s="403">
        <v>2.7971606458977476</v>
      </c>
      <c r="Z90" s="403">
        <v>1.9649893701129087E-2</v>
      </c>
      <c r="AA90" s="403">
        <v>0.10925083193041049</v>
      </c>
      <c r="AB90" s="403">
        <v>3.2898305031006402E-2</v>
      </c>
      <c r="AC90" s="405">
        <v>9.3606836291333477E-3</v>
      </c>
      <c r="AD90" s="405">
        <v>1.8271009714064975E-3</v>
      </c>
      <c r="AE90" s="405">
        <v>2.0883781979493038E-3</v>
      </c>
      <c r="AF90" s="403">
        <v>2.9722358393587833</v>
      </c>
      <c r="AG90" s="404">
        <v>33.283510350511527</v>
      </c>
      <c r="AH90" s="403">
        <v>2.1417248647153801</v>
      </c>
      <c r="AI90" s="403">
        <v>4.7274797050818372E-3</v>
      </c>
      <c r="AJ90" s="403">
        <v>7.1863605209373325E-3</v>
      </c>
      <c r="AK90" s="403">
        <v>2.2606524520639427E-2</v>
      </c>
      <c r="AL90" s="406">
        <v>7.0271040454128221E-3</v>
      </c>
      <c r="AM90" s="406">
        <v>6.464563345879768E-4</v>
      </c>
      <c r="AN90" s="406">
        <v>1.4285236438614257E-3</v>
      </c>
      <c r="AO90" s="403">
        <v>2.1853473134858996</v>
      </c>
    </row>
    <row r="91" spans="1:41">
      <c r="A91" s="395">
        <v>89</v>
      </c>
      <c r="B91" s="396">
        <v>161103</v>
      </c>
      <c r="C91" s="396" t="s">
        <v>398</v>
      </c>
      <c r="D91" s="418">
        <v>16</v>
      </c>
      <c r="E91" s="402">
        <v>71817</v>
      </c>
      <c r="F91" s="402">
        <v>203174.02214127823</v>
      </c>
      <c r="G91" s="402">
        <v>13881.812732149781</v>
      </c>
      <c r="H91" s="402">
        <v>0</v>
      </c>
      <c r="I91" s="402">
        <v>23.221733985647447</v>
      </c>
      <c r="J91" s="402">
        <v>70.734809635288073</v>
      </c>
      <c r="K91" s="402">
        <v>0</v>
      </c>
      <c r="L91" s="402">
        <v>0</v>
      </c>
      <c r="M91" s="402">
        <v>0</v>
      </c>
      <c r="N91" s="402">
        <v>13975.769275770717</v>
      </c>
      <c r="O91" s="403">
        <v>2.8290519256064472</v>
      </c>
      <c r="P91" s="403">
        <v>0.19329424415040702</v>
      </c>
      <c r="Q91" s="403">
        <v>0</v>
      </c>
      <c r="R91" s="403">
        <v>3.2334592068239339E-4</v>
      </c>
      <c r="S91" s="403">
        <v>9.8493127860100065E-4</v>
      </c>
      <c r="T91" s="403">
        <v>0</v>
      </c>
      <c r="U91" s="403">
        <v>0</v>
      </c>
      <c r="V91" s="403">
        <v>0</v>
      </c>
      <c r="W91" s="403">
        <v>0.19460252134969042</v>
      </c>
      <c r="X91" s="404">
        <v>31.69116002561131</v>
      </c>
      <c r="Y91" s="403">
        <v>2.0422075535481063</v>
      </c>
      <c r="Z91" s="403">
        <v>1.0503290295802707E-2</v>
      </c>
      <c r="AA91" s="403">
        <v>8.708203209921235E-2</v>
      </c>
      <c r="AB91" s="403">
        <v>1.8567526308937467E-2</v>
      </c>
      <c r="AC91" s="405">
        <v>7.8422073662604216E-3</v>
      </c>
      <c r="AD91" s="405">
        <v>1.5524338560020177E-3</v>
      </c>
      <c r="AE91" s="405">
        <v>1.7552120142745719E-3</v>
      </c>
      <c r="AF91" s="403">
        <v>2.1695102554885959</v>
      </c>
      <c r="AG91" s="404">
        <v>23.646680047463963</v>
      </c>
      <c r="AH91" s="403">
        <v>1.4963574570701081</v>
      </c>
      <c r="AI91" s="403">
        <v>8.9664159473957909E-4</v>
      </c>
      <c r="AJ91" s="403">
        <v>5.1457149948708749E-3</v>
      </c>
      <c r="AK91" s="403">
        <v>1.2842292362496274E-2</v>
      </c>
      <c r="AL91" s="406">
        <v>5.6110434115678254E-3</v>
      </c>
      <c r="AM91" s="406">
        <v>5.217886532956149E-4</v>
      </c>
      <c r="AN91" s="406">
        <v>1.1566589250543915E-3</v>
      </c>
      <c r="AO91" s="403">
        <v>1.5225315970121318</v>
      </c>
    </row>
    <row r="92" spans="1:41">
      <c r="A92" s="395">
        <v>90</v>
      </c>
      <c r="B92" s="396">
        <v>161909</v>
      </c>
      <c r="C92" s="396" t="s">
        <v>399</v>
      </c>
      <c r="D92" s="418">
        <v>16</v>
      </c>
      <c r="E92" s="402">
        <v>1008334</v>
      </c>
      <c r="F92" s="402">
        <v>1555681.0298441076</v>
      </c>
      <c r="G92" s="402">
        <v>105256.87472342678</v>
      </c>
      <c r="H92" s="402">
        <v>0</v>
      </c>
      <c r="I92" s="402">
        <v>177.80625033075233</v>
      </c>
      <c r="J92" s="402">
        <v>541.60861875704938</v>
      </c>
      <c r="K92" s="402">
        <v>0</v>
      </c>
      <c r="L92" s="402">
        <v>0</v>
      </c>
      <c r="M92" s="402">
        <v>0</v>
      </c>
      <c r="N92" s="402">
        <v>105976.28959251459</v>
      </c>
      <c r="O92" s="403">
        <v>1.5428231417805087</v>
      </c>
      <c r="P92" s="403">
        <v>0.10438691418064529</v>
      </c>
      <c r="Q92" s="403">
        <v>0</v>
      </c>
      <c r="R92" s="403">
        <v>1.7633666060130109E-4</v>
      </c>
      <c r="S92" s="403">
        <v>5.371321593411006E-4</v>
      </c>
      <c r="T92" s="403">
        <v>0</v>
      </c>
      <c r="U92" s="403">
        <v>0</v>
      </c>
      <c r="V92" s="403">
        <v>0</v>
      </c>
      <c r="W92" s="403">
        <v>0.10510038300058769</v>
      </c>
      <c r="X92" s="404">
        <v>32.742677686253472</v>
      </c>
      <c r="Y92" s="403">
        <v>2.1626368827288585</v>
      </c>
      <c r="Z92" s="403">
        <v>1.2478462228316656E-2</v>
      </c>
      <c r="AA92" s="403">
        <v>7.6781749306134364E-2</v>
      </c>
      <c r="AB92" s="403">
        <v>2.2007095361768737E-2</v>
      </c>
      <c r="AC92" s="405">
        <v>1.0073125138571722E-2</v>
      </c>
      <c r="AD92" s="405">
        <v>1.4372914439546654E-3</v>
      </c>
      <c r="AE92" s="405">
        <v>1.8539429402744637E-3</v>
      </c>
      <c r="AF92" s="403">
        <v>2.2872685491478797</v>
      </c>
      <c r="AG92" s="404">
        <v>25.191603747473561</v>
      </c>
      <c r="AH92" s="403">
        <v>1.6540249213581939</v>
      </c>
      <c r="AI92" s="403">
        <v>2.5760213812910733E-3</v>
      </c>
      <c r="AJ92" s="403">
        <v>4.1317093549069119E-3</v>
      </c>
      <c r="AK92" s="403">
        <v>1.5209013665102163E-2</v>
      </c>
      <c r="AL92" s="406">
        <v>8.2635486336696522E-3</v>
      </c>
      <c r="AM92" s="406">
        <v>5.203647621396971E-4</v>
      </c>
      <c r="AN92" s="406">
        <v>1.3092944755640885E-3</v>
      </c>
      <c r="AO92" s="403">
        <v>1.6860348736308675</v>
      </c>
    </row>
    <row r="93" spans="1:41">
      <c r="A93" s="395">
        <v>91</v>
      </c>
      <c r="B93" s="396">
        <v>171101</v>
      </c>
      <c r="C93" s="396" t="s">
        <v>400</v>
      </c>
      <c r="D93" s="418">
        <v>16</v>
      </c>
      <c r="E93" s="402">
        <v>1168278</v>
      </c>
      <c r="F93" s="402">
        <v>2885034.3386975108</v>
      </c>
      <c r="G93" s="402">
        <v>194896.88384485157</v>
      </c>
      <c r="H93" s="402">
        <v>0</v>
      </c>
      <c r="I93" s="402">
        <v>329.74441932397337</v>
      </c>
      <c r="J93" s="402">
        <v>1004.4214933990664</v>
      </c>
      <c r="K93" s="402">
        <v>0</v>
      </c>
      <c r="L93" s="402">
        <v>0</v>
      </c>
      <c r="M93" s="402">
        <v>0</v>
      </c>
      <c r="N93" s="402">
        <v>196231.04975757463</v>
      </c>
      <c r="O93" s="403">
        <v>2.4694758770579526</v>
      </c>
      <c r="P93" s="403">
        <v>0.16682406400261887</v>
      </c>
      <c r="Q93" s="403">
        <v>0</v>
      </c>
      <c r="R93" s="403">
        <v>2.8224824855383168E-4</v>
      </c>
      <c r="S93" s="403">
        <v>8.5974527757868115E-4</v>
      </c>
      <c r="T93" s="403">
        <v>0</v>
      </c>
      <c r="U93" s="403">
        <v>0</v>
      </c>
      <c r="V93" s="403">
        <v>0</v>
      </c>
      <c r="W93" s="403">
        <v>0.16796605752875141</v>
      </c>
      <c r="X93" s="404">
        <v>35.478279025309007</v>
      </c>
      <c r="Y93" s="403">
        <v>2.3302194394656115</v>
      </c>
      <c r="Z93" s="403">
        <v>1.5870100466425317E-2</v>
      </c>
      <c r="AA93" s="403">
        <v>8.3415350356219206E-2</v>
      </c>
      <c r="AB93" s="403">
        <v>2.9630686762773098E-2</v>
      </c>
      <c r="AC93" s="405">
        <v>1.0206583738994749E-2</v>
      </c>
      <c r="AD93" s="405">
        <v>1.0035364327068341E-3</v>
      </c>
      <c r="AE93" s="405">
        <v>4.1146289783497046E-3</v>
      </c>
      <c r="AF93" s="403">
        <v>2.47446032620108</v>
      </c>
      <c r="AG93" s="404">
        <v>27.210677190163956</v>
      </c>
      <c r="AH93" s="403">
        <v>1.7708583869926473</v>
      </c>
      <c r="AI93" s="403">
        <v>4.3019292762234065E-3</v>
      </c>
      <c r="AJ93" s="403">
        <v>5.4958256353421437E-3</v>
      </c>
      <c r="AK93" s="403">
        <v>2.0162245775093471E-2</v>
      </c>
      <c r="AL93" s="406">
        <v>8.0436001107516072E-3</v>
      </c>
      <c r="AM93" s="406">
        <v>3.400694725975849E-4</v>
      </c>
      <c r="AN93" s="406">
        <v>3.501653990270033E-3</v>
      </c>
      <c r="AO93" s="403">
        <v>1.8127037112529252</v>
      </c>
    </row>
    <row r="94" spans="1:41">
      <c r="A94" s="395">
        <v>92</v>
      </c>
      <c r="B94" s="396">
        <v>171102</v>
      </c>
      <c r="C94" s="396" t="s">
        <v>401</v>
      </c>
      <c r="D94" s="418">
        <v>16</v>
      </c>
      <c r="E94" s="402">
        <v>470692</v>
      </c>
      <c r="F94" s="402">
        <v>1653123.1765401328</v>
      </c>
      <c r="G94" s="402">
        <v>107706.76411898613</v>
      </c>
      <c r="H94" s="402">
        <v>0</v>
      </c>
      <c r="I94" s="402">
        <v>188.94338088375235</v>
      </c>
      <c r="J94" s="402">
        <v>575.53299365673206</v>
      </c>
      <c r="K94" s="402">
        <v>0</v>
      </c>
      <c r="L94" s="402">
        <v>0</v>
      </c>
      <c r="M94" s="402">
        <v>0</v>
      </c>
      <c r="N94" s="402">
        <v>108471.24049352661</v>
      </c>
      <c r="O94" s="403">
        <v>3.5121123293791539</v>
      </c>
      <c r="P94" s="403">
        <v>0.22882641752778063</v>
      </c>
      <c r="Q94" s="403">
        <v>0</v>
      </c>
      <c r="R94" s="403">
        <v>4.0141617211202302E-4</v>
      </c>
      <c r="S94" s="403">
        <v>1.2227379977920423E-3</v>
      </c>
      <c r="T94" s="403">
        <v>0</v>
      </c>
      <c r="U94" s="403">
        <v>0</v>
      </c>
      <c r="V94" s="403">
        <v>0</v>
      </c>
      <c r="W94" s="403">
        <v>0.23045057169768468</v>
      </c>
      <c r="X94" s="404">
        <v>37.973872463572974</v>
      </c>
      <c r="Y94" s="403">
        <v>2.4815740422184298</v>
      </c>
      <c r="Z94" s="403">
        <v>1.4567619347820424E-2</v>
      </c>
      <c r="AA94" s="403">
        <v>8.1838078881898452E-2</v>
      </c>
      <c r="AB94" s="403">
        <v>3.0775205882743774E-2</v>
      </c>
      <c r="AC94" s="405">
        <v>8.572384158401905E-3</v>
      </c>
      <c r="AD94" s="405">
        <v>8.4507117359443676E-4</v>
      </c>
      <c r="AE94" s="405">
        <v>3.1931424561523389E-3</v>
      </c>
      <c r="AF94" s="403">
        <v>2.62136554411904</v>
      </c>
      <c r="AG94" s="404">
        <v>29.060719517036958</v>
      </c>
      <c r="AH94" s="403">
        <v>1.8886306231197414</v>
      </c>
      <c r="AI94" s="403">
        <v>3.4620723209778E-3</v>
      </c>
      <c r="AJ94" s="403">
        <v>5.1556628875101271E-3</v>
      </c>
      <c r="AK94" s="403">
        <v>2.1561836243677222E-2</v>
      </c>
      <c r="AL94" s="406">
        <v>6.559179173865403E-3</v>
      </c>
      <c r="AM94" s="406">
        <v>2.8179547687849573E-4</v>
      </c>
      <c r="AN94" s="406">
        <v>2.73053931635382E-3</v>
      </c>
      <c r="AO94" s="403">
        <v>1.9283817085390031</v>
      </c>
    </row>
    <row r="95" spans="1:41">
      <c r="A95" s="395">
        <v>93</v>
      </c>
      <c r="B95" s="396">
        <v>171103</v>
      </c>
      <c r="C95" s="396" t="s">
        <v>402</v>
      </c>
      <c r="D95" s="418">
        <v>16</v>
      </c>
      <c r="E95" s="402">
        <v>781314</v>
      </c>
      <c r="F95" s="402">
        <v>2289205.8394227671</v>
      </c>
      <c r="G95" s="402">
        <v>143746.41996987871</v>
      </c>
      <c r="H95" s="402">
        <v>0</v>
      </c>
      <c r="I95" s="402">
        <v>261.64432086943486</v>
      </c>
      <c r="J95" s="402">
        <v>796.98446465248753</v>
      </c>
      <c r="K95" s="402">
        <v>0</v>
      </c>
      <c r="L95" s="402">
        <v>0</v>
      </c>
      <c r="M95" s="402">
        <v>0</v>
      </c>
      <c r="N95" s="402">
        <v>144805.04875540064</v>
      </c>
      <c r="O95" s="403">
        <v>2.9299434534934314</v>
      </c>
      <c r="P95" s="403">
        <v>0.18398034589150933</v>
      </c>
      <c r="Q95" s="403">
        <v>0</v>
      </c>
      <c r="R95" s="403">
        <v>3.3487729756466011E-4</v>
      </c>
      <c r="S95" s="403">
        <v>1.0200565517224668E-3</v>
      </c>
      <c r="T95" s="403">
        <v>0</v>
      </c>
      <c r="U95" s="403">
        <v>0</v>
      </c>
      <c r="V95" s="403">
        <v>0</v>
      </c>
      <c r="W95" s="403">
        <v>0.18533527974079644</v>
      </c>
      <c r="X95" s="404">
        <v>56.749676145934956</v>
      </c>
      <c r="Y95" s="403">
        <v>4.3185176630746973</v>
      </c>
      <c r="Z95" s="403">
        <v>1.6808609674066111E-2</v>
      </c>
      <c r="AA95" s="403">
        <v>9.7678001033760176E-2</v>
      </c>
      <c r="AB95" s="403">
        <v>3.2794900573776459E-2</v>
      </c>
      <c r="AC95" s="405">
        <v>1.0256867978789885E-2</v>
      </c>
      <c r="AD95" s="405">
        <v>1.3193320341851446E-3</v>
      </c>
      <c r="AE95" s="405">
        <v>7.4455650073100305E-3</v>
      </c>
      <c r="AF95" s="403">
        <v>4.484820939376581</v>
      </c>
      <c r="AG95" s="404">
        <v>46.039219467934572</v>
      </c>
      <c r="AH95" s="403">
        <v>3.5292056018043123</v>
      </c>
      <c r="AI95" s="403">
        <v>5.0208238791156039E-3</v>
      </c>
      <c r="AJ95" s="403">
        <v>6.5706957992212522E-3</v>
      </c>
      <c r="AK95" s="403">
        <v>2.3988178298189208E-2</v>
      </c>
      <c r="AL95" s="406">
        <v>8.2704904287062408E-3</v>
      </c>
      <c r="AM95" s="406">
        <v>4.6801849854094605E-4</v>
      </c>
      <c r="AN95" s="406">
        <v>6.8788125956808811E-3</v>
      </c>
      <c r="AO95" s="403">
        <v>3.5804026213037679</v>
      </c>
    </row>
    <row r="96" spans="1:41">
      <c r="A96" s="395">
        <v>94</v>
      </c>
      <c r="B96" s="396">
        <v>181101</v>
      </c>
      <c r="C96" s="396" t="s">
        <v>403</v>
      </c>
      <c r="D96" s="418">
        <v>16</v>
      </c>
      <c r="E96" s="402">
        <v>562249</v>
      </c>
      <c r="F96" s="402">
        <v>138874117.43225518</v>
      </c>
      <c r="G96" s="402">
        <v>5434080.8083726838</v>
      </c>
      <c r="H96" s="402">
        <v>0</v>
      </c>
      <c r="I96" s="402">
        <v>4370.8177845157134</v>
      </c>
      <c r="J96" s="402">
        <v>78479.546980852057</v>
      </c>
      <c r="K96" s="402">
        <v>0</v>
      </c>
      <c r="L96" s="402">
        <v>0</v>
      </c>
      <c r="M96" s="402">
        <v>0</v>
      </c>
      <c r="N96" s="402">
        <v>5516931.1731380522</v>
      </c>
      <c r="O96" s="403">
        <v>246.99753566881432</v>
      </c>
      <c r="P96" s="403">
        <v>9.6649007972849823</v>
      </c>
      <c r="Q96" s="403">
        <v>0</v>
      </c>
      <c r="R96" s="403">
        <v>7.7738115755042938E-3</v>
      </c>
      <c r="S96" s="403">
        <v>0.13958147899036202</v>
      </c>
      <c r="T96" s="403">
        <v>0</v>
      </c>
      <c r="U96" s="403">
        <v>0</v>
      </c>
      <c r="V96" s="403">
        <v>0</v>
      </c>
      <c r="W96" s="403">
        <v>9.8122560878508498</v>
      </c>
      <c r="X96" s="404">
        <v>346.70513017527787</v>
      </c>
      <c r="Y96" s="403">
        <v>17.237650150065722</v>
      </c>
      <c r="Z96" s="403">
        <v>3.5385086042242865E-2</v>
      </c>
      <c r="AA96" s="403">
        <v>0.26218972430111209</v>
      </c>
      <c r="AB96" s="403">
        <v>0.21210821712932701</v>
      </c>
      <c r="AC96" s="405">
        <v>6.9039323379335212E-3</v>
      </c>
      <c r="AD96" s="405">
        <v>1.4226951722109238E-3</v>
      </c>
      <c r="AE96" s="405">
        <v>5.413239884702571E-3</v>
      </c>
      <c r="AF96" s="403">
        <v>17.761073044933262</v>
      </c>
      <c r="AG96" s="404">
        <v>328.57308309071675</v>
      </c>
      <c r="AH96" s="403">
        <v>16.024900897975218</v>
      </c>
      <c r="AI96" s="403">
        <v>5.7559249171350545E-3</v>
      </c>
      <c r="AJ96" s="403">
        <v>1.8651588496014421E-2</v>
      </c>
      <c r="AK96" s="403">
        <v>0.19221270056022138</v>
      </c>
      <c r="AL96" s="406">
        <v>3.2201787424825561E-3</v>
      </c>
      <c r="AM96" s="406">
        <v>3.1891545059851154E-4</v>
      </c>
      <c r="AN96" s="406">
        <v>4.3554062662188335E-3</v>
      </c>
      <c r="AO96" s="403">
        <v>16.249415612407901</v>
      </c>
    </row>
    <row r="97" spans="1:41">
      <c r="A97" s="395">
        <v>95</v>
      </c>
      <c r="B97" s="396">
        <v>181201</v>
      </c>
      <c r="C97" s="396" t="s">
        <v>404</v>
      </c>
      <c r="D97" s="418">
        <v>16</v>
      </c>
      <c r="E97" s="402">
        <v>2169860</v>
      </c>
      <c r="F97" s="402">
        <v>189436435.62392315</v>
      </c>
      <c r="G97" s="402">
        <v>7609706.5359297805</v>
      </c>
      <c r="H97" s="402">
        <v>0</v>
      </c>
      <c r="I97" s="402">
        <v>5962.1775257309282</v>
      </c>
      <c r="J97" s="402">
        <v>107052.9622388788</v>
      </c>
      <c r="K97" s="402">
        <v>0</v>
      </c>
      <c r="L97" s="402">
        <v>0</v>
      </c>
      <c r="M97" s="402">
        <v>0</v>
      </c>
      <c r="N97" s="402">
        <v>7722721.6756943902</v>
      </c>
      <c r="O97" s="403">
        <v>87.303529086633773</v>
      </c>
      <c r="P97" s="403">
        <v>3.5070034637855811</v>
      </c>
      <c r="Q97" s="403">
        <v>0</v>
      </c>
      <c r="R97" s="403">
        <v>2.7477245194302527E-3</v>
      </c>
      <c r="S97" s="403">
        <v>4.9336345312084098E-2</v>
      </c>
      <c r="T97" s="403">
        <v>0</v>
      </c>
      <c r="U97" s="403">
        <v>0</v>
      </c>
      <c r="V97" s="403">
        <v>0</v>
      </c>
      <c r="W97" s="403">
        <v>3.5590875336170953</v>
      </c>
      <c r="X97" s="404">
        <v>271.35832547261708</v>
      </c>
      <c r="Y97" s="403">
        <v>14.837172995985963</v>
      </c>
      <c r="Z97" s="403">
        <v>3.093355883687892E-2</v>
      </c>
      <c r="AA97" s="403">
        <v>0.23358099981476838</v>
      </c>
      <c r="AB97" s="403">
        <v>0.16756562615712917</v>
      </c>
      <c r="AC97" s="405">
        <v>5.1500719913380958E-3</v>
      </c>
      <c r="AD97" s="405">
        <v>1.114403148673705E-3</v>
      </c>
      <c r="AE97" s="405">
        <v>6.0057060169778007E-3</v>
      </c>
      <c r="AF97" s="403">
        <v>15.281523361951731</v>
      </c>
      <c r="AG97" s="404">
        <v>237.88509022483129</v>
      </c>
      <c r="AH97" s="403">
        <v>12.995328452406817</v>
      </c>
      <c r="AI97" s="403">
        <v>4.7180175513223113E-3</v>
      </c>
      <c r="AJ97" s="403">
        <v>2.1084681102728396E-2</v>
      </c>
      <c r="AK97" s="403">
        <v>0.13672875619693337</v>
      </c>
      <c r="AL97" s="406">
        <v>2.9142603850211626E-3</v>
      </c>
      <c r="AM97" s="406">
        <v>3.0687715884683233E-4</v>
      </c>
      <c r="AN97" s="406">
        <v>5.0505896109379663E-3</v>
      </c>
      <c r="AO97" s="403">
        <v>13.166131634412602</v>
      </c>
    </row>
    <row r="98" spans="1:41">
      <c r="A98" s="395">
        <v>96</v>
      </c>
      <c r="B98" s="396">
        <v>181202</v>
      </c>
      <c r="C98" s="396" t="s">
        <v>405</v>
      </c>
      <c r="D98" s="418">
        <v>16</v>
      </c>
      <c r="E98" s="402">
        <v>672056</v>
      </c>
      <c r="F98" s="402">
        <v>27879482.756810129</v>
      </c>
      <c r="G98" s="402">
        <v>1479418.5386551449</v>
      </c>
      <c r="H98" s="402">
        <v>0</v>
      </c>
      <c r="I98" s="402">
        <v>877.45752275263317</v>
      </c>
      <c r="J98" s="402">
        <v>15755.053693732803</v>
      </c>
      <c r="K98" s="402">
        <v>0</v>
      </c>
      <c r="L98" s="402">
        <v>0</v>
      </c>
      <c r="M98" s="402">
        <v>0</v>
      </c>
      <c r="N98" s="402">
        <v>1496051.0498716303</v>
      </c>
      <c r="O98" s="403">
        <v>41.483868541922291</v>
      </c>
      <c r="P98" s="403">
        <v>2.2013322381693561</v>
      </c>
      <c r="Q98" s="403">
        <v>0</v>
      </c>
      <c r="R98" s="403">
        <v>1.3056315586091533E-3</v>
      </c>
      <c r="S98" s="403">
        <v>2.344306678867952E-2</v>
      </c>
      <c r="T98" s="403">
        <v>0</v>
      </c>
      <c r="U98" s="403">
        <v>0</v>
      </c>
      <c r="V98" s="403">
        <v>0</v>
      </c>
      <c r="W98" s="403">
        <v>2.2260809365166447</v>
      </c>
      <c r="X98" s="404">
        <v>222.62161064118482</v>
      </c>
      <c r="Y98" s="403">
        <v>12.989124151897688</v>
      </c>
      <c r="Z98" s="403">
        <v>3.1334964124692381E-2</v>
      </c>
      <c r="AA98" s="403">
        <v>0.22846891158823987</v>
      </c>
      <c r="AB98" s="403">
        <v>0.13968879951659047</v>
      </c>
      <c r="AC98" s="405">
        <v>8.1849658569037986E-3</v>
      </c>
      <c r="AD98" s="405">
        <v>1.1984917048576307E-3</v>
      </c>
      <c r="AE98" s="405">
        <v>5.5902063449707598E-3</v>
      </c>
      <c r="AF98" s="403">
        <v>13.403590491033935</v>
      </c>
      <c r="AG98" s="404">
        <v>187.9446995929394</v>
      </c>
      <c r="AH98" s="403">
        <v>11.085699717656201</v>
      </c>
      <c r="AI98" s="403">
        <v>5.6216030948850063E-3</v>
      </c>
      <c r="AJ98" s="403">
        <v>2.0680608191378045E-2</v>
      </c>
      <c r="AK98" s="403">
        <v>0.11235817717766791</v>
      </c>
      <c r="AL98" s="406">
        <v>4.9668527670676775E-3</v>
      </c>
      <c r="AM98" s="406">
        <v>3.4966059994796962E-4</v>
      </c>
      <c r="AN98" s="406">
        <v>4.5969253974949111E-3</v>
      </c>
      <c r="AO98" s="403">
        <v>11.234273544884635</v>
      </c>
    </row>
    <row r="99" spans="1:41">
      <c r="A99" s="395">
        <v>97</v>
      </c>
      <c r="B99" s="396">
        <v>181301</v>
      </c>
      <c r="C99" s="396" t="s">
        <v>406</v>
      </c>
      <c r="D99" s="418">
        <v>16</v>
      </c>
      <c r="E99" s="402">
        <v>651017</v>
      </c>
      <c r="F99" s="402">
        <v>1786157.3321266742</v>
      </c>
      <c r="G99" s="402">
        <v>116168.09776862321</v>
      </c>
      <c r="H99" s="402">
        <v>0</v>
      </c>
      <c r="I99" s="402">
        <v>56.21615011890723</v>
      </c>
      <c r="J99" s="402">
        <v>1009.3804436252061</v>
      </c>
      <c r="K99" s="402">
        <v>0</v>
      </c>
      <c r="L99" s="402">
        <v>0</v>
      </c>
      <c r="M99" s="402">
        <v>0</v>
      </c>
      <c r="N99" s="402">
        <v>117233.69436236733</v>
      </c>
      <c r="O99" s="403">
        <v>2.7436416132400141</v>
      </c>
      <c r="P99" s="403">
        <v>0.17844095894365772</v>
      </c>
      <c r="Q99" s="403">
        <v>0</v>
      </c>
      <c r="R99" s="403">
        <v>8.6351278259872216E-5</v>
      </c>
      <c r="S99" s="403">
        <v>1.55046710550601E-3</v>
      </c>
      <c r="T99" s="403">
        <v>0</v>
      </c>
      <c r="U99" s="403">
        <v>0</v>
      </c>
      <c r="V99" s="403">
        <v>0</v>
      </c>
      <c r="W99" s="403">
        <v>0.18007777732742361</v>
      </c>
      <c r="X99" s="404">
        <v>123.04144125136409</v>
      </c>
      <c r="Y99" s="403">
        <v>7.3314759789335069</v>
      </c>
      <c r="Z99" s="403">
        <v>2.2144317299862708E-2</v>
      </c>
      <c r="AA99" s="403">
        <v>0.15293467643369102</v>
      </c>
      <c r="AB99" s="403">
        <v>8.6835213480570286E-2</v>
      </c>
      <c r="AC99" s="405">
        <v>7.026146957359849E-3</v>
      </c>
      <c r="AD99" s="405">
        <v>1.1501345297946345E-3</v>
      </c>
      <c r="AE99" s="405">
        <v>3.3777701592725626E-3</v>
      </c>
      <c r="AF99" s="403">
        <v>7.6049442377940517</v>
      </c>
      <c r="AG99" s="404">
        <v>103.38800308145537</v>
      </c>
      <c r="AH99" s="403">
        <v>6.2183310601697483</v>
      </c>
      <c r="AI99" s="403">
        <v>4.181866991536793E-3</v>
      </c>
      <c r="AJ99" s="403">
        <v>1.3423815931170084E-2</v>
      </c>
      <c r="AK99" s="403">
        <v>6.4649352139430807E-2</v>
      </c>
      <c r="AL99" s="406">
        <v>5.0438883430336048E-3</v>
      </c>
      <c r="AM99" s="406">
        <v>4.045826620921552E-4</v>
      </c>
      <c r="AN99" s="406">
        <v>2.7004388313666425E-3</v>
      </c>
      <c r="AO99" s="403">
        <v>6.3087350050683781</v>
      </c>
    </row>
    <row r="100" spans="1:41">
      <c r="A100" s="395">
        <v>98</v>
      </c>
      <c r="B100" s="396">
        <v>181302</v>
      </c>
      <c r="C100" s="396" t="s">
        <v>407</v>
      </c>
      <c r="D100" s="418">
        <v>16</v>
      </c>
      <c r="E100" s="402">
        <v>519625</v>
      </c>
      <c r="F100" s="402">
        <v>4532333.1385411881</v>
      </c>
      <c r="G100" s="402">
        <v>309411.00145766139</v>
      </c>
      <c r="H100" s="402">
        <v>0</v>
      </c>
      <c r="I100" s="402">
        <v>142.6471876370293</v>
      </c>
      <c r="J100" s="402">
        <v>2561.2796542345573</v>
      </c>
      <c r="K100" s="402">
        <v>0</v>
      </c>
      <c r="L100" s="402">
        <v>0</v>
      </c>
      <c r="M100" s="402">
        <v>0</v>
      </c>
      <c r="N100" s="402">
        <v>312114.92829953297</v>
      </c>
      <c r="O100" s="403">
        <v>8.7223153977217951</v>
      </c>
      <c r="P100" s="403">
        <v>0.59545056811674069</v>
      </c>
      <c r="Q100" s="403">
        <v>0</v>
      </c>
      <c r="R100" s="403">
        <v>2.7451948546938521E-4</v>
      </c>
      <c r="S100" s="403">
        <v>4.9290924305692707E-3</v>
      </c>
      <c r="T100" s="403">
        <v>0</v>
      </c>
      <c r="U100" s="403">
        <v>0</v>
      </c>
      <c r="V100" s="403">
        <v>0</v>
      </c>
      <c r="W100" s="403">
        <v>0.60065418003277937</v>
      </c>
      <c r="X100" s="404">
        <v>93.478452667992428</v>
      </c>
      <c r="Y100" s="403">
        <v>5.571062970524129</v>
      </c>
      <c r="Z100" s="403">
        <v>3.0368450701588431E-2</v>
      </c>
      <c r="AA100" s="403">
        <v>0.14567919472420593</v>
      </c>
      <c r="AB100" s="403">
        <v>7.4740706351596548E-2</v>
      </c>
      <c r="AC100" s="405">
        <v>1.0796477054754887E-2</v>
      </c>
      <c r="AD100" s="405">
        <v>9.2169836673243867E-4</v>
      </c>
      <c r="AE100" s="405">
        <v>2.4046683992015928E-3</v>
      </c>
      <c r="AF100" s="403">
        <v>5.8359741661222193</v>
      </c>
      <c r="AG100" s="404">
        <v>76.376168643264919</v>
      </c>
      <c r="AH100" s="403">
        <v>4.546504956412635</v>
      </c>
      <c r="AI100" s="403">
        <v>8.5002457076849246E-3</v>
      </c>
      <c r="AJ100" s="403">
        <v>9.4328544987437504E-3</v>
      </c>
      <c r="AK100" s="403">
        <v>5.1488614236740358E-2</v>
      </c>
      <c r="AL100" s="406">
        <v>6.8430214278090828E-3</v>
      </c>
      <c r="AM100" s="406">
        <v>3.0565042956852309E-4</v>
      </c>
      <c r="AN100" s="406">
        <v>1.8124483173418873E-3</v>
      </c>
      <c r="AO100" s="403">
        <v>4.6248877910305213</v>
      </c>
    </row>
    <row r="101" spans="1:41">
      <c r="A101" s="395">
        <v>99</v>
      </c>
      <c r="B101" s="396">
        <v>182101</v>
      </c>
      <c r="C101" s="396" t="s">
        <v>408</v>
      </c>
      <c r="D101" s="418">
        <v>16</v>
      </c>
      <c r="E101" s="402">
        <v>1233577</v>
      </c>
      <c r="F101" s="402">
        <v>2451745.1668327092</v>
      </c>
      <c r="G101" s="402">
        <v>168726.12505291557</v>
      </c>
      <c r="H101" s="402">
        <v>0</v>
      </c>
      <c r="I101" s="402">
        <v>77.164352698913348</v>
      </c>
      <c r="J101" s="402">
        <v>1385.5126755306717</v>
      </c>
      <c r="K101" s="402">
        <v>0</v>
      </c>
      <c r="L101" s="402">
        <v>0</v>
      </c>
      <c r="M101" s="402">
        <v>0</v>
      </c>
      <c r="N101" s="402">
        <v>170188.80208114517</v>
      </c>
      <c r="O101" s="403">
        <v>1.9875088193381598</v>
      </c>
      <c r="P101" s="403">
        <v>0.13677794337355154</v>
      </c>
      <c r="Q101" s="403">
        <v>0</v>
      </c>
      <c r="R101" s="403">
        <v>6.2553332867679393E-5</v>
      </c>
      <c r="S101" s="403">
        <v>1.1231667545120181E-3</v>
      </c>
      <c r="T101" s="403">
        <v>0</v>
      </c>
      <c r="U101" s="403">
        <v>0</v>
      </c>
      <c r="V101" s="403">
        <v>0</v>
      </c>
      <c r="W101" s="403">
        <v>0.13796366346093125</v>
      </c>
      <c r="X101" s="404">
        <v>57.430710879579635</v>
      </c>
      <c r="Y101" s="403">
        <v>3.544106847119509</v>
      </c>
      <c r="Z101" s="403">
        <v>1.4734662628701361E-2</v>
      </c>
      <c r="AA101" s="403">
        <v>9.0519623409678104E-2</v>
      </c>
      <c r="AB101" s="403">
        <v>4.3301013363865992E-2</v>
      </c>
      <c r="AC101" s="405">
        <v>5.5347868568416453E-3</v>
      </c>
      <c r="AD101" s="405">
        <v>7.6493804451250853E-4</v>
      </c>
      <c r="AE101" s="405">
        <v>1.7736388138674636E-3</v>
      </c>
      <c r="AF101" s="403">
        <v>3.7007355102369748</v>
      </c>
      <c r="AG101" s="404">
        <v>48.973312863100425</v>
      </c>
      <c r="AH101" s="403">
        <v>3.0369910608948185</v>
      </c>
      <c r="AI101" s="403">
        <v>3.4009272009711102E-3</v>
      </c>
      <c r="AJ101" s="403">
        <v>7.351006389982608E-3</v>
      </c>
      <c r="AK101" s="403">
        <v>3.2337334581923463E-2</v>
      </c>
      <c r="AL101" s="406">
        <v>4.035094206976223E-3</v>
      </c>
      <c r="AM101" s="406">
        <v>2.917863198909232E-4</v>
      </c>
      <c r="AN101" s="406">
        <v>1.4125909921011482E-3</v>
      </c>
      <c r="AO101" s="403">
        <v>3.0858198005866653</v>
      </c>
    </row>
    <row r="102" spans="1:41">
      <c r="A102" s="395">
        <v>100</v>
      </c>
      <c r="B102" s="396">
        <v>182109</v>
      </c>
      <c r="C102" s="396" t="s">
        <v>409</v>
      </c>
      <c r="D102" s="418">
        <v>16</v>
      </c>
      <c r="E102" s="402">
        <v>708475</v>
      </c>
      <c r="F102" s="402">
        <v>2674663.3960000249</v>
      </c>
      <c r="G102" s="402">
        <v>158016.54036731357</v>
      </c>
      <c r="H102" s="402">
        <v>0</v>
      </c>
      <c r="I102" s="402">
        <v>84.180310593389606</v>
      </c>
      <c r="J102" s="402">
        <v>1511.486629225526</v>
      </c>
      <c r="K102" s="402">
        <v>0</v>
      </c>
      <c r="L102" s="402">
        <v>0</v>
      </c>
      <c r="M102" s="402">
        <v>0</v>
      </c>
      <c r="N102" s="402">
        <v>159612.20730713248</v>
      </c>
      <c r="O102" s="403">
        <v>3.7752403345213663</v>
      </c>
      <c r="P102" s="403">
        <v>0.22303756712278286</v>
      </c>
      <c r="Q102" s="403">
        <v>0</v>
      </c>
      <c r="R102" s="403">
        <v>1.1881902762043772E-4</v>
      </c>
      <c r="S102" s="403">
        <v>2.1334367891958448E-3</v>
      </c>
      <c r="T102" s="403">
        <v>0</v>
      </c>
      <c r="U102" s="403">
        <v>0</v>
      </c>
      <c r="V102" s="403">
        <v>0</v>
      </c>
      <c r="W102" s="403">
        <v>0.22528982293959912</v>
      </c>
      <c r="X102" s="404">
        <v>72.214231457302418</v>
      </c>
      <c r="Y102" s="403">
        <v>4.2349027565784043</v>
      </c>
      <c r="Z102" s="403">
        <v>1.6510408386365825E-2</v>
      </c>
      <c r="AA102" s="403">
        <v>0.1012635183499718</v>
      </c>
      <c r="AB102" s="403">
        <v>5.0229991140136307E-2</v>
      </c>
      <c r="AC102" s="405">
        <v>6.0676580895783908E-3</v>
      </c>
      <c r="AD102" s="405">
        <v>7.4825327672184796E-4</v>
      </c>
      <c r="AE102" s="405">
        <v>1.9864158491953083E-3</v>
      </c>
      <c r="AF102" s="403">
        <v>4.4117090016703759</v>
      </c>
      <c r="AG102" s="404">
        <v>58.575898907654917</v>
      </c>
      <c r="AH102" s="403">
        <v>3.4343117861600923</v>
      </c>
      <c r="AI102" s="403">
        <v>3.6631766184235214E-3</v>
      </c>
      <c r="AJ102" s="403">
        <v>7.7385735445563777E-3</v>
      </c>
      <c r="AK102" s="403">
        <v>3.6916178200862029E-2</v>
      </c>
      <c r="AL102" s="406">
        <v>4.0476355288238501E-3</v>
      </c>
      <c r="AM102" s="406">
        <v>2.5619298101320863E-4</v>
      </c>
      <c r="AN102" s="406">
        <v>1.5122438810703147E-3</v>
      </c>
      <c r="AO102" s="403">
        <v>3.4884457869148426</v>
      </c>
    </row>
    <row r="103" spans="1:41">
      <c r="A103" s="395">
        <v>101</v>
      </c>
      <c r="B103" s="396">
        <v>182901</v>
      </c>
      <c r="C103" s="396" t="s">
        <v>410</v>
      </c>
      <c r="D103" s="418">
        <v>16</v>
      </c>
      <c r="E103" s="402">
        <v>480563</v>
      </c>
      <c r="F103" s="402">
        <v>4104969.2377341269</v>
      </c>
      <c r="G103" s="402">
        <v>278797.60148600716</v>
      </c>
      <c r="H103" s="402">
        <v>0</v>
      </c>
      <c r="I103" s="402">
        <v>129.19666299899723</v>
      </c>
      <c r="J103" s="402">
        <v>2319.7708263014547</v>
      </c>
      <c r="K103" s="402">
        <v>0</v>
      </c>
      <c r="L103" s="402">
        <v>0</v>
      </c>
      <c r="M103" s="402">
        <v>0</v>
      </c>
      <c r="N103" s="402">
        <v>281246.56897530763</v>
      </c>
      <c r="O103" s="403">
        <v>8.5420001908888672</v>
      </c>
      <c r="P103" s="403">
        <v>0.58014787132177703</v>
      </c>
      <c r="Q103" s="403">
        <v>0</v>
      </c>
      <c r="R103" s="403">
        <v>2.6884438252424179E-4</v>
      </c>
      <c r="S103" s="403">
        <v>4.8271939918417663E-3</v>
      </c>
      <c r="T103" s="403">
        <v>0</v>
      </c>
      <c r="U103" s="403">
        <v>0</v>
      </c>
      <c r="V103" s="403">
        <v>0</v>
      </c>
      <c r="W103" s="403">
        <v>0.58524390969614304</v>
      </c>
      <c r="X103" s="404">
        <v>76.947911965573724</v>
      </c>
      <c r="Y103" s="403">
        <v>4.6675602042459374</v>
      </c>
      <c r="Z103" s="403">
        <v>2.8680613491116894E-2</v>
      </c>
      <c r="AA103" s="403">
        <v>0.14150778633412006</v>
      </c>
      <c r="AB103" s="403">
        <v>6.6759777734656828E-2</v>
      </c>
      <c r="AC103" s="405">
        <v>1.3262110381895831E-2</v>
      </c>
      <c r="AD103" s="405">
        <v>1.0210433753083999E-3</v>
      </c>
      <c r="AE103" s="405">
        <v>2.1188101417693129E-3</v>
      </c>
      <c r="AF103" s="403">
        <v>4.9209103457047991</v>
      </c>
      <c r="AG103" s="404">
        <v>62.521845912117868</v>
      </c>
      <c r="AH103" s="403">
        <v>3.7743382156850629</v>
      </c>
      <c r="AI103" s="403">
        <v>8.797893820468413E-3</v>
      </c>
      <c r="AJ103" s="403">
        <v>9.13497756813615E-3</v>
      </c>
      <c r="AK103" s="403">
        <v>4.9048681986090518E-2</v>
      </c>
      <c r="AL103" s="406">
        <v>9.8984710263346661E-3</v>
      </c>
      <c r="AM103" s="406">
        <v>3.4866555097204475E-4</v>
      </c>
      <c r="AN103" s="406">
        <v>1.551955625646913E-3</v>
      </c>
      <c r="AO103" s="403">
        <v>3.8531188612627143</v>
      </c>
    </row>
    <row r="104" spans="1:41">
      <c r="A104" s="395">
        <v>102</v>
      </c>
      <c r="B104" s="396">
        <v>182909</v>
      </c>
      <c r="C104" s="396" t="s">
        <v>411</v>
      </c>
      <c r="D104" s="418">
        <v>16</v>
      </c>
      <c r="E104" s="402">
        <v>906476</v>
      </c>
      <c r="F104" s="402">
        <v>4176815.9727105591</v>
      </c>
      <c r="G104" s="402">
        <v>289483.98999929568</v>
      </c>
      <c r="H104" s="402">
        <v>0</v>
      </c>
      <c r="I104" s="402">
        <v>131.45791219935714</v>
      </c>
      <c r="J104" s="402">
        <v>2360.3723387881446</v>
      </c>
      <c r="K104" s="402">
        <v>0</v>
      </c>
      <c r="L104" s="402">
        <v>0</v>
      </c>
      <c r="M104" s="402">
        <v>0</v>
      </c>
      <c r="N104" s="402">
        <v>291975.82025028317</v>
      </c>
      <c r="O104" s="403">
        <v>4.6077513058377271</v>
      </c>
      <c r="P104" s="403">
        <v>0.31935097012970631</v>
      </c>
      <c r="Q104" s="403">
        <v>0</v>
      </c>
      <c r="R104" s="403">
        <v>1.4502084136740204E-4</v>
      </c>
      <c r="S104" s="403">
        <v>2.6038994289844901E-3</v>
      </c>
      <c r="T104" s="403">
        <v>0</v>
      </c>
      <c r="U104" s="403">
        <v>0</v>
      </c>
      <c r="V104" s="403">
        <v>0</v>
      </c>
      <c r="W104" s="403">
        <v>0.32209989040005821</v>
      </c>
      <c r="X104" s="404">
        <v>71.724353737406787</v>
      </c>
      <c r="Y104" s="403">
        <v>4.2565985017565149</v>
      </c>
      <c r="Z104" s="403">
        <v>1.6457724516018787E-2</v>
      </c>
      <c r="AA104" s="403">
        <v>0.10158172477098815</v>
      </c>
      <c r="AB104" s="403">
        <v>4.7822809735022065E-2</v>
      </c>
      <c r="AC104" s="405">
        <v>8.5517966657469215E-3</v>
      </c>
      <c r="AD104" s="405">
        <v>7.4316555943461707E-4</v>
      </c>
      <c r="AE104" s="405">
        <v>2.0381517418140869E-3</v>
      </c>
      <c r="AF104" s="403">
        <v>4.4337938747455459</v>
      </c>
      <c r="AG104" s="404">
        <v>59.489145679402043</v>
      </c>
      <c r="AH104" s="403">
        <v>3.5363816515026114</v>
      </c>
      <c r="AI104" s="403">
        <v>3.758340437679762E-3</v>
      </c>
      <c r="AJ104" s="403">
        <v>7.1188138863412902E-3</v>
      </c>
      <c r="AK104" s="403">
        <v>3.6600510564887806E-2</v>
      </c>
      <c r="AL104" s="406">
        <v>6.4112638721633714E-3</v>
      </c>
      <c r="AM104" s="406">
        <v>2.5142341479829106E-4</v>
      </c>
      <c r="AN104" s="406">
        <v>1.5884925263707297E-3</v>
      </c>
      <c r="AO104" s="403">
        <v>3.5921104962048527</v>
      </c>
    </row>
    <row r="105" spans="1:41">
      <c r="A105" s="395">
        <v>103</v>
      </c>
      <c r="B105" s="396">
        <v>191101</v>
      </c>
      <c r="C105" s="396" t="s">
        <v>412</v>
      </c>
      <c r="D105" s="418">
        <v>39</v>
      </c>
      <c r="E105" s="402">
        <v>6295903</v>
      </c>
      <c r="F105" s="402">
        <v>16104306.777368592</v>
      </c>
      <c r="G105" s="402">
        <v>977311.98189145676</v>
      </c>
      <c r="H105" s="402">
        <v>0</v>
      </c>
      <c r="I105" s="402">
        <v>506.8546376480582</v>
      </c>
      <c r="J105" s="402">
        <v>9100.7505480283689</v>
      </c>
      <c r="K105" s="402">
        <v>0</v>
      </c>
      <c r="L105" s="402">
        <v>0</v>
      </c>
      <c r="M105" s="402">
        <v>0</v>
      </c>
      <c r="N105" s="402">
        <v>986919.58707713324</v>
      </c>
      <c r="O105" s="403">
        <v>2.5579026197463004</v>
      </c>
      <c r="P105" s="403">
        <v>0.15522983468637569</v>
      </c>
      <c r="Q105" s="403">
        <v>0</v>
      </c>
      <c r="R105" s="403">
        <v>8.0505471200566185E-5</v>
      </c>
      <c r="S105" s="403">
        <v>1.4455036152920986E-3</v>
      </c>
      <c r="T105" s="403">
        <v>0</v>
      </c>
      <c r="U105" s="403">
        <v>0</v>
      </c>
      <c r="V105" s="403">
        <v>0</v>
      </c>
      <c r="W105" s="403">
        <v>0.15675584377286839</v>
      </c>
      <c r="X105" s="404">
        <v>50.613754258082551</v>
      </c>
      <c r="Y105" s="403">
        <v>2.9494595817226914</v>
      </c>
      <c r="Z105" s="403">
        <v>1.2787357290644596E-2</v>
      </c>
      <c r="AA105" s="403">
        <v>7.6287423969113879E-2</v>
      </c>
      <c r="AB105" s="403">
        <v>3.5514066787297779E-2</v>
      </c>
      <c r="AC105" s="405">
        <v>7.5671832210525824E-3</v>
      </c>
      <c r="AD105" s="405">
        <v>6.7542189517783642E-4</v>
      </c>
      <c r="AE105" s="405">
        <v>1.5343497615360067E-3</v>
      </c>
      <c r="AF105" s="403">
        <v>3.0838253846475152</v>
      </c>
      <c r="AG105" s="404">
        <v>42.143344472980814</v>
      </c>
      <c r="AH105" s="403">
        <v>2.4438071274857309</v>
      </c>
      <c r="AI105" s="403">
        <v>3.0699083064192087E-3</v>
      </c>
      <c r="AJ105" s="403">
        <v>5.5990474516991731E-3</v>
      </c>
      <c r="AK105" s="403">
        <v>2.6833650206722848E-2</v>
      </c>
      <c r="AL105" s="406">
        <v>5.4984695661642619E-3</v>
      </c>
      <c r="AM105" s="406">
        <v>2.4390257656866716E-4</v>
      </c>
      <c r="AN105" s="406">
        <v>1.2011311393328133E-3</v>
      </c>
      <c r="AO105" s="403">
        <v>2.4862532367326375</v>
      </c>
    </row>
    <row r="106" spans="1:41">
      <c r="A106" s="395">
        <v>104</v>
      </c>
      <c r="B106" s="396">
        <v>201101</v>
      </c>
      <c r="C106" s="396" t="s">
        <v>413</v>
      </c>
      <c r="D106" s="418">
        <v>20</v>
      </c>
      <c r="E106" s="402">
        <v>309648</v>
      </c>
      <c r="F106" s="402">
        <v>15475400.733171085</v>
      </c>
      <c r="G106" s="402">
        <v>1007052.8881674057</v>
      </c>
      <c r="H106" s="402">
        <v>2156821.8314499999</v>
      </c>
      <c r="I106" s="402">
        <v>164.31073354977812</v>
      </c>
      <c r="J106" s="402">
        <v>10523.574898871451</v>
      </c>
      <c r="K106" s="402">
        <v>0</v>
      </c>
      <c r="L106" s="402">
        <v>0</v>
      </c>
      <c r="M106" s="402">
        <v>0</v>
      </c>
      <c r="N106" s="402">
        <v>3174562.6052498273</v>
      </c>
      <c r="O106" s="403">
        <v>49.97739605349004</v>
      </c>
      <c r="P106" s="403">
        <v>3.2522505818458565</v>
      </c>
      <c r="Q106" s="403">
        <v>6.9653988769506014</v>
      </c>
      <c r="R106" s="403">
        <v>5.3063715428414886E-4</v>
      </c>
      <c r="S106" s="403">
        <v>3.3985605910167194E-2</v>
      </c>
      <c r="T106" s="403">
        <v>0</v>
      </c>
      <c r="U106" s="403">
        <v>0</v>
      </c>
      <c r="V106" s="403">
        <v>0</v>
      </c>
      <c r="W106" s="403">
        <v>10.25216570186091</v>
      </c>
      <c r="X106" s="404">
        <v>123.12706840127858</v>
      </c>
      <c r="Y106" s="403">
        <v>8.2482624694723015</v>
      </c>
      <c r="Z106" s="403">
        <v>8.5511595014315507</v>
      </c>
      <c r="AA106" s="403">
        <v>0.46867124793694259</v>
      </c>
      <c r="AB106" s="403">
        <v>0.17943528748534657</v>
      </c>
      <c r="AC106" s="405">
        <v>5.5937818836876967E-3</v>
      </c>
      <c r="AD106" s="405">
        <v>1.2947375037399148E-3</v>
      </c>
      <c r="AE106" s="405">
        <v>2.8758203197480903E-3</v>
      </c>
      <c r="AF106" s="403">
        <v>17.457292846033312</v>
      </c>
      <c r="AG106" s="404">
        <v>99.11379906682825</v>
      </c>
      <c r="AH106" s="403">
        <v>6.5899128036235677</v>
      </c>
      <c r="AI106" s="403">
        <v>8.0913272703335668</v>
      </c>
      <c r="AJ106" s="403">
        <v>1.7546895175518926E-2</v>
      </c>
      <c r="AK106" s="403">
        <v>0.13006638536910956</v>
      </c>
      <c r="AL106" s="406">
        <v>2.8841798192734019E-3</v>
      </c>
      <c r="AM106" s="406">
        <v>3.4726706773209387E-4</v>
      </c>
      <c r="AN106" s="406">
        <v>1.8074581920874955E-3</v>
      </c>
      <c r="AO106" s="403">
        <v>14.83389225958086</v>
      </c>
    </row>
    <row r="107" spans="1:41">
      <c r="A107" s="395">
        <v>105</v>
      </c>
      <c r="B107" s="396">
        <v>202101</v>
      </c>
      <c r="C107" s="396" t="s">
        <v>414</v>
      </c>
      <c r="D107" s="418">
        <v>20</v>
      </c>
      <c r="E107" s="402">
        <v>522551</v>
      </c>
      <c r="F107" s="402">
        <v>21022907.013559993</v>
      </c>
      <c r="G107" s="402">
        <v>1946653.2477414019</v>
      </c>
      <c r="H107" s="402">
        <v>0</v>
      </c>
      <c r="I107" s="402">
        <v>223.21162031963706</v>
      </c>
      <c r="J107" s="402">
        <v>14295.987571746373</v>
      </c>
      <c r="K107" s="402">
        <v>0</v>
      </c>
      <c r="L107" s="402">
        <v>0</v>
      </c>
      <c r="M107" s="402">
        <v>0</v>
      </c>
      <c r="N107" s="402">
        <v>1961172.4469334679</v>
      </c>
      <c r="O107" s="403">
        <v>40.231301851034623</v>
      </c>
      <c r="P107" s="403">
        <v>3.7252885321076832</v>
      </c>
      <c r="Q107" s="403">
        <v>0</v>
      </c>
      <c r="R107" s="403">
        <v>4.2715757948915431E-4</v>
      </c>
      <c r="S107" s="403">
        <v>2.7358071406898797E-2</v>
      </c>
      <c r="T107" s="403">
        <v>0</v>
      </c>
      <c r="U107" s="403">
        <v>0</v>
      </c>
      <c r="V107" s="403">
        <v>0</v>
      </c>
      <c r="W107" s="403">
        <v>3.753073761094071</v>
      </c>
      <c r="X107" s="404">
        <v>246.29302251322878</v>
      </c>
      <c r="Y107" s="403">
        <v>19.02502319428487</v>
      </c>
      <c r="Z107" s="403">
        <v>4.7610920955451583E-3</v>
      </c>
      <c r="AA107" s="403">
        <v>0.29798992641736782</v>
      </c>
      <c r="AB107" s="403">
        <v>0.13353964422652992</v>
      </c>
      <c r="AC107" s="405">
        <v>5.5901478296608888E-3</v>
      </c>
      <c r="AD107" s="405">
        <v>2.1012550855647274E-3</v>
      </c>
      <c r="AE107" s="405">
        <v>1.1376898696403036E-2</v>
      </c>
      <c r="AF107" s="403">
        <v>19.480382158635948</v>
      </c>
      <c r="AG107" s="404">
        <v>231.95254327053001</v>
      </c>
      <c r="AH107" s="403">
        <v>17.972423754512555</v>
      </c>
      <c r="AI107" s="403">
        <v>-1.7685613389150499E-2</v>
      </c>
      <c r="AJ107" s="403">
        <v>2.641166553703669E-2</v>
      </c>
      <c r="AK107" s="403">
        <v>0.12331144313647253</v>
      </c>
      <c r="AL107" s="406">
        <v>3.8784839282777536E-3</v>
      </c>
      <c r="AM107" s="406">
        <v>7.066141171150626E-4</v>
      </c>
      <c r="AN107" s="406">
        <v>1.0514451431707018E-2</v>
      </c>
      <c r="AO107" s="403">
        <v>18.119560799274023</v>
      </c>
    </row>
    <row r="108" spans="1:41">
      <c r="A108" s="395">
        <v>106</v>
      </c>
      <c r="B108" s="396">
        <v>202901</v>
      </c>
      <c r="C108" s="396" t="s">
        <v>415</v>
      </c>
      <c r="D108" s="418">
        <v>20</v>
      </c>
      <c r="E108" s="402">
        <v>300169</v>
      </c>
      <c r="F108" s="402">
        <v>7630538.7941786405</v>
      </c>
      <c r="G108" s="402">
        <v>471037.8273670848</v>
      </c>
      <c r="H108" s="402">
        <v>0</v>
      </c>
      <c r="I108" s="402">
        <v>6792.2692463523217</v>
      </c>
      <c r="J108" s="402">
        <v>2656.5635868821464</v>
      </c>
      <c r="K108" s="402">
        <v>0</v>
      </c>
      <c r="L108" s="402">
        <v>0</v>
      </c>
      <c r="M108" s="402">
        <v>0</v>
      </c>
      <c r="N108" s="402">
        <v>480486.66020031925</v>
      </c>
      <c r="O108" s="403">
        <v>25.420808924901106</v>
      </c>
      <c r="P108" s="403">
        <v>1.5692420848491508</v>
      </c>
      <c r="Q108" s="403">
        <v>0</v>
      </c>
      <c r="R108" s="403">
        <v>2.2628150296507374E-2</v>
      </c>
      <c r="S108" s="403">
        <v>8.8502263287752771E-3</v>
      </c>
      <c r="T108" s="403">
        <v>0</v>
      </c>
      <c r="U108" s="403">
        <v>0</v>
      </c>
      <c r="V108" s="403">
        <v>0</v>
      </c>
      <c r="W108" s="403">
        <v>1.6007204614744335</v>
      </c>
      <c r="X108" s="404">
        <v>118.7083188083578</v>
      </c>
      <c r="Y108" s="403">
        <v>8.3395365235577064</v>
      </c>
      <c r="Z108" s="403">
        <v>8.2664247996208307E-2</v>
      </c>
      <c r="AA108" s="403">
        <v>0.27662505069900217</v>
      </c>
      <c r="AB108" s="403">
        <v>0.13041960553048002</v>
      </c>
      <c r="AC108" s="405">
        <v>6.7381782780708294E-3</v>
      </c>
      <c r="AD108" s="405">
        <v>1.4151969152043833E-3</v>
      </c>
      <c r="AE108" s="405">
        <v>4.377286092156072E-3</v>
      </c>
      <c r="AF108" s="403">
        <v>8.8417760890688246</v>
      </c>
      <c r="AG108" s="404">
        <v>95.437701319214028</v>
      </c>
      <c r="AH108" s="403">
        <v>6.7173961944988276</v>
      </c>
      <c r="AI108" s="403">
        <v>3.8281549429724282E-2</v>
      </c>
      <c r="AJ108" s="403">
        <v>3.5968896912272938E-2</v>
      </c>
      <c r="AK108" s="403">
        <v>9.3248768189057002E-2</v>
      </c>
      <c r="AL108" s="406">
        <v>3.5293823498531961E-3</v>
      </c>
      <c r="AM108" s="406">
        <v>4.16871164345174E-4</v>
      </c>
      <c r="AN108" s="406">
        <v>3.2512216471454517E-3</v>
      </c>
      <c r="AO108" s="403">
        <v>6.8920928841912197</v>
      </c>
    </row>
    <row r="109" spans="1:41">
      <c r="A109" s="395">
        <v>107</v>
      </c>
      <c r="B109" s="396">
        <v>202902</v>
      </c>
      <c r="C109" s="396" t="s">
        <v>416</v>
      </c>
      <c r="D109" s="418">
        <v>20</v>
      </c>
      <c r="E109" s="402">
        <v>287451</v>
      </c>
      <c r="F109" s="402">
        <v>3515988.4295023647</v>
      </c>
      <c r="G109" s="402">
        <v>200196.78775998438</v>
      </c>
      <c r="H109" s="402">
        <v>0</v>
      </c>
      <c r="I109" s="402">
        <v>401.85919019580319</v>
      </c>
      <c r="J109" s="402">
        <v>1224.087457735066</v>
      </c>
      <c r="K109" s="402">
        <v>0</v>
      </c>
      <c r="L109" s="402">
        <v>0</v>
      </c>
      <c r="M109" s="402">
        <v>0</v>
      </c>
      <c r="N109" s="402">
        <v>201822.73440791524</v>
      </c>
      <c r="O109" s="403">
        <v>12.231609663916162</v>
      </c>
      <c r="P109" s="403">
        <v>0.69645535329494201</v>
      </c>
      <c r="Q109" s="403">
        <v>0</v>
      </c>
      <c r="R109" s="403">
        <v>1.398009365755566E-3</v>
      </c>
      <c r="S109" s="403">
        <v>4.2584212882719697E-3</v>
      </c>
      <c r="T109" s="403">
        <v>0</v>
      </c>
      <c r="U109" s="403">
        <v>0</v>
      </c>
      <c r="V109" s="403">
        <v>0</v>
      </c>
      <c r="W109" s="403">
        <v>0.70211178394896956</v>
      </c>
      <c r="X109" s="404">
        <v>177.62392079896705</v>
      </c>
      <c r="Y109" s="403">
        <v>10.461002018597108</v>
      </c>
      <c r="Z109" s="403">
        <v>4.8900620550239991E-2</v>
      </c>
      <c r="AA109" s="403">
        <v>0.24371147131830653</v>
      </c>
      <c r="AB109" s="403">
        <v>0.11141830461692846</v>
      </c>
      <c r="AC109" s="405">
        <v>5.4523721013873903E-3</v>
      </c>
      <c r="AD109" s="405">
        <v>2.5803994343167411E-3</v>
      </c>
      <c r="AE109" s="405">
        <v>9.5955763174809666E-3</v>
      </c>
      <c r="AF109" s="403">
        <v>10.882660762935769</v>
      </c>
      <c r="AG109" s="404">
        <v>168.41375741158527</v>
      </c>
      <c r="AH109" s="403">
        <v>9.8174071849933711</v>
      </c>
      <c r="AI109" s="403">
        <v>1.6526514191385146E-2</v>
      </c>
      <c r="AJ109" s="403">
        <v>2.0979892183534868E-2</v>
      </c>
      <c r="AK109" s="403">
        <v>9.3021025918757341E-2</v>
      </c>
      <c r="AL109" s="406">
        <v>4.1872600425234743E-3</v>
      </c>
      <c r="AM109" s="406">
        <v>9.1891399974458935E-4</v>
      </c>
      <c r="AN109" s="406">
        <v>8.7624345443911653E-3</v>
      </c>
      <c r="AO109" s="403">
        <v>9.9618032258736999</v>
      </c>
    </row>
    <row r="110" spans="1:41">
      <c r="A110" s="395">
        <v>108</v>
      </c>
      <c r="B110" s="396">
        <v>202903</v>
      </c>
      <c r="C110" s="396" t="s">
        <v>417</v>
      </c>
      <c r="D110" s="418">
        <v>20</v>
      </c>
      <c r="E110" s="402">
        <v>48842</v>
      </c>
      <c r="F110" s="402">
        <v>4722972.8924645567</v>
      </c>
      <c r="G110" s="402">
        <v>412474.65198091278</v>
      </c>
      <c r="H110" s="402">
        <v>0</v>
      </c>
      <c r="I110" s="402">
        <v>539.81123656631769</v>
      </c>
      <c r="J110" s="402">
        <v>1644.2977549009827</v>
      </c>
      <c r="K110" s="402">
        <v>0</v>
      </c>
      <c r="L110" s="402">
        <v>0</v>
      </c>
      <c r="M110" s="402">
        <v>0</v>
      </c>
      <c r="N110" s="402">
        <v>414658.76097238011</v>
      </c>
      <c r="O110" s="403">
        <v>96.699006847888228</v>
      </c>
      <c r="P110" s="403">
        <v>8.4450811183185124</v>
      </c>
      <c r="Q110" s="403">
        <v>0</v>
      </c>
      <c r="R110" s="403">
        <v>1.105219353356369E-2</v>
      </c>
      <c r="S110" s="403">
        <v>3.3665651588816646E-2</v>
      </c>
      <c r="T110" s="403">
        <v>0</v>
      </c>
      <c r="U110" s="403">
        <v>0</v>
      </c>
      <c r="V110" s="403">
        <v>0</v>
      </c>
      <c r="W110" s="403">
        <v>8.4897989634408937</v>
      </c>
      <c r="X110" s="404">
        <v>149.1160470922766</v>
      </c>
      <c r="Y110" s="403">
        <v>12.179732652601707</v>
      </c>
      <c r="Z110" s="403">
        <v>2.3258110499957713E-2</v>
      </c>
      <c r="AA110" s="403">
        <v>0.20856450190181205</v>
      </c>
      <c r="AB110" s="403">
        <v>6.450760403868086E-2</v>
      </c>
      <c r="AC110" s="405">
        <v>6.6905919803539916E-3</v>
      </c>
      <c r="AD110" s="405">
        <v>2.4815990120720657E-3</v>
      </c>
      <c r="AE110" s="405">
        <v>2.8910491228497613E-3</v>
      </c>
      <c r="AF110" s="403">
        <v>12.488126109157413</v>
      </c>
      <c r="AG110" s="404">
        <v>136.26336478546955</v>
      </c>
      <c r="AH110" s="403">
        <v>11.262773546933053</v>
      </c>
      <c r="AI110" s="403">
        <v>1.7409321261591855E-3</v>
      </c>
      <c r="AJ110" s="403">
        <v>1.7995827274693524E-2</v>
      </c>
      <c r="AK110" s="403">
        <v>5.5303746598806318E-2</v>
      </c>
      <c r="AL110" s="406">
        <v>4.9289704753022762E-3</v>
      </c>
      <c r="AM110" s="406">
        <v>8.6600778802364083E-4</v>
      </c>
      <c r="AN110" s="406">
        <v>2.0645189077846677E-3</v>
      </c>
      <c r="AO110" s="403">
        <v>11.345673550103832</v>
      </c>
    </row>
    <row r="111" spans="1:41">
      <c r="A111" s="395">
        <v>109</v>
      </c>
      <c r="B111" s="396">
        <v>202909</v>
      </c>
      <c r="C111" s="396" t="s">
        <v>418</v>
      </c>
      <c r="D111" s="418">
        <v>20</v>
      </c>
      <c r="E111" s="402">
        <v>786795</v>
      </c>
      <c r="F111" s="402">
        <v>53165474.606277905</v>
      </c>
      <c r="G111" s="402">
        <v>3700369.9012463419</v>
      </c>
      <c r="H111" s="402">
        <v>356259.84806949832</v>
      </c>
      <c r="I111" s="402">
        <v>6736.2259691391691</v>
      </c>
      <c r="J111" s="402">
        <v>799032.03920040175</v>
      </c>
      <c r="K111" s="402">
        <v>0</v>
      </c>
      <c r="L111" s="402">
        <v>0</v>
      </c>
      <c r="M111" s="402">
        <v>0</v>
      </c>
      <c r="N111" s="402">
        <v>4862398.0144853806</v>
      </c>
      <c r="O111" s="403">
        <v>67.5722069996351</v>
      </c>
      <c r="P111" s="403">
        <v>4.7030928021229697</v>
      </c>
      <c r="Q111" s="403">
        <v>0.45279882061972726</v>
      </c>
      <c r="R111" s="403">
        <v>8.5616024112242315E-3</v>
      </c>
      <c r="S111" s="403">
        <v>1.0155530210542794</v>
      </c>
      <c r="T111" s="403">
        <v>0</v>
      </c>
      <c r="U111" s="403">
        <v>0</v>
      </c>
      <c r="V111" s="403">
        <v>0</v>
      </c>
      <c r="W111" s="403">
        <v>6.1800062462081993</v>
      </c>
      <c r="X111" s="404">
        <v>149.39011591016265</v>
      </c>
      <c r="Y111" s="403">
        <v>10.639368563317355</v>
      </c>
      <c r="Z111" s="403">
        <v>0.65289387338930405</v>
      </c>
      <c r="AA111" s="403">
        <v>0.20837732067609585</v>
      </c>
      <c r="AB111" s="403">
        <v>1.1826165438960332</v>
      </c>
      <c r="AC111" s="405">
        <v>6.6858327698462736E-3</v>
      </c>
      <c r="AD111" s="405">
        <v>1.6990093201138263E-3</v>
      </c>
      <c r="AE111" s="405">
        <v>3.878067297911653E-3</v>
      </c>
      <c r="AF111" s="403">
        <v>12.695519210666665</v>
      </c>
      <c r="AG111" s="404">
        <v>125.61641186607453</v>
      </c>
      <c r="AH111" s="403">
        <v>8.9960272418138398</v>
      </c>
      <c r="AI111" s="403">
        <v>0.57995496538819935</v>
      </c>
      <c r="AJ111" s="403">
        <v>2.247667432789395E-2</v>
      </c>
      <c r="AK111" s="403">
        <v>1.1268326895245895</v>
      </c>
      <c r="AL111" s="406">
        <v>3.2081185144341978E-3</v>
      </c>
      <c r="AM111" s="406">
        <v>5.1438904995384832E-4</v>
      </c>
      <c r="AN111" s="406">
        <v>2.7478953281395149E-3</v>
      </c>
      <c r="AO111" s="403">
        <v>10.731761973947052</v>
      </c>
    </row>
    <row r="112" spans="1:41">
      <c r="A112" s="395">
        <v>110</v>
      </c>
      <c r="B112" s="396">
        <v>203101</v>
      </c>
      <c r="C112" s="396" t="s">
        <v>419</v>
      </c>
      <c r="D112" s="418">
        <v>20</v>
      </c>
      <c r="E112" s="402">
        <v>1950273</v>
      </c>
      <c r="F112" s="402">
        <v>50769975.637975492</v>
      </c>
      <c r="G112" s="402">
        <v>3140899.2590397187</v>
      </c>
      <c r="H112" s="402">
        <v>211358.86800000002</v>
      </c>
      <c r="I112" s="402">
        <v>2916.8396671455007</v>
      </c>
      <c r="J112" s="402">
        <v>34524.575515184966</v>
      </c>
      <c r="K112" s="402">
        <v>0</v>
      </c>
      <c r="L112" s="402">
        <v>0</v>
      </c>
      <c r="M112" s="402">
        <v>0</v>
      </c>
      <c r="N112" s="402">
        <v>3389699.5422220491</v>
      </c>
      <c r="O112" s="403">
        <v>26.032240428891487</v>
      </c>
      <c r="P112" s="403">
        <v>1.6104920998443391</v>
      </c>
      <c r="Q112" s="403">
        <v>0.10837399071822253</v>
      </c>
      <c r="R112" s="403">
        <v>1.495605829104695E-3</v>
      </c>
      <c r="S112" s="403">
        <v>1.7702432180102461E-2</v>
      </c>
      <c r="T112" s="403">
        <v>0</v>
      </c>
      <c r="U112" s="403">
        <v>0</v>
      </c>
      <c r="V112" s="403">
        <v>0</v>
      </c>
      <c r="W112" s="403">
        <v>1.7380641285717686</v>
      </c>
      <c r="X112" s="404">
        <v>116.99944182407003</v>
      </c>
      <c r="Y112" s="403">
        <v>7.6959548795943302</v>
      </c>
      <c r="Z112" s="403">
        <v>0.28714767360389171</v>
      </c>
      <c r="AA112" s="403">
        <v>1.5377506591426315</v>
      </c>
      <c r="AB112" s="403">
        <v>8.1124606180533271E-2</v>
      </c>
      <c r="AC112" s="405">
        <v>5.18338760232759E-3</v>
      </c>
      <c r="AD112" s="405">
        <v>1.44320248343429E-3</v>
      </c>
      <c r="AE112" s="405">
        <v>3.3633025464174069E-3</v>
      </c>
      <c r="AF112" s="403">
        <v>9.6119677111535715</v>
      </c>
      <c r="AG112" s="404">
        <v>78.35819957379519</v>
      </c>
      <c r="AH112" s="403">
        <v>4.9955590161305334</v>
      </c>
      <c r="AI112" s="403">
        <v>0.12410630717573731</v>
      </c>
      <c r="AJ112" s="403">
        <v>1.8645988445093967E-2</v>
      </c>
      <c r="AK112" s="403">
        <v>5.592826974890712E-2</v>
      </c>
      <c r="AL112" s="406">
        <v>1.3386739810026416E-3</v>
      </c>
      <c r="AM112" s="406">
        <v>2.1385101568861838E-4</v>
      </c>
      <c r="AN112" s="406">
        <v>1.2464380092312088E-3</v>
      </c>
      <c r="AO112" s="403">
        <v>5.1970385445061966</v>
      </c>
    </row>
    <row r="113" spans="1:41">
      <c r="A113" s="395">
        <v>111</v>
      </c>
      <c r="B113" s="396">
        <v>203102</v>
      </c>
      <c r="C113" s="396" t="s">
        <v>420</v>
      </c>
      <c r="D113" s="418">
        <v>20</v>
      </c>
      <c r="E113" s="402">
        <v>975152</v>
      </c>
      <c r="F113" s="402">
        <v>27257125.431775898</v>
      </c>
      <c r="G113" s="402">
        <v>1510872.6180462765</v>
      </c>
      <c r="H113" s="402">
        <v>0</v>
      </c>
      <c r="I113" s="402">
        <v>289.40370277802083</v>
      </c>
      <c r="J113" s="402">
        <v>18535.377917186266</v>
      </c>
      <c r="K113" s="402">
        <v>0</v>
      </c>
      <c r="L113" s="402">
        <v>0</v>
      </c>
      <c r="M113" s="402">
        <v>0</v>
      </c>
      <c r="N113" s="402">
        <v>1529697.3996662409</v>
      </c>
      <c r="O113" s="403">
        <v>27.951668490426002</v>
      </c>
      <c r="P113" s="403">
        <v>1.5493713985576367</v>
      </c>
      <c r="Q113" s="403">
        <v>0</v>
      </c>
      <c r="R113" s="403">
        <v>2.9677804360553106E-4</v>
      </c>
      <c r="S113" s="403">
        <v>1.9007680768932705E-2</v>
      </c>
      <c r="T113" s="403">
        <v>0</v>
      </c>
      <c r="U113" s="403">
        <v>0</v>
      </c>
      <c r="V113" s="403">
        <v>0</v>
      </c>
      <c r="W113" s="403">
        <v>1.5686758573701751</v>
      </c>
      <c r="X113" s="404">
        <v>106.63753320523452</v>
      </c>
      <c r="Y113" s="403">
        <v>6.7041747910605132</v>
      </c>
      <c r="Z113" s="403">
        <v>0.16499661506083604</v>
      </c>
      <c r="AA113" s="403">
        <v>1.288321929462191</v>
      </c>
      <c r="AB113" s="403">
        <v>6.6811603593254734E-2</v>
      </c>
      <c r="AC113" s="405">
        <v>4.9157417023296913E-3</v>
      </c>
      <c r="AD113" s="405">
        <v>1.4141200953945296E-3</v>
      </c>
      <c r="AE113" s="405">
        <v>2.6727421126300868E-3</v>
      </c>
      <c r="AF113" s="403">
        <v>8.2333075430871503</v>
      </c>
      <c r="AG113" s="404">
        <v>74.276126798810296</v>
      </c>
      <c r="AH113" s="403">
        <v>4.4487052483027067</v>
      </c>
      <c r="AI113" s="403">
        <v>2.9570722207146471E-2</v>
      </c>
      <c r="AJ113" s="403">
        <v>1.6346582366092641E-2</v>
      </c>
      <c r="AK113" s="403">
        <v>4.7263444500912161E-2</v>
      </c>
      <c r="AL113" s="406">
        <v>1.6576283669070956E-3</v>
      </c>
      <c r="AM113" s="406">
        <v>2.6369163756751011E-4</v>
      </c>
      <c r="AN113" s="406">
        <v>8.6506700994857361E-4</v>
      </c>
      <c r="AO113" s="403">
        <v>4.54467238439128</v>
      </c>
    </row>
    <row r="114" spans="1:41">
      <c r="A114" s="395">
        <v>112</v>
      </c>
      <c r="B114" s="396">
        <v>203201</v>
      </c>
      <c r="C114" s="396" t="s">
        <v>421</v>
      </c>
      <c r="D114" s="418">
        <v>20</v>
      </c>
      <c r="E114" s="402">
        <v>2042232</v>
      </c>
      <c r="F114" s="402">
        <v>106537107.96490885</v>
      </c>
      <c r="G114" s="402">
        <v>7815654.8918491257</v>
      </c>
      <c r="H114" s="402">
        <v>0</v>
      </c>
      <c r="I114" s="402">
        <v>1513.2757055795371</v>
      </c>
      <c r="J114" s="402">
        <v>591865.14745985018</v>
      </c>
      <c r="K114" s="402">
        <v>0</v>
      </c>
      <c r="L114" s="402">
        <v>0</v>
      </c>
      <c r="M114" s="402">
        <v>0</v>
      </c>
      <c r="N114" s="402">
        <v>8409033.3150145561</v>
      </c>
      <c r="O114" s="403">
        <v>52.166995701227307</v>
      </c>
      <c r="P114" s="403">
        <v>3.8270161724275815</v>
      </c>
      <c r="Q114" s="403">
        <v>0</v>
      </c>
      <c r="R114" s="403">
        <v>7.4099108503810393E-4</v>
      </c>
      <c r="S114" s="403">
        <v>0.28981288485336149</v>
      </c>
      <c r="T114" s="403">
        <v>0</v>
      </c>
      <c r="U114" s="403">
        <v>0</v>
      </c>
      <c r="V114" s="403">
        <v>0</v>
      </c>
      <c r="W114" s="403">
        <v>4.1175700483659812</v>
      </c>
      <c r="X114" s="404">
        <v>182.61499811346818</v>
      </c>
      <c r="Y114" s="403">
        <v>12.959573112225232</v>
      </c>
      <c r="Z114" s="403">
        <v>0.27628114665039799</v>
      </c>
      <c r="AA114" s="403">
        <v>0.86903308462779416</v>
      </c>
      <c r="AB114" s="403">
        <v>0.49217781526984483</v>
      </c>
      <c r="AC114" s="405">
        <v>6.126236866760274E-3</v>
      </c>
      <c r="AD114" s="405">
        <v>2.0204932108581842E-3</v>
      </c>
      <c r="AE114" s="405">
        <v>4.513480627836187E-3</v>
      </c>
      <c r="AF114" s="403">
        <v>14.609725369478728</v>
      </c>
      <c r="AG114" s="404">
        <v>148.459981283139</v>
      </c>
      <c r="AH114" s="403">
        <v>10.570298837021692</v>
      </c>
      <c r="AI114" s="403">
        <v>0.14125208920041132</v>
      </c>
      <c r="AJ114" s="403">
        <v>2.0037175171507514E-2</v>
      </c>
      <c r="AK114" s="403">
        <v>0.44690851644810481</v>
      </c>
      <c r="AL114" s="406">
        <v>3.3428872820017276E-3</v>
      </c>
      <c r="AM114" s="406">
        <v>5.4954237853390006E-4</v>
      </c>
      <c r="AN114" s="406">
        <v>2.8722308242590919E-3</v>
      </c>
      <c r="AO114" s="403">
        <v>11.185261278326507</v>
      </c>
    </row>
    <row r="115" spans="1:41">
      <c r="A115" s="395">
        <v>113</v>
      </c>
      <c r="B115" s="396">
        <v>203202</v>
      </c>
      <c r="C115" s="396" t="s">
        <v>422</v>
      </c>
      <c r="D115" s="418">
        <v>20</v>
      </c>
      <c r="E115" s="402">
        <v>1510690</v>
      </c>
      <c r="F115" s="402">
        <v>58142197.780134633</v>
      </c>
      <c r="G115" s="402">
        <v>3675949.8717211597</v>
      </c>
      <c r="H115" s="402">
        <v>0</v>
      </c>
      <c r="I115" s="402">
        <v>2814.1730091375398</v>
      </c>
      <c r="J115" s="402">
        <v>39537.830630306817</v>
      </c>
      <c r="K115" s="402">
        <v>0</v>
      </c>
      <c r="L115" s="402">
        <v>0</v>
      </c>
      <c r="M115" s="402">
        <v>0</v>
      </c>
      <c r="N115" s="402">
        <v>3718301.8753606039</v>
      </c>
      <c r="O115" s="403">
        <v>38.487179884777575</v>
      </c>
      <c r="P115" s="403">
        <v>2.433291986920652</v>
      </c>
      <c r="Q115" s="403">
        <v>0</v>
      </c>
      <c r="R115" s="403">
        <v>1.8628395032319932E-3</v>
      </c>
      <c r="S115" s="403">
        <v>2.6172034388462766E-2</v>
      </c>
      <c r="T115" s="403">
        <v>0</v>
      </c>
      <c r="U115" s="403">
        <v>0</v>
      </c>
      <c r="V115" s="403">
        <v>0</v>
      </c>
      <c r="W115" s="403">
        <v>2.4613268608123469</v>
      </c>
      <c r="X115" s="404">
        <v>142.41178166004821</v>
      </c>
      <c r="Y115" s="403">
        <v>9.203147610717668</v>
      </c>
      <c r="Z115" s="403">
        <v>0.21103891669894032</v>
      </c>
      <c r="AA115" s="403">
        <v>0.84505230496445694</v>
      </c>
      <c r="AB115" s="403">
        <v>0.10587927634412519</v>
      </c>
      <c r="AC115" s="405">
        <v>5.2762540101398588E-3</v>
      </c>
      <c r="AD115" s="405">
        <v>1.77278873354599E-3</v>
      </c>
      <c r="AE115" s="405">
        <v>3.3441576699821726E-3</v>
      </c>
      <c r="AF115" s="403">
        <v>10.375511309138862</v>
      </c>
      <c r="AG115" s="404">
        <v>103.56510696636785</v>
      </c>
      <c r="AH115" s="403">
        <v>6.5853424588462222</v>
      </c>
      <c r="AI115" s="403">
        <v>8.4746573119448332E-2</v>
      </c>
      <c r="AJ115" s="403">
        <v>1.3690392011703963E-2</v>
      </c>
      <c r="AK115" s="403">
        <v>7.5412980693256221E-2</v>
      </c>
      <c r="AL115" s="406">
        <v>2.4752330511925913E-3</v>
      </c>
      <c r="AM115" s="406">
        <v>4.3266972883853363E-4</v>
      </c>
      <c r="AN115" s="406">
        <v>1.7053611765753555E-3</v>
      </c>
      <c r="AO115" s="403">
        <v>6.7638056686272447</v>
      </c>
    </row>
    <row r="116" spans="1:41">
      <c r="A116" s="395">
        <v>114</v>
      </c>
      <c r="B116" s="396">
        <v>203301</v>
      </c>
      <c r="C116" s="396" t="s">
        <v>423</v>
      </c>
      <c r="D116" s="418">
        <v>20</v>
      </c>
      <c r="E116" s="402">
        <v>523537</v>
      </c>
      <c r="F116" s="402">
        <v>79521174.303477913</v>
      </c>
      <c r="G116" s="402">
        <v>4992904.6812883737</v>
      </c>
      <c r="H116" s="402">
        <v>0</v>
      </c>
      <c r="I116" s="402">
        <v>9088.8566187738816</v>
      </c>
      <c r="J116" s="402">
        <v>27685.208310832943</v>
      </c>
      <c r="K116" s="402">
        <v>0</v>
      </c>
      <c r="L116" s="402">
        <v>0</v>
      </c>
      <c r="M116" s="402">
        <v>0</v>
      </c>
      <c r="N116" s="402">
        <v>5029678.746217981</v>
      </c>
      <c r="O116" s="403">
        <v>151.8921762998182</v>
      </c>
      <c r="P116" s="403">
        <v>9.536870710739402</v>
      </c>
      <c r="Q116" s="403">
        <v>0</v>
      </c>
      <c r="R116" s="403">
        <v>1.7360485732190623E-2</v>
      </c>
      <c r="S116" s="403">
        <v>5.2881092092503384E-2</v>
      </c>
      <c r="T116" s="403">
        <v>0</v>
      </c>
      <c r="U116" s="403">
        <v>0</v>
      </c>
      <c r="V116" s="403">
        <v>0</v>
      </c>
      <c r="W116" s="403">
        <v>9.607112288564096</v>
      </c>
      <c r="X116" s="404">
        <v>255.58588845782864</v>
      </c>
      <c r="Y116" s="403">
        <v>16.888229526137</v>
      </c>
      <c r="Z116" s="403">
        <v>0.11263299576497797</v>
      </c>
      <c r="AA116" s="403">
        <v>0.63246861127401255</v>
      </c>
      <c r="AB116" s="403">
        <v>0.1309146113420554</v>
      </c>
      <c r="AC116" s="405">
        <v>5.6016833138259692E-3</v>
      </c>
      <c r="AD116" s="405">
        <v>2.0446542642296854E-3</v>
      </c>
      <c r="AE116" s="405">
        <v>4.8326838074327959E-3</v>
      </c>
      <c r="AF116" s="403">
        <v>17.776724765903523</v>
      </c>
      <c r="AG116" s="404">
        <v>232.78359790695788</v>
      </c>
      <c r="AH116" s="403">
        <v>15.326782438766301</v>
      </c>
      <c r="AI116" s="403">
        <v>3.9271586479725507E-2</v>
      </c>
      <c r="AJ116" s="403">
        <v>3.1930638083127003E-2</v>
      </c>
      <c r="AK116" s="403">
        <v>0.1110347427366226</v>
      </c>
      <c r="AL116" s="406">
        <v>3.470339234861064E-3</v>
      </c>
      <c r="AM116" s="406">
        <v>6.2480363916784826E-4</v>
      </c>
      <c r="AN116" s="406">
        <v>3.5934820795383866E-3</v>
      </c>
      <c r="AO116" s="403">
        <v>15.516708031019327</v>
      </c>
    </row>
    <row r="117" spans="1:41">
      <c r="A117" s="395">
        <v>115</v>
      </c>
      <c r="B117" s="396">
        <v>203901</v>
      </c>
      <c r="C117" s="396" t="s">
        <v>424</v>
      </c>
      <c r="D117" s="418">
        <v>20</v>
      </c>
      <c r="E117" s="402">
        <v>138242</v>
      </c>
      <c r="F117" s="402">
        <v>14136744.078777496</v>
      </c>
      <c r="G117" s="402">
        <v>1012117.2426204535</v>
      </c>
      <c r="H117" s="402">
        <v>0</v>
      </c>
      <c r="I117" s="402">
        <v>1615.756320423073</v>
      </c>
      <c r="J117" s="402">
        <v>4921.6917140114701</v>
      </c>
      <c r="K117" s="402">
        <v>0</v>
      </c>
      <c r="L117" s="402">
        <v>0</v>
      </c>
      <c r="M117" s="402">
        <v>0</v>
      </c>
      <c r="N117" s="402">
        <v>1018654.6906548881</v>
      </c>
      <c r="O117" s="403">
        <v>102.26084749046959</v>
      </c>
      <c r="P117" s="403">
        <v>7.321344038862672</v>
      </c>
      <c r="Q117" s="403">
        <v>0</v>
      </c>
      <c r="R117" s="403">
        <v>1.1687882990864377E-2</v>
      </c>
      <c r="S117" s="403">
        <v>3.560200021709372E-2</v>
      </c>
      <c r="T117" s="403">
        <v>0</v>
      </c>
      <c r="U117" s="403">
        <v>0</v>
      </c>
      <c r="V117" s="403">
        <v>0</v>
      </c>
      <c r="W117" s="403">
        <v>7.3686339220706305</v>
      </c>
      <c r="X117" s="404">
        <v>196.08940940632948</v>
      </c>
      <c r="Y117" s="403">
        <v>13.922814277796517</v>
      </c>
      <c r="Z117" s="403">
        <v>0.17306434922683489</v>
      </c>
      <c r="AA117" s="403">
        <v>0.41428467748203418</v>
      </c>
      <c r="AB117" s="403">
        <v>0.28679135253944948</v>
      </c>
      <c r="AC117" s="405">
        <v>5.7693136077296642E-3</v>
      </c>
      <c r="AD117" s="405">
        <v>1.7489173525369248E-3</v>
      </c>
      <c r="AE117" s="405">
        <v>3.4608194984851325E-3</v>
      </c>
      <c r="AF117" s="403">
        <v>14.807933707503576</v>
      </c>
      <c r="AG117" s="404">
        <v>167.41831946195185</v>
      </c>
      <c r="AH117" s="403">
        <v>11.899893963222706</v>
      </c>
      <c r="AI117" s="403">
        <v>8.7155658742689754E-2</v>
      </c>
      <c r="AJ117" s="403">
        <v>3.2876668147433702E-2</v>
      </c>
      <c r="AK117" s="403">
        <v>0.21130403525694136</v>
      </c>
      <c r="AL117" s="406">
        <v>3.371068998059187E-3</v>
      </c>
      <c r="AM117" s="406">
        <v>5.2131151728203849E-4</v>
      </c>
      <c r="AN117" s="406">
        <v>2.2799953375818647E-3</v>
      </c>
      <c r="AO117" s="403">
        <v>12.237402701222695</v>
      </c>
    </row>
    <row r="118" spans="1:41">
      <c r="A118" s="395">
        <v>116</v>
      </c>
      <c r="B118" s="396">
        <v>203902</v>
      </c>
      <c r="C118" s="396" t="s">
        <v>425</v>
      </c>
      <c r="D118" s="418">
        <v>20</v>
      </c>
      <c r="E118" s="402">
        <v>89332</v>
      </c>
      <c r="F118" s="402">
        <v>2486156.6405727593</v>
      </c>
      <c r="G118" s="402">
        <v>141523.07968227635</v>
      </c>
      <c r="H118" s="402">
        <v>0</v>
      </c>
      <c r="I118" s="402">
        <v>284.15477306388436</v>
      </c>
      <c r="J118" s="402">
        <v>865.55266682734521</v>
      </c>
      <c r="K118" s="402">
        <v>0</v>
      </c>
      <c r="L118" s="402">
        <v>0</v>
      </c>
      <c r="M118" s="402">
        <v>0</v>
      </c>
      <c r="N118" s="402">
        <v>142672.78712216756</v>
      </c>
      <c r="O118" s="403">
        <v>27.830527029202965</v>
      </c>
      <c r="P118" s="403">
        <v>1.5842372238646438</v>
      </c>
      <c r="Q118" s="403">
        <v>0</v>
      </c>
      <c r="R118" s="403">
        <v>3.1808844877970308E-3</v>
      </c>
      <c r="S118" s="403">
        <v>9.6891670042912412E-3</v>
      </c>
      <c r="T118" s="403">
        <v>0</v>
      </c>
      <c r="U118" s="403">
        <v>0</v>
      </c>
      <c r="V118" s="403">
        <v>0</v>
      </c>
      <c r="W118" s="403">
        <v>1.5971072753567317</v>
      </c>
      <c r="X118" s="404">
        <v>76.20579553872426</v>
      </c>
      <c r="Y118" s="403">
        <v>4.8110032356413415</v>
      </c>
      <c r="Z118" s="403">
        <v>6.8652525563586878E-2</v>
      </c>
      <c r="AA118" s="403">
        <v>0.27068266459919521</v>
      </c>
      <c r="AB118" s="403">
        <v>0.28232293407066855</v>
      </c>
      <c r="AC118" s="405">
        <v>5.5925508786595617E-3</v>
      </c>
      <c r="AD118" s="405">
        <v>1.2095730816679368E-3</v>
      </c>
      <c r="AE118" s="405">
        <v>1.9090526930136728E-3</v>
      </c>
      <c r="AF118" s="403">
        <v>5.4413725365281325</v>
      </c>
      <c r="AG118" s="404">
        <v>59.819354388704966</v>
      </c>
      <c r="AH118" s="403">
        <v>3.7144339988492963</v>
      </c>
      <c r="AI118" s="403">
        <v>2.324044998464888E-2</v>
      </c>
      <c r="AJ118" s="403">
        <v>5.2495554487993347E-2</v>
      </c>
      <c r="AK118" s="403">
        <v>8.9759251103093018E-2</v>
      </c>
      <c r="AL118" s="406">
        <v>3.3994532075456666E-3</v>
      </c>
      <c r="AM118" s="406">
        <v>3.7234977627177089E-4</v>
      </c>
      <c r="AN118" s="406">
        <v>1.2249419582134886E-3</v>
      </c>
      <c r="AO118" s="403">
        <v>3.8849259993670602</v>
      </c>
    </row>
    <row r="119" spans="1:41">
      <c r="A119" s="395">
        <v>117</v>
      </c>
      <c r="B119" s="396">
        <v>203903</v>
      </c>
      <c r="C119" s="396" t="s">
        <v>426</v>
      </c>
      <c r="D119" s="418">
        <v>20</v>
      </c>
      <c r="E119" s="402">
        <v>102161</v>
      </c>
      <c r="F119" s="402">
        <v>3568979.715401758</v>
      </c>
      <c r="G119" s="402">
        <v>277786.89871324075</v>
      </c>
      <c r="H119" s="402">
        <v>0</v>
      </c>
      <c r="I119" s="402">
        <v>407.91581855677265</v>
      </c>
      <c r="J119" s="402">
        <v>1242.5363149310724</v>
      </c>
      <c r="K119" s="402">
        <v>0</v>
      </c>
      <c r="L119" s="402">
        <v>0</v>
      </c>
      <c r="M119" s="402">
        <v>0</v>
      </c>
      <c r="N119" s="402">
        <v>279437.3508467286</v>
      </c>
      <c r="O119" s="403">
        <v>34.934854938790323</v>
      </c>
      <c r="P119" s="403">
        <v>2.7191090407615506</v>
      </c>
      <c r="Q119" s="403">
        <v>0</v>
      </c>
      <c r="R119" s="403">
        <v>3.9928722169592376E-3</v>
      </c>
      <c r="S119" s="403">
        <v>1.216253085748057E-2</v>
      </c>
      <c r="T119" s="403">
        <v>0</v>
      </c>
      <c r="U119" s="403">
        <v>0</v>
      </c>
      <c r="V119" s="403">
        <v>0</v>
      </c>
      <c r="W119" s="403">
        <v>2.7352644438359905</v>
      </c>
      <c r="X119" s="404">
        <v>134.83959390961911</v>
      </c>
      <c r="Y119" s="403">
        <v>9.6825935614990684</v>
      </c>
      <c r="Z119" s="403">
        <v>0.16039107295492172</v>
      </c>
      <c r="AA119" s="403">
        <v>0.41380452694754999</v>
      </c>
      <c r="AB119" s="403">
        <v>0.26184551896852121</v>
      </c>
      <c r="AC119" s="405">
        <v>4.7333886807741418E-3</v>
      </c>
      <c r="AD119" s="405">
        <v>1.3343046412176861E-3</v>
      </c>
      <c r="AE119" s="405">
        <v>3.1500996662208593E-3</v>
      </c>
      <c r="AF119" s="403">
        <v>10.527852473358275</v>
      </c>
      <c r="AG119" s="404">
        <v>100.25529145372062</v>
      </c>
      <c r="AH119" s="403">
        <v>7.3259041612784248</v>
      </c>
      <c r="AI119" s="403">
        <v>7.2188367162221587E-2</v>
      </c>
      <c r="AJ119" s="403">
        <v>2.2199468700720537E-2</v>
      </c>
      <c r="AK119" s="403">
        <v>0.18706321492710351</v>
      </c>
      <c r="AL119" s="406">
        <v>2.6077117134193787E-3</v>
      </c>
      <c r="AM119" s="406">
        <v>3.407779706237242E-4</v>
      </c>
      <c r="AN119" s="406">
        <v>1.9532358478415298E-3</v>
      </c>
      <c r="AO119" s="403">
        <v>7.6122569376003479</v>
      </c>
    </row>
    <row r="120" spans="1:41">
      <c r="A120" s="395">
        <v>118</v>
      </c>
      <c r="B120" s="396">
        <v>203904</v>
      </c>
      <c r="C120" s="396" t="s">
        <v>427</v>
      </c>
      <c r="D120" s="418">
        <v>20</v>
      </c>
      <c r="E120" s="402">
        <v>38929</v>
      </c>
      <c r="F120" s="402">
        <v>4013336.0773530002</v>
      </c>
      <c r="G120" s="402">
        <v>240184.31169408574</v>
      </c>
      <c r="H120" s="402">
        <v>0</v>
      </c>
      <c r="I120" s="402">
        <v>458.70343954941421</v>
      </c>
      <c r="J120" s="402">
        <v>1397.2384876871654</v>
      </c>
      <c r="K120" s="402">
        <v>0</v>
      </c>
      <c r="L120" s="402">
        <v>0</v>
      </c>
      <c r="M120" s="402">
        <v>0</v>
      </c>
      <c r="N120" s="402">
        <v>242040.25362132234</v>
      </c>
      <c r="O120" s="403">
        <v>103.09373673490201</v>
      </c>
      <c r="P120" s="403">
        <v>6.1698043025530005</v>
      </c>
      <c r="Q120" s="403">
        <v>0</v>
      </c>
      <c r="R120" s="403">
        <v>1.1783077899494315E-2</v>
      </c>
      <c r="S120" s="403">
        <v>3.5891969680371068E-2</v>
      </c>
      <c r="T120" s="403">
        <v>0</v>
      </c>
      <c r="U120" s="403">
        <v>0</v>
      </c>
      <c r="V120" s="403">
        <v>0</v>
      </c>
      <c r="W120" s="403">
        <v>6.2174793501328658</v>
      </c>
      <c r="X120" s="404">
        <v>205.83142881888847</v>
      </c>
      <c r="Y120" s="403">
        <v>13.439066577414547</v>
      </c>
      <c r="Z120" s="403">
        <v>0.12997607842392411</v>
      </c>
      <c r="AA120" s="403">
        <v>0.41236125957751324</v>
      </c>
      <c r="AB120" s="403">
        <v>0.15953089991488917</v>
      </c>
      <c r="AC120" s="405">
        <v>3.9132964690189523E-3</v>
      </c>
      <c r="AD120" s="405">
        <v>1.0618913111523679E-3</v>
      </c>
      <c r="AE120" s="405">
        <v>3.9411637704604751E-3</v>
      </c>
      <c r="AF120" s="403">
        <v>14.149851166881508</v>
      </c>
      <c r="AG120" s="404">
        <v>171.00976366912141</v>
      </c>
      <c r="AH120" s="403">
        <v>11.12341266277655</v>
      </c>
      <c r="AI120" s="403">
        <v>4.8661293352564174E-2</v>
      </c>
      <c r="AJ120" s="403">
        <v>2.0688045249693955E-2</v>
      </c>
      <c r="AK120" s="403">
        <v>0.11579533320001427</v>
      </c>
      <c r="AL120" s="406">
        <v>1.8588874336776262E-3</v>
      </c>
      <c r="AM120" s="406">
        <v>2.2607599562076349E-4</v>
      </c>
      <c r="AN120" s="406">
        <v>2.8116237161419839E-3</v>
      </c>
      <c r="AO120" s="403">
        <v>11.313453921724269</v>
      </c>
    </row>
    <row r="121" spans="1:41">
      <c r="A121" s="395">
        <v>119</v>
      </c>
      <c r="B121" s="396">
        <v>203909</v>
      </c>
      <c r="C121" s="396" t="s">
        <v>428</v>
      </c>
      <c r="D121" s="418">
        <v>20</v>
      </c>
      <c r="E121" s="402">
        <v>1017591</v>
      </c>
      <c r="F121" s="402">
        <v>25116011.354025416</v>
      </c>
      <c r="G121" s="402">
        <v>1921623.2554215845</v>
      </c>
      <c r="H121" s="402">
        <v>0</v>
      </c>
      <c r="I121" s="402">
        <v>2870.6294648147573</v>
      </c>
      <c r="J121" s="402">
        <v>8744.111393775378</v>
      </c>
      <c r="K121" s="402">
        <v>0</v>
      </c>
      <c r="L121" s="402">
        <v>0</v>
      </c>
      <c r="M121" s="402">
        <v>0</v>
      </c>
      <c r="N121" s="402">
        <v>1933237.9962801745</v>
      </c>
      <c r="O121" s="403">
        <v>24.681833225751227</v>
      </c>
      <c r="P121" s="403">
        <v>1.888404334768669</v>
      </c>
      <c r="Q121" s="403">
        <v>0</v>
      </c>
      <c r="R121" s="403">
        <v>2.8210051629925553E-3</v>
      </c>
      <c r="S121" s="403">
        <v>8.5929527617435476E-3</v>
      </c>
      <c r="T121" s="403">
        <v>0</v>
      </c>
      <c r="U121" s="403">
        <v>0</v>
      </c>
      <c r="V121" s="403">
        <v>0</v>
      </c>
      <c r="W121" s="403">
        <v>1.8998182926934049</v>
      </c>
      <c r="X121" s="404">
        <v>116.41383756493991</v>
      </c>
      <c r="Y121" s="403">
        <v>8.4573609748813716</v>
      </c>
      <c r="Z121" s="403">
        <v>0.15290082021774506</v>
      </c>
      <c r="AA121" s="403">
        <v>0.39751684536374271</v>
      </c>
      <c r="AB121" s="403">
        <v>0.11430356869859971</v>
      </c>
      <c r="AC121" s="405">
        <v>4.8755056247748018E-3</v>
      </c>
      <c r="AD121" s="405">
        <v>1.3553730548898722E-3</v>
      </c>
      <c r="AE121" s="405">
        <v>3.6479564857475814E-3</v>
      </c>
      <c r="AF121" s="403">
        <v>9.1319610443268751</v>
      </c>
      <c r="AG121" s="404">
        <v>97.130610454351412</v>
      </c>
      <c r="AH121" s="403">
        <v>7.1038580724602411</v>
      </c>
      <c r="AI121" s="403">
        <v>7.9091338615887102E-2</v>
      </c>
      <c r="AJ121" s="403">
        <v>2.1660789905790061E-2</v>
      </c>
      <c r="AK121" s="403">
        <v>8.4701984106893835E-2</v>
      </c>
      <c r="AL121" s="406">
        <v>3.1818796031684868E-3</v>
      </c>
      <c r="AM121" s="406">
        <v>4.1664642141752719E-4</v>
      </c>
      <c r="AN121" s="406">
        <v>2.7327963055501989E-3</v>
      </c>
      <c r="AO121" s="403">
        <v>7.2956435074189478</v>
      </c>
    </row>
    <row r="122" spans="1:41">
      <c r="A122" s="395">
        <v>120</v>
      </c>
      <c r="B122" s="396">
        <v>204101</v>
      </c>
      <c r="C122" s="396" t="s">
        <v>429</v>
      </c>
      <c r="D122" s="418">
        <v>20</v>
      </c>
      <c r="E122" s="402">
        <v>536860</v>
      </c>
      <c r="F122" s="402">
        <v>5602699.7549090246</v>
      </c>
      <c r="G122" s="402">
        <v>401547.49102549668</v>
      </c>
      <c r="H122" s="402">
        <v>0</v>
      </c>
      <c r="I122" s="402">
        <v>640.35944132405211</v>
      </c>
      <c r="J122" s="402">
        <v>1950.5736827496157</v>
      </c>
      <c r="K122" s="402">
        <v>0</v>
      </c>
      <c r="L122" s="402">
        <v>0</v>
      </c>
      <c r="M122" s="402">
        <v>0</v>
      </c>
      <c r="N122" s="402">
        <v>404138.4241495704</v>
      </c>
      <c r="O122" s="403">
        <v>10.436053635787774</v>
      </c>
      <c r="P122" s="403">
        <v>0.7479556886814005</v>
      </c>
      <c r="Q122" s="403">
        <v>0</v>
      </c>
      <c r="R122" s="403">
        <v>1.1927866507544837E-3</v>
      </c>
      <c r="S122" s="403">
        <v>3.6333004558909503E-3</v>
      </c>
      <c r="T122" s="403">
        <v>0</v>
      </c>
      <c r="U122" s="403">
        <v>0</v>
      </c>
      <c r="V122" s="403">
        <v>0</v>
      </c>
      <c r="W122" s="403">
        <v>0.75278177578804606</v>
      </c>
      <c r="X122" s="404">
        <v>107.00994481696698</v>
      </c>
      <c r="Y122" s="403">
        <v>7.2746529471619672</v>
      </c>
      <c r="Z122" s="403">
        <v>0.30390959081745811</v>
      </c>
      <c r="AA122" s="403">
        <v>0.47080769683079654</v>
      </c>
      <c r="AB122" s="403">
        <v>0.15208144550159508</v>
      </c>
      <c r="AC122" s="405">
        <v>5.1794083741056752E-3</v>
      </c>
      <c r="AD122" s="405">
        <v>1.3491390830772431E-3</v>
      </c>
      <c r="AE122" s="405">
        <v>2.6897420398099242E-3</v>
      </c>
      <c r="AF122" s="403">
        <v>8.2106699698088104</v>
      </c>
      <c r="AG122" s="404">
        <v>63.61722095216318</v>
      </c>
      <c r="AH122" s="403">
        <v>4.3723145333224789</v>
      </c>
      <c r="AI122" s="403">
        <v>0.16893383440926443</v>
      </c>
      <c r="AJ122" s="403">
        <v>1.7311544789529267E-2</v>
      </c>
      <c r="AK122" s="403">
        <v>9.9758006900924831E-2</v>
      </c>
      <c r="AL122" s="406">
        <v>2.6819787067284321E-3</v>
      </c>
      <c r="AM122" s="406">
        <v>3.0492251807302492E-4</v>
      </c>
      <c r="AN122" s="406">
        <v>1.337830460478777E-3</v>
      </c>
      <c r="AO122" s="403">
        <v>4.6626426511074799</v>
      </c>
    </row>
    <row r="123" spans="1:41">
      <c r="A123" s="395">
        <v>121</v>
      </c>
      <c r="B123" s="396">
        <v>204102</v>
      </c>
      <c r="C123" s="396" t="s">
        <v>430</v>
      </c>
      <c r="D123" s="418">
        <v>20</v>
      </c>
      <c r="E123" s="402">
        <v>1427335</v>
      </c>
      <c r="F123" s="402">
        <v>18922839.041930862</v>
      </c>
      <c r="G123" s="402">
        <v>1376613.84300309</v>
      </c>
      <c r="H123" s="402">
        <v>0</v>
      </c>
      <c r="I123" s="402">
        <v>2162.7820813597336</v>
      </c>
      <c r="J123" s="402">
        <v>6587.9653475553114</v>
      </c>
      <c r="K123" s="402">
        <v>0</v>
      </c>
      <c r="L123" s="402">
        <v>0</v>
      </c>
      <c r="M123" s="402">
        <v>0</v>
      </c>
      <c r="N123" s="402">
        <v>1385364.590432005</v>
      </c>
      <c r="O123" s="403">
        <v>13.257461662420427</v>
      </c>
      <c r="P123" s="403">
        <v>0.96446443406985038</v>
      </c>
      <c r="Q123" s="403">
        <v>0</v>
      </c>
      <c r="R123" s="403">
        <v>1.5152589135414836E-3</v>
      </c>
      <c r="S123" s="403">
        <v>4.6155705195734089E-3</v>
      </c>
      <c r="T123" s="403">
        <v>0</v>
      </c>
      <c r="U123" s="403">
        <v>0</v>
      </c>
      <c r="V123" s="403">
        <v>0</v>
      </c>
      <c r="W123" s="403">
        <v>0.97059526350296521</v>
      </c>
      <c r="X123" s="404">
        <v>111.2939296884814</v>
      </c>
      <c r="Y123" s="403">
        <v>7.4623524742288367</v>
      </c>
      <c r="Z123" s="403">
        <v>0.17541805242235919</v>
      </c>
      <c r="AA123" s="403">
        <v>0.83782697955733509</v>
      </c>
      <c r="AB123" s="403">
        <v>0.1180036707135201</v>
      </c>
      <c r="AC123" s="405">
        <v>5.4330387201078174E-3</v>
      </c>
      <c r="AD123" s="405">
        <v>1.5813385022528431E-3</v>
      </c>
      <c r="AE123" s="405">
        <v>3.1645611495206287E-3</v>
      </c>
      <c r="AF123" s="403">
        <v>8.6037801152939366</v>
      </c>
      <c r="AG123" s="404">
        <v>78.622757020356715</v>
      </c>
      <c r="AH123" s="403">
        <v>5.226046800820038</v>
      </c>
      <c r="AI123" s="403">
        <v>7.0787801405155726E-2</v>
      </c>
      <c r="AJ123" s="403">
        <v>1.9248975192543906E-2</v>
      </c>
      <c r="AK123" s="403">
        <v>8.6104195010301809E-2</v>
      </c>
      <c r="AL123" s="406">
        <v>2.8072900257362912E-3</v>
      </c>
      <c r="AM123" s="406">
        <v>3.8994105003019086E-4</v>
      </c>
      <c r="AN123" s="406">
        <v>1.6687206878797972E-3</v>
      </c>
      <c r="AO123" s="403">
        <v>5.4070537241916883</v>
      </c>
    </row>
    <row r="124" spans="1:41">
      <c r="A124" s="395">
        <v>122</v>
      </c>
      <c r="B124" s="396">
        <v>204103</v>
      </c>
      <c r="C124" s="396" t="s">
        <v>431</v>
      </c>
      <c r="D124" s="418">
        <v>20</v>
      </c>
      <c r="E124" s="402">
        <v>527948</v>
      </c>
      <c r="F124" s="402">
        <v>4169915.4605594124</v>
      </c>
      <c r="G124" s="402">
        <v>270686.95202095935</v>
      </c>
      <c r="H124" s="402">
        <v>0</v>
      </c>
      <c r="I124" s="402">
        <v>476.59964865201158</v>
      </c>
      <c r="J124" s="402">
        <v>1451.7514256464035</v>
      </c>
      <c r="K124" s="402">
        <v>0</v>
      </c>
      <c r="L124" s="402">
        <v>0</v>
      </c>
      <c r="M124" s="402">
        <v>0</v>
      </c>
      <c r="N124" s="402">
        <v>272615.30309525778</v>
      </c>
      <c r="O124" s="403">
        <v>7.898345027463713</v>
      </c>
      <c r="P124" s="403">
        <v>0.51271517653435439</v>
      </c>
      <c r="Q124" s="403">
        <v>0</v>
      </c>
      <c r="R124" s="403">
        <v>9.0273975590780071E-4</v>
      </c>
      <c r="S124" s="403">
        <v>2.7498000288786084E-3</v>
      </c>
      <c r="T124" s="403">
        <v>0</v>
      </c>
      <c r="U124" s="403">
        <v>0</v>
      </c>
      <c r="V124" s="403">
        <v>0</v>
      </c>
      <c r="W124" s="403">
        <v>0.51636771631914091</v>
      </c>
      <c r="X124" s="404">
        <v>109.15029526861984</v>
      </c>
      <c r="Y124" s="403">
        <v>7.3150797066283424</v>
      </c>
      <c r="Z124" s="403">
        <v>0.12124081929306739</v>
      </c>
      <c r="AA124" s="403">
        <v>0.49009681902245505</v>
      </c>
      <c r="AB124" s="403">
        <v>0.13409045758336852</v>
      </c>
      <c r="AC124" s="405">
        <v>5.3334176317471312E-3</v>
      </c>
      <c r="AD124" s="405">
        <v>1.5245590483117777E-3</v>
      </c>
      <c r="AE124" s="405">
        <v>2.845405046022684E-3</v>
      </c>
      <c r="AF124" s="403">
        <v>8.0702111842533135</v>
      </c>
      <c r="AG124" s="404">
        <v>62.544447838567855</v>
      </c>
      <c r="AH124" s="403">
        <v>4.2061493566573001</v>
      </c>
      <c r="AI124" s="403">
        <v>3.1270858746699451E-2</v>
      </c>
      <c r="AJ124" s="403">
        <v>1.6702237154999661E-2</v>
      </c>
      <c r="AK124" s="403">
        <v>8.5270514842194778E-2</v>
      </c>
      <c r="AL124" s="406">
        <v>2.8848804844858198E-3</v>
      </c>
      <c r="AM124" s="406">
        <v>3.597045166240605E-4</v>
      </c>
      <c r="AN124" s="406">
        <v>1.4029071584364654E-3</v>
      </c>
      <c r="AO124" s="403">
        <v>4.344040459560742</v>
      </c>
    </row>
    <row r="125" spans="1:41">
      <c r="A125" s="395">
        <v>123</v>
      </c>
      <c r="B125" s="396">
        <v>204109</v>
      </c>
      <c r="C125" s="396" t="s">
        <v>432</v>
      </c>
      <c r="D125" s="418">
        <v>20</v>
      </c>
      <c r="E125" s="402">
        <v>428403</v>
      </c>
      <c r="F125" s="402">
        <v>3884051.0798480147</v>
      </c>
      <c r="G125" s="402">
        <v>264761.35054231586</v>
      </c>
      <c r="H125" s="402">
        <v>0</v>
      </c>
      <c r="I125" s="402">
        <v>443.92683676941783</v>
      </c>
      <c r="J125" s="402">
        <v>1352.2280597257854</v>
      </c>
      <c r="K125" s="402">
        <v>387175.19287833828</v>
      </c>
      <c r="L125" s="402">
        <v>0</v>
      </c>
      <c r="M125" s="402">
        <v>0</v>
      </c>
      <c r="N125" s="402">
        <v>653732.69831714942</v>
      </c>
      <c r="O125" s="403">
        <v>9.0663489281074465</v>
      </c>
      <c r="P125" s="403">
        <v>0.61801936620965736</v>
      </c>
      <c r="Q125" s="403">
        <v>0</v>
      </c>
      <c r="R125" s="403">
        <v>1.0362365267503212E-3</v>
      </c>
      <c r="S125" s="403">
        <v>3.1564392866664927E-3</v>
      </c>
      <c r="T125" s="403">
        <v>0.90376396262009895</v>
      </c>
      <c r="U125" s="403">
        <v>0</v>
      </c>
      <c r="V125" s="403">
        <v>0</v>
      </c>
      <c r="W125" s="403">
        <v>1.5259760046431734</v>
      </c>
      <c r="X125" s="404">
        <v>110.92527443896</v>
      </c>
      <c r="Y125" s="403">
        <v>7.497513848377336</v>
      </c>
      <c r="Z125" s="403">
        <v>0.14205836209921144</v>
      </c>
      <c r="AA125" s="403">
        <v>0.50713048455346399</v>
      </c>
      <c r="AB125" s="403">
        <v>0.18047213937921705</v>
      </c>
      <c r="AC125" s="405">
        <v>0.90854398052010688</v>
      </c>
      <c r="AD125" s="405">
        <v>1.4481203126107053E-3</v>
      </c>
      <c r="AE125" s="405">
        <v>2.872517559525745E-3</v>
      </c>
      <c r="AF125" s="403">
        <v>9.2400394528014669</v>
      </c>
      <c r="AG125" s="404">
        <v>71.053221953763483</v>
      </c>
      <c r="AH125" s="403">
        <v>4.8252656090741075</v>
      </c>
      <c r="AI125" s="403">
        <v>5.1457091593191173E-2</v>
      </c>
      <c r="AJ125" s="403">
        <v>1.7467832425039222E-2</v>
      </c>
      <c r="AK125" s="403">
        <v>0.1319554844039923</v>
      </c>
      <c r="AL125" s="406">
        <v>0.90629828655800304</v>
      </c>
      <c r="AM125" s="406">
        <v>3.5323454658539794E-4</v>
      </c>
      <c r="AN125" s="406">
        <v>1.5273888786148206E-3</v>
      </c>
      <c r="AO125" s="403">
        <v>5.9343249274795342</v>
      </c>
    </row>
    <row r="126" spans="1:41">
      <c r="A126" s="395">
        <v>124</v>
      </c>
      <c r="B126" s="396">
        <v>205101</v>
      </c>
      <c r="C126" s="396" t="s">
        <v>433</v>
      </c>
      <c r="D126" s="418">
        <v>20</v>
      </c>
      <c r="E126" s="402">
        <v>71521</v>
      </c>
      <c r="F126" s="402">
        <v>9005541.2658857498</v>
      </c>
      <c r="G126" s="402">
        <v>727877.86859153071</v>
      </c>
      <c r="H126" s="402">
        <v>0</v>
      </c>
      <c r="I126" s="402">
        <v>95.616722107801351</v>
      </c>
      <c r="J126" s="402">
        <v>6123.9440354709805</v>
      </c>
      <c r="K126" s="402">
        <v>0</v>
      </c>
      <c r="L126" s="402">
        <v>0</v>
      </c>
      <c r="M126" s="402">
        <v>0</v>
      </c>
      <c r="N126" s="402">
        <v>734097.42934910941</v>
      </c>
      <c r="O126" s="403">
        <v>125.91464417284085</v>
      </c>
      <c r="P126" s="403">
        <v>10.177120965751747</v>
      </c>
      <c r="Q126" s="403">
        <v>0</v>
      </c>
      <c r="R126" s="403">
        <v>1.3369041555319607E-3</v>
      </c>
      <c r="S126" s="403">
        <v>8.5624418499055957E-2</v>
      </c>
      <c r="T126" s="403">
        <v>0</v>
      </c>
      <c r="U126" s="403">
        <v>0</v>
      </c>
      <c r="V126" s="403">
        <v>0</v>
      </c>
      <c r="W126" s="403">
        <v>10.264082288406334</v>
      </c>
      <c r="X126" s="404">
        <v>212.88362289616489</v>
      </c>
      <c r="Y126" s="403">
        <v>15.830916573783266</v>
      </c>
      <c r="Z126" s="403">
        <v>7.261316525053263E-2</v>
      </c>
      <c r="AA126" s="403">
        <v>0.24101131318167765</v>
      </c>
      <c r="AB126" s="403">
        <v>0.20648929574954639</v>
      </c>
      <c r="AC126" s="405">
        <v>7.4977942979300632E-2</v>
      </c>
      <c r="AD126" s="405">
        <v>1.4933922027912173E-3</v>
      </c>
      <c r="AE126" s="405">
        <v>3.4083498520777107E-3</v>
      </c>
      <c r="AF126" s="403">
        <v>16.430910032999165</v>
      </c>
      <c r="AG126" s="404">
        <v>192.38922500175175</v>
      </c>
      <c r="AH126" s="403">
        <v>14.527782659535479</v>
      </c>
      <c r="AI126" s="403">
        <v>2.9922120486486233E-2</v>
      </c>
      <c r="AJ126" s="403">
        <v>1.8931768049762598E-2</v>
      </c>
      <c r="AK126" s="403">
        <v>0.16119787862691767</v>
      </c>
      <c r="AL126" s="406">
        <v>3.9327461788184713E-2</v>
      </c>
      <c r="AM126" s="406">
        <v>4.8155257675950295E-4</v>
      </c>
      <c r="AN126" s="406">
        <v>2.5584680149901024E-3</v>
      </c>
      <c r="AO126" s="403">
        <v>14.780201909078572</v>
      </c>
    </row>
    <row r="127" spans="1:41">
      <c r="A127" s="395">
        <v>125</v>
      </c>
      <c r="B127" s="396">
        <v>205102</v>
      </c>
      <c r="C127" s="396" t="s">
        <v>434</v>
      </c>
      <c r="D127" s="418">
        <v>20</v>
      </c>
      <c r="E127" s="402">
        <v>424320</v>
      </c>
      <c r="F127" s="402">
        <v>18580778.034700118</v>
      </c>
      <c r="G127" s="402">
        <v>1614451.5337105484</v>
      </c>
      <c r="H127" s="402">
        <v>0</v>
      </c>
      <c r="I127" s="402">
        <v>197.2822107451548</v>
      </c>
      <c r="J127" s="402">
        <v>12635.29214518793</v>
      </c>
      <c r="K127" s="402">
        <v>0</v>
      </c>
      <c r="L127" s="402">
        <v>0</v>
      </c>
      <c r="M127" s="402">
        <v>0</v>
      </c>
      <c r="N127" s="402">
        <v>1627284.1080664815</v>
      </c>
      <c r="O127" s="403">
        <v>43.789540994297035</v>
      </c>
      <c r="P127" s="403">
        <v>3.8047971665501237</v>
      </c>
      <c r="Q127" s="403">
        <v>0</v>
      </c>
      <c r="R127" s="403">
        <v>4.6493733678628111E-4</v>
      </c>
      <c r="S127" s="403">
        <v>2.9777743554835808E-2</v>
      </c>
      <c r="T127" s="403">
        <v>0</v>
      </c>
      <c r="U127" s="403">
        <v>0</v>
      </c>
      <c r="V127" s="403">
        <v>0</v>
      </c>
      <c r="W127" s="403">
        <v>3.8350398474417458</v>
      </c>
      <c r="X127" s="404">
        <v>147.69415967398652</v>
      </c>
      <c r="Y127" s="403">
        <v>10.922571179365329</v>
      </c>
      <c r="Z127" s="403">
        <v>0.10124797100114183</v>
      </c>
      <c r="AA127" s="403">
        <v>0.42057788422809345</v>
      </c>
      <c r="AB127" s="403">
        <v>0.15393678773732919</v>
      </c>
      <c r="AC127" s="405">
        <v>4.0010827905767217E-2</v>
      </c>
      <c r="AD127" s="405">
        <v>1.3793692514581142E-3</v>
      </c>
      <c r="AE127" s="405">
        <v>3.9549677864122116E-3</v>
      </c>
      <c r="AF127" s="403">
        <v>11.643678987275537</v>
      </c>
      <c r="AG127" s="404">
        <v>115.29027837171017</v>
      </c>
      <c r="AH127" s="403">
        <v>8.7501587170372979</v>
      </c>
      <c r="AI127" s="403">
        <v>2.9184823996084335E-2</v>
      </c>
      <c r="AJ127" s="403">
        <v>1.1613319860391488E-2</v>
      </c>
      <c r="AK127" s="403">
        <v>0.11737464511782589</v>
      </c>
      <c r="AL127" s="406">
        <v>2.0811728988425572E-2</v>
      </c>
      <c r="AM127" s="406">
        <v>3.617174422559317E-4</v>
      </c>
      <c r="AN127" s="406">
        <v>2.8161602591036052E-3</v>
      </c>
      <c r="AO127" s="403">
        <v>8.9323211127013931</v>
      </c>
    </row>
    <row r="128" spans="1:41">
      <c r="A128" s="395">
        <v>126</v>
      </c>
      <c r="B128" s="396">
        <v>206101</v>
      </c>
      <c r="C128" s="396" t="s">
        <v>435</v>
      </c>
      <c r="D128" s="418">
        <v>20</v>
      </c>
      <c r="E128" s="402">
        <v>6646766</v>
      </c>
      <c r="F128" s="402">
        <v>25667110.00474773</v>
      </c>
      <c r="G128" s="402">
        <v>1506156.9180625137</v>
      </c>
      <c r="H128" s="402">
        <v>0</v>
      </c>
      <c r="I128" s="402">
        <v>2933.6171742278439</v>
      </c>
      <c r="J128" s="402">
        <v>8935.9757755416686</v>
      </c>
      <c r="K128" s="402">
        <v>239892.37482947254</v>
      </c>
      <c r="L128" s="402">
        <v>0</v>
      </c>
      <c r="M128" s="402">
        <v>0</v>
      </c>
      <c r="N128" s="402">
        <v>1757918.8858417559</v>
      </c>
      <c r="O128" s="403">
        <v>3.8615937441979646</v>
      </c>
      <c r="P128" s="403">
        <v>0.22659996125371551</v>
      </c>
      <c r="Q128" s="403">
        <v>0</v>
      </c>
      <c r="R128" s="403">
        <v>4.4136008010931086E-4</v>
      </c>
      <c r="S128" s="403">
        <v>1.3444095633187128E-3</v>
      </c>
      <c r="T128" s="403">
        <v>3.6091593239399811E-2</v>
      </c>
      <c r="U128" s="403">
        <v>0</v>
      </c>
      <c r="V128" s="403">
        <v>0</v>
      </c>
      <c r="W128" s="403">
        <v>0.26447732413654335</v>
      </c>
      <c r="X128" s="404">
        <v>37.785024819055707</v>
      </c>
      <c r="Y128" s="403">
        <v>2.5021577198901843</v>
      </c>
      <c r="Z128" s="403">
        <v>3.4474033808352809E-2</v>
      </c>
      <c r="AA128" s="403">
        <v>0.10693721087021159</v>
      </c>
      <c r="AB128" s="403">
        <v>6.2354967783692219E-2</v>
      </c>
      <c r="AC128" s="405">
        <v>4.3122485856156162E-2</v>
      </c>
      <c r="AD128" s="405">
        <v>9.4102914514443143E-4</v>
      </c>
      <c r="AE128" s="405">
        <v>1.4668701034050327E-3</v>
      </c>
      <c r="AF128" s="403">
        <v>2.7514543174571462</v>
      </c>
      <c r="AG128" s="404">
        <v>29.787050470705985</v>
      </c>
      <c r="AH128" s="403">
        <v>1.9590155851456594</v>
      </c>
      <c r="AI128" s="403">
        <v>1.5368075946774685E-2</v>
      </c>
      <c r="AJ128" s="403">
        <v>1.8087043140028271E-2</v>
      </c>
      <c r="AK128" s="403">
        <v>3.8583577245654116E-2</v>
      </c>
      <c r="AL128" s="406">
        <v>4.1575688959623609E-2</v>
      </c>
      <c r="AM128" s="406">
        <v>3.2214446751570032E-4</v>
      </c>
      <c r="AN128" s="406">
        <v>1.0552724302819946E-3</v>
      </c>
      <c r="AO128" s="403">
        <v>2.0740073873355356</v>
      </c>
    </row>
    <row r="129" spans="1:41">
      <c r="A129" s="395">
        <v>127</v>
      </c>
      <c r="B129" s="396">
        <v>207101</v>
      </c>
      <c r="C129" s="396" t="s">
        <v>436</v>
      </c>
      <c r="D129" s="418">
        <v>20</v>
      </c>
      <c r="E129" s="402">
        <v>778506</v>
      </c>
      <c r="F129" s="402">
        <v>11865690.636134481</v>
      </c>
      <c r="G129" s="402">
        <v>704112.1099009621</v>
      </c>
      <c r="H129" s="402">
        <v>0</v>
      </c>
      <c r="I129" s="402">
        <v>1356.1867240916415</v>
      </c>
      <c r="J129" s="402">
        <v>4131.0269860906164</v>
      </c>
      <c r="K129" s="402">
        <v>0</v>
      </c>
      <c r="L129" s="402">
        <v>0</v>
      </c>
      <c r="M129" s="402">
        <v>0</v>
      </c>
      <c r="N129" s="402">
        <v>709599.32361114433</v>
      </c>
      <c r="O129" s="403">
        <v>15.241617452061361</v>
      </c>
      <c r="P129" s="403">
        <v>0.90444018402036996</v>
      </c>
      <c r="Q129" s="403">
        <v>0</v>
      </c>
      <c r="R129" s="403">
        <v>1.7420376003417335E-3</v>
      </c>
      <c r="S129" s="403">
        <v>5.3063521489758805E-3</v>
      </c>
      <c r="T129" s="403">
        <v>0</v>
      </c>
      <c r="U129" s="403">
        <v>0</v>
      </c>
      <c r="V129" s="403">
        <v>0</v>
      </c>
      <c r="W129" s="403">
        <v>0.9114885737696875</v>
      </c>
      <c r="X129" s="404">
        <v>75.475295806154037</v>
      </c>
      <c r="Y129" s="403">
        <v>4.9346380074687257</v>
      </c>
      <c r="Z129" s="403">
        <v>6.8833268338404516E-2</v>
      </c>
      <c r="AA129" s="403">
        <v>0.20621962052084344</v>
      </c>
      <c r="AB129" s="403">
        <v>0.12025246799763162</v>
      </c>
      <c r="AC129" s="405">
        <v>7.6664081616999889E-3</v>
      </c>
      <c r="AD129" s="405">
        <v>1.0276246993805537E-3</v>
      </c>
      <c r="AE129" s="405">
        <v>2.0452919054592062E-3</v>
      </c>
      <c r="AF129" s="403">
        <v>5.3406826890921453</v>
      </c>
      <c r="AG129" s="404">
        <v>56.965865591285059</v>
      </c>
      <c r="AH129" s="403">
        <v>3.6927492862425053</v>
      </c>
      <c r="AI129" s="403">
        <v>2.8179162624420641E-2</v>
      </c>
      <c r="AJ129" s="403">
        <v>1.3666019390520749E-2</v>
      </c>
      <c r="AK129" s="403">
        <v>7.9250703987283164E-2</v>
      </c>
      <c r="AL129" s="406">
        <v>5.4794388180983717E-3</v>
      </c>
      <c r="AM129" s="406">
        <v>3.1515399452275238E-4</v>
      </c>
      <c r="AN129" s="406">
        <v>1.350322989479987E-3</v>
      </c>
      <c r="AO129" s="403">
        <v>3.8209900880468295</v>
      </c>
    </row>
    <row r="130" spans="1:41">
      <c r="A130" s="395">
        <v>128</v>
      </c>
      <c r="B130" s="396">
        <v>207102</v>
      </c>
      <c r="C130" s="396" t="s">
        <v>437</v>
      </c>
      <c r="D130" s="418">
        <v>20</v>
      </c>
      <c r="E130" s="402">
        <v>1564976</v>
      </c>
      <c r="F130" s="402">
        <v>2710092.0037573292</v>
      </c>
      <c r="G130" s="402">
        <v>164565.34039376435</v>
      </c>
      <c r="H130" s="402">
        <v>0</v>
      </c>
      <c r="I130" s="402">
        <v>309.74942034726325</v>
      </c>
      <c r="J130" s="402">
        <v>943.51551423534306</v>
      </c>
      <c r="K130" s="402">
        <v>940498.81801191391</v>
      </c>
      <c r="L130" s="402">
        <v>0</v>
      </c>
      <c r="M130" s="402">
        <v>0</v>
      </c>
      <c r="N130" s="402">
        <v>1106317.423340261</v>
      </c>
      <c r="O130" s="403">
        <v>1.7317147379623259</v>
      </c>
      <c r="P130" s="403">
        <v>0.10515518474006268</v>
      </c>
      <c r="Q130" s="403">
        <v>0</v>
      </c>
      <c r="R130" s="403">
        <v>1.9792598758528132E-4</v>
      </c>
      <c r="S130" s="403">
        <v>6.0289455827779019E-4</v>
      </c>
      <c r="T130" s="403">
        <v>0.60096692729595458</v>
      </c>
      <c r="U130" s="403">
        <v>0</v>
      </c>
      <c r="V130" s="403">
        <v>0</v>
      </c>
      <c r="W130" s="403">
        <v>0.70692293258188044</v>
      </c>
      <c r="X130" s="404">
        <v>47.625406218747116</v>
      </c>
      <c r="Y130" s="403">
        <v>3.2345327382631743</v>
      </c>
      <c r="Z130" s="403">
        <v>3.1188895689153468E-2</v>
      </c>
      <c r="AA130" s="403">
        <v>0.11344482860420235</v>
      </c>
      <c r="AB130" s="403">
        <v>5.4527729328972444E-2</v>
      </c>
      <c r="AC130" s="405">
        <v>0.61746151050284015</v>
      </c>
      <c r="AD130" s="405">
        <v>8.8776360305701705E-4</v>
      </c>
      <c r="AE130" s="405">
        <v>1.8233364369745228E-3</v>
      </c>
      <c r="AF130" s="403">
        <v>4.0538668024283773</v>
      </c>
      <c r="AG130" s="404">
        <v>37.73086192969194</v>
      </c>
      <c r="AH130" s="403">
        <v>2.57122282090516</v>
      </c>
      <c r="AI130" s="403">
        <v>1.1835540896983406E-2</v>
      </c>
      <c r="AJ130" s="403">
        <v>8.1040917493159278E-3</v>
      </c>
      <c r="AK130" s="403">
        <v>3.8361467099127411E-2</v>
      </c>
      <c r="AL130" s="406">
        <v>0.61438466737661912</v>
      </c>
      <c r="AM130" s="406">
        <v>3.0422119607162142E-4</v>
      </c>
      <c r="AN130" s="406">
        <v>1.3716054951847215E-3</v>
      </c>
      <c r="AO130" s="403">
        <v>3.2455844147184623</v>
      </c>
    </row>
    <row r="131" spans="1:41">
      <c r="A131" s="395">
        <v>129</v>
      </c>
      <c r="B131" s="396">
        <v>207201</v>
      </c>
      <c r="C131" s="396" t="s">
        <v>438</v>
      </c>
      <c r="D131" s="418">
        <v>20</v>
      </c>
      <c r="E131" s="402">
        <v>938827</v>
      </c>
      <c r="F131" s="402">
        <v>3280609.7862219266</v>
      </c>
      <c r="G131" s="402">
        <v>199806.44268628239</v>
      </c>
      <c r="H131" s="402">
        <v>0</v>
      </c>
      <c r="I131" s="402">
        <v>374.95663551605088</v>
      </c>
      <c r="J131" s="402">
        <v>1142.140645100344</v>
      </c>
      <c r="K131" s="402">
        <v>179276.7404536164</v>
      </c>
      <c r="L131" s="402">
        <v>0</v>
      </c>
      <c r="M131" s="402">
        <v>0</v>
      </c>
      <c r="N131" s="402">
        <v>380600.28042051522</v>
      </c>
      <c r="O131" s="403">
        <v>3.4943709397172498</v>
      </c>
      <c r="P131" s="403">
        <v>0.21282562462123733</v>
      </c>
      <c r="Q131" s="403">
        <v>0</v>
      </c>
      <c r="R131" s="403">
        <v>3.9938842354986687E-4</v>
      </c>
      <c r="S131" s="403">
        <v>1.2165613527309548E-3</v>
      </c>
      <c r="T131" s="403">
        <v>0.19095822814386079</v>
      </c>
      <c r="U131" s="403">
        <v>0</v>
      </c>
      <c r="V131" s="403">
        <v>0</v>
      </c>
      <c r="W131" s="403">
        <v>0.40539980254137903</v>
      </c>
      <c r="X131" s="404">
        <v>75.104260761306534</v>
      </c>
      <c r="Y131" s="403">
        <v>5.1907304925896165</v>
      </c>
      <c r="Z131" s="403">
        <v>0.10850347861745088</v>
      </c>
      <c r="AA131" s="403">
        <v>0.30056929896474982</v>
      </c>
      <c r="AB131" s="403">
        <v>0.14544186542492724</v>
      </c>
      <c r="AC131" s="405">
        <v>0.2140630601073302</v>
      </c>
      <c r="AD131" s="405">
        <v>1.1774067736683115E-3</v>
      </c>
      <c r="AE131" s="405">
        <v>2.3223872132189928E-3</v>
      </c>
      <c r="AF131" s="403">
        <v>5.9628079896909565</v>
      </c>
      <c r="AG131" s="404">
        <v>51.704747928445599</v>
      </c>
      <c r="AH131" s="403">
        <v>3.5679321121649004</v>
      </c>
      <c r="AI131" s="403">
        <v>4.9008208312085029E-2</v>
      </c>
      <c r="AJ131" s="403">
        <v>1.8920817719543029E-2</v>
      </c>
      <c r="AK131" s="403">
        <v>9.9965294315470007E-2</v>
      </c>
      <c r="AL131" s="406">
        <v>0.20426111301903868</v>
      </c>
      <c r="AM131" s="406">
        <v>3.4240068339907927E-4</v>
      </c>
      <c r="AN131" s="406">
        <v>1.3901381031167796E-3</v>
      </c>
      <c r="AO131" s="403">
        <v>3.9418200843175497</v>
      </c>
    </row>
    <row r="132" spans="1:41">
      <c r="A132" s="395">
        <v>130</v>
      </c>
      <c r="B132" s="396">
        <v>207202</v>
      </c>
      <c r="C132" s="396" t="s">
        <v>439</v>
      </c>
      <c r="D132" s="418">
        <v>20</v>
      </c>
      <c r="E132" s="402">
        <v>342272</v>
      </c>
      <c r="F132" s="402">
        <v>427869.47923899948</v>
      </c>
      <c r="G132" s="402">
        <v>24728.132157814151</v>
      </c>
      <c r="H132" s="402">
        <v>0</v>
      </c>
      <c r="I132" s="402">
        <v>48.903256049912642</v>
      </c>
      <c r="J132" s="402">
        <v>148.96228289301348</v>
      </c>
      <c r="K132" s="402">
        <v>0</v>
      </c>
      <c r="L132" s="402">
        <v>0</v>
      </c>
      <c r="M132" s="402">
        <v>0</v>
      </c>
      <c r="N132" s="402">
        <v>24925.997696757076</v>
      </c>
      <c r="O132" s="403">
        <v>1.2500861281057156</v>
      </c>
      <c r="P132" s="403">
        <v>7.2247020375064711E-2</v>
      </c>
      <c r="Q132" s="403">
        <v>0</v>
      </c>
      <c r="R132" s="403">
        <v>1.4287834251680722E-4</v>
      </c>
      <c r="S132" s="403">
        <v>4.35216093904887E-4</v>
      </c>
      <c r="T132" s="403">
        <v>0</v>
      </c>
      <c r="U132" s="403">
        <v>0</v>
      </c>
      <c r="V132" s="403">
        <v>0</v>
      </c>
      <c r="W132" s="403">
        <v>7.2825114811486402E-2</v>
      </c>
      <c r="X132" s="404">
        <v>68.615460547718257</v>
      </c>
      <c r="Y132" s="403">
        <v>4.7283717577768982</v>
      </c>
      <c r="Z132" s="403">
        <v>9.2826024659918682E-2</v>
      </c>
      <c r="AA132" s="403">
        <v>0.28872642589178921</v>
      </c>
      <c r="AB132" s="403">
        <v>0.14615866971029928</v>
      </c>
      <c r="AC132" s="405">
        <v>5.3439662911430152E-2</v>
      </c>
      <c r="AD132" s="405">
        <v>1.1221349850790794E-3</v>
      </c>
      <c r="AE132" s="405">
        <v>2.169465021494192E-3</v>
      </c>
      <c r="AF132" s="403">
        <v>5.3128141409569087</v>
      </c>
      <c r="AG132" s="404">
        <v>46.106966308113513</v>
      </c>
      <c r="AH132" s="403">
        <v>3.1734827538198149</v>
      </c>
      <c r="AI132" s="403">
        <v>3.7443080329877483E-2</v>
      </c>
      <c r="AJ132" s="403">
        <v>1.7781519428008985E-2</v>
      </c>
      <c r="AK132" s="403">
        <v>8.8442271256368693E-2</v>
      </c>
      <c r="AL132" s="406">
        <v>2.7983069210204794E-2</v>
      </c>
      <c r="AM132" s="406">
        <v>3.2226559345742694E-4</v>
      </c>
      <c r="AN132" s="406">
        <v>1.2919105254264953E-3</v>
      </c>
      <c r="AO132" s="403">
        <v>3.3467468701631597</v>
      </c>
    </row>
    <row r="133" spans="1:41">
      <c r="A133" s="395">
        <v>131</v>
      </c>
      <c r="B133" s="396">
        <v>207301</v>
      </c>
      <c r="C133" s="396" t="s">
        <v>440</v>
      </c>
      <c r="D133" s="418">
        <v>20</v>
      </c>
      <c r="E133" s="402">
        <v>604083</v>
      </c>
      <c r="F133" s="402">
        <v>12908154.317434212</v>
      </c>
      <c r="G133" s="402">
        <v>797032.25723826932</v>
      </c>
      <c r="H133" s="402">
        <v>0</v>
      </c>
      <c r="I133" s="402">
        <v>1475.3349008206924</v>
      </c>
      <c r="J133" s="402">
        <v>4493.9595562651821</v>
      </c>
      <c r="K133" s="402">
        <v>0</v>
      </c>
      <c r="L133" s="402">
        <v>0</v>
      </c>
      <c r="M133" s="402">
        <v>0</v>
      </c>
      <c r="N133" s="402">
        <v>803001.55169535521</v>
      </c>
      <c r="O133" s="403">
        <v>21.368180063723383</v>
      </c>
      <c r="P133" s="403">
        <v>1.3194085204156869</v>
      </c>
      <c r="Q133" s="403">
        <v>0</v>
      </c>
      <c r="R133" s="403">
        <v>2.4422718414865048E-3</v>
      </c>
      <c r="S133" s="403">
        <v>7.4393081021402394E-3</v>
      </c>
      <c r="T133" s="403">
        <v>0</v>
      </c>
      <c r="U133" s="403">
        <v>0</v>
      </c>
      <c r="V133" s="403">
        <v>0</v>
      </c>
      <c r="W133" s="403">
        <v>1.3292901003593136</v>
      </c>
      <c r="X133" s="404">
        <v>83.97709235953397</v>
      </c>
      <c r="Y133" s="403">
        <v>5.5968389583173312</v>
      </c>
      <c r="Z133" s="403">
        <v>7.3758845289304029E-2</v>
      </c>
      <c r="AA133" s="403">
        <v>0.1407751739906514</v>
      </c>
      <c r="AB133" s="403">
        <v>0.13632744440808867</v>
      </c>
      <c r="AC133" s="405">
        <v>1.5893636508581045E-2</v>
      </c>
      <c r="AD133" s="405">
        <v>1.1226253401376348E-3</v>
      </c>
      <c r="AE133" s="405">
        <v>2.5653419926277982E-3</v>
      </c>
      <c r="AF133" s="403">
        <v>5.9672820258467212</v>
      </c>
      <c r="AG133" s="404">
        <v>68.144454338357519</v>
      </c>
      <c r="AH133" s="403">
        <v>4.5285702405134423</v>
      </c>
      <c r="AI133" s="403">
        <v>3.7928437276929371E-2</v>
      </c>
      <c r="AJ133" s="403">
        <v>1.2398730026070986E-2</v>
      </c>
      <c r="AK133" s="403">
        <v>9.6306084902437361E-2</v>
      </c>
      <c r="AL133" s="406">
        <v>9.3763055901951876E-3</v>
      </c>
      <c r="AM133" s="406">
        <v>3.612302412512323E-4</v>
      </c>
      <c r="AN133" s="406">
        <v>1.8706448372475452E-3</v>
      </c>
      <c r="AO133" s="403">
        <v>4.6868116733875729</v>
      </c>
    </row>
    <row r="134" spans="1:41">
      <c r="A134" s="395">
        <v>132</v>
      </c>
      <c r="B134" s="396">
        <v>207401</v>
      </c>
      <c r="C134" s="396" t="s">
        <v>441</v>
      </c>
      <c r="D134" s="418">
        <v>20</v>
      </c>
      <c r="E134" s="402">
        <v>387442</v>
      </c>
      <c r="F134" s="402">
        <v>14351004.437124282</v>
      </c>
      <c r="G134" s="402">
        <v>862298.81642755691</v>
      </c>
      <c r="H134" s="402">
        <v>0</v>
      </c>
      <c r="I134" s="402">
        <v>1640.245164974956</v>
      </c>
      <c r="J134" s="402">
        <v>4996.286219255403</v>
      </c>
      <c r="K134" s="402">
        <v>0</v>
      </c>
      <c r="L134" s="402">
        <v>0</v>
      </c>
      <c r="M134" s="402">
        <v>0</v>
      </c>
      <c r="N134" s="402">
        <v>868935.34781178727</v>
      </c>
      <c r="O134" s="403">
        <v>37.04039427094709</v>
      </c>
      <c r="P134" s="403">
        <v>2.2256203933170822</v>
      </c>
      <c r="Q134" s="403">
        <v>0</v>
      </c>
      <c r="R134" s="403">
        <v>4.2335244113311313E-3</v>
      </c>
      <c r="S134" s="403">
        <v>1.2895572032085844E-2</v>
      </c>
      <c r="T134" s="403">
        <v>0</v>
      </c>
      <c r="U134" s="403">
        <v>0</v>
      </c>
      <c r="V134" s="403">
        <v>0</v>
      </c>
      <c r="W134" s="403">
        <v>2.2427494897604991</v>
      </c>
      <c r="X134" s="404">
        <v>105.42917754678291</v>
      </c>
      <c r="Y134" s="403">
        <v>6.9160528350604142</v>
      </c>
      <c r="Z134" s="403">
        <v>5.9708953541715321E-2</v>
      </c>
      <c r="AA134" s="403">
        <v>0.1776470285318098</v>
      </c>
      <c r="AB134" s="403">
        <v>0.10634229428728964</v>
      </c>
      <c r="AC134" s="405">
        <v>6.7531711566237622E-3</v>
      </c>
      <c r="AD134" s="405">
        <v>1.083477079818859E-3</v>
      </c>
      <c r="AE134" s="405">
        <v>2.6304034066599131E-3</v>
      </c>
      <c r="AF134" s="403">
        <v>7.2702181630643308</v>
      </c>
      <c r="AG134" s="404">
        <v>89.100081117932319</v>
      </c>
      <c r="AH134" s="403">
        <v>5.8012402780146086</v>
      </c>
      <c r="AI134" s="403">
        <v>2.4742423529012254E-2</v>
      </c>
      <c r="AJ134" s="403">
        <v>1.6442948693200603E-2</v>
      </c>
      <c r="AK134" s="403">
        <v>7.7812319149637557E-2</v>
      </c>
      <c r="AL134" s="406">
        <v>4.7060682149666008E-3</v>
      </c>
      <c r="AM134" s="406">
        <v>3.4189288434012614E-4</v>
      </c>
      <c r="AN134" s="406">
        <v>1.9786346617682452E-3</v>
      </c>
      <c r="AO134" s="403">
        <v>5.9272645651475369</v>
      </c>
    </row>
    <row r="135" spans="1:41">
      <c r="A135" s="395">
        <v>133</v>
      </c>
      <c r="B135" s="396">
        <v>207901</v>
      </c>
      <c r="C135" s="396" t="s">
        <v>442</v>
      </c>
      <c r="D135" s="418">
        <v>20</v>
      </c>
      <c r="E135" s="402">
        <v>270631</v>
      </c>
      <c r="F135" s="402">
        <v>5025218.898948133</v>
      </c>
      <c r="G135" s="402">
        <v>306535.9487374124</v>
      </c>
      <c r="H135" s="402">
        <v>0</v>
      </c>
      <c r="I135" s="402">
        <v>574.35638307085173</v>
      </c>
      <c r="J135" s="402">
        <v>1749.5243655981692</v>
      </c>
      <c r="K135" s="402">
        <v>0</v>
      </c>
      <c r="L135" s="402">
        <v>0</v>
      </c>
      <c r="M135" s="402">
        <v>0</v>
      </c>
      <c r="N135" s="402">
        <v>308859.82948608143</v>
      </c>
      <c r="O135" s="403">
        <v>18.568526513770163</v>
      </c>
      <c r="P135" s="403">
        <v>1.1326712340323628</v>
      </c>
      <c r="Q135" s="403">
        <v>0</v>
      </c>
      <c r="R135" s="403">
        <v>2.1222860022349684E-3</v>
      </c>
      <c r="S135" s="403">
        <v>6.4646118352966551E-3</v>
      </c>
      <c r="T135" s="403">
        <v>0</v>
      </c>
      <c r="U135" s="403">
        <v>0</v>
      </c>
      <c r="V135" s="403">
        <v>0</v>
      </c>
      <c r="W135" s="403">
        <v>1.1412581318698944</v>
      </c>
      <c r="X135" s="404">
        <v>83.296662055615457</v>
      </c>
      <c r="Y135" s="403">
        <v>5.5521648467776998</v>
      </c>
      <c r="Z135" s="403">
        <v>9.9681543826974514E-2</v>
      </c>
      <c r="AA135" s="403">
        <v>0.29026738874510399</v>
      </c>
      <c r="AB135" s="403">
        <v>0.12052623369648982</v>
      </c>
      <c r="AC135" s="405">
        <v>1.2284906146604269E-2</v>
      </c>
      <c r="AD135" s="405">
        <v>1.0365547029505839E-3</v>
      </c>
      <c r="AE135" s="405">
        <v>1.9898974038703686E-3</v>
      </c>
      <c r="AF135" s="403">
        <v>6.077951371299684</v>
      </c>
      <c r="AG135" s="404">
        <v>62.438720396579569</v>
      </c>
      <c r="AH135" s="403">
        <v>4.1300444466234749</v>
      </c>
      <c r="AI135" s="403">
        <v>4.4049208999046706E-2</v>
      </c>
      <c r="AJ135" s="403">
        <v>2.3908486522072413E-2</v>
      </c>
      <c r="AK135" s="403">
        <v>8.2562187200686768E-2</v>
      </c>
      <c r="AL135" s="406">
        <v>7.0426506987262046E-3</v>
      </c>
      <c r="AM135" s="406">
        <v>2.9973111285914788E-4</v>
      </c>
      <c r="AN135" s="406">
        <v>1.2102155122049544E-3</v>
      </c>
      <c r="AO135" s="403">
        <v>4.2891169266690667</v>
      </c>
    </row>
    <row r="136" spans="1:41">
      <c r="A136" s="395">
        <v>134</v>
      </c>
      <c r="B136" s="396">
        <v>207909</v>
      </c>
      <c r="C136" s="396" t="s">
        <v>443</v>
      </c>
      <c r="D136" s="418">
        <v>20</v>
      </c>
      <c r="E136" s="402">
        <v>1893465</v>
      </c>
      <c r="F136" s="402">
        <v>41109579.414081283</v>
      </c>
      <c r="G136" s="402">
        <v>2512424.6624923819</v>
      </c>
      <c r="H136" s="402">
        <v>0</v>
      </c>
      <c r="I136" s="402">
        <v>4698.61110861817</v>
      </c>
      <c r="J136" s="402">
        <v>14312.254309853584</v>
      </c>
      <c r="K136" s="402">
        <v>0</v>
      </c>
      <c r="L136" s="402">
        <v>0</v>
      </c>
      <c r="M136" s="402">
        <v>0</v>
      </c>
      <c r="N136" s="402">
        <v>2531435.5279108537</v>
      </c>
      <c r="O136" s="403">
        <v>21.711296176101108</v>
      </c>
      <c r="P136" s="403">
        <v>1.3268925818498796</v>
      </c>
      <c r="Q136" s="403">
        <v>0</v>
      </c>
      <c r="R136" s="403">
        <v>2.4814882285218742E-3</v>
      </c>
      <c r="S136" s="403">
        <v>7.5587635947078954E-3</v>
      </c>
      <c r="T136" s="403">
        <v>0</v>
      </c>
      <c r="U136" s="403">
        <v>0</v>
      </c>
      <c r="V136" s="403">
        <v>0</v>
      </c>
      <c r="W136" s="403">
        <v>1.3369328336731094</v>
      </c>
      <c r="X136" s="404">
        <v>95.465151435182008</v>
      </c>
      <c r="Y136" s="403">
        <v>6.4116045452182915</v>
      </c>
      <c r="Z136" s="403">
        <v>0.16768646155789887</v>
      </c>
      <c r="AA136" s="403">
        <v>0.27752235112842411</v>
      </c>
      <c r="AB136" s="403">
        <v>0.15167982816161565</v>
      </c>
      <c r="AC136" s="405">
        <v>1.1416156801399884E-2</v>
      </c>
      <c r="AD136" s="405">
        <v>1.3176789820379402E-3</v>
      </c>
      <c r="AE136" s="405">
        <v>2.4393074984963227E-3</v>
      </c>
      <c r="AF136" s="403">
        <v>7.0236663293481678</v>
      </c>
      <c r="AG136" s="404">
        <v>70.965282913158788</v>
      </c>
      <c r="AH136" s="403">
        <v>4.731905871495476</v>
      </c>
      <c r="AI136" s="403">
        <v>9.128939091639815E-2</v>
      </c>
      <c r="AJ136" s="403">
        <v>2.0280675617965434E-2</v>
      </c>
      <c r="AK136" s="403">
        <v>9.7895243143741636E-2</v>
      </c>
      <c r="AL136" s="406">
        <v>6.444400545970454E-3</v>
      </c>
      <c r="AM136" s="406">
        <v>3.9186787606739642E-4</v>
      </c>
      <c r="AN136" s="406">
        <v>1.5350803862418192E-3</v>
      </c>
      <c r="AO136" s="403">
        <v>4.9497425299818643</v>
      </c>
    </row>
    <row r="137" spans="1:41">
      <c r="A137" s="395">
        <v>135</v>
      </c>
      <c r="B137" s="396">
        <v>211101</v>
      </c>
      <c r="C137" s="396" t="s">
        <v>444</v>
      </c>
      <c r="D137" s="418">
        <v>21</v>
      </c>
      <c r="E137" s="402">
        <v>15674017</v>
      </c>
      <c r="F137" s="402">
        <v>580028482.25730813</v>
      </c>
      <c r="G137" s="402">
        <v>33644368.775728531</v>
      </c>
      <c r="H137" s="402">
        <v>0</v>
      </c>
      <c r="I137" s="402">
        <v>20143.125339053608</v>
      </c>
      <c r="J137" s="402">
        <v>188982.0965476674</v>
      </c>
      <c r="K137" s="402">
        <v>0</v>
      </c>
      <c r="L137" s="402">
        <v>0</v>
      </c>
      <c r="M137" s="402">
        <v>0</v>
      </c>
      <c r="N137" s="402">
        <v>33853493.997615255</v>
      </c>
      <c r="O137" s="403">
        <v>37.005732624719499</v>
      </c>
      <c r="P137" s="403">
        <v>2.1465058239842745</v>
      </c>
      <c r="Q137" s="403">
        <v>0</v>
      </c>
      <c r="R137" s="403">
        <v>1.2851284606271388E-3</v>
      </c>
      <c r="S137" s="403">
        <v>1.2057030214249951E-2</v>
      </c>
      <c r="T137" s="403">
        <v>0</v>
      </c>
      <c r="U137" s="403">
        <v>0</v>
      </c>
      <c r="V137" s="403">
        <v>0</v>
      </c>
      <c r="W137" s="403">
        <v>2.1598479826591519</v>
      </c>
      <c r="X137" s="404">
        <v>83.905298268310943</v>
      </c>
      <c r="Y137" s="403">
        <v>5.5089407696945534</v>
      </c>
      <c r="Z137" s="403">
        <v>0.20101111158557033</v>
      </c>
      <c r="AA137" s="403">
        <v>1.9167900755084584</v>
      </c>
      <c r="AB137" s="403">
        <v>3.8681947293322694E-2</v>
      </c>
      <c r="AC137" s="405">
        <v>4.8587145470495863E-3</v>
      </c>
      <c r="AD137" s="405">
        <v>1.2204732267760169E-3</v>
      </c>
      <c r="AE137" s="405">
        <v>2.7974154905602211E-3</v>
      </c>
      <c r="AF137" s="403">
        <v>7.6743005073462944</v>
      </c>
      <c r="AG137" s="404">
        <v>44.883056279890738</v>
      </c>
      <c r="AH137" s="403">
        <v>2.7178403785133041</v>
      </c>
      <c r="AI137" s="403">
        <v>1.9277154020839206E-3</v>
      </c>
      <c r="AJ137" s="403">
        <v>1.8667913282361101E-2</v>
      </c>
      <c r="AK137" s="403">
        <v>1.6031058360885812E-2</v>
      </c>
      <c r="AL137" s="406">
        <v>3.4466684522391509E-4</v>
      </c>
      <c r="AM137" s="406">
        <v>5.3732399904002159E-5</v>
      </c>
      <c r="AN137" s="406">
        <v>3.5615891995879157E-4</v>
      </c>
      <c r="AO137" s="403">
        <v>2.7552216237237235</v>
      </c>
    </row>
    <row r="138" spans="1:41">
      <c r="A138" s="395">
        <v>136</v>
      </c>
      <c r="B138" s="396">
        <v>212101</v>
      </c>
      <c r="C138" s="396" t="s">
        <v>445</v>
      </c>
      <c r="D138" s="418">
        <v>21</v>
      </c>
      <c r="E138" s="402">
        <v>889882</v>
      </c>
      <c r="F138" s="402">
        <v>114744156.79070997</v>
      </c>
      <c r="G138" s="402">
        <v>7562594.8900528159</v>
      </c>
      <c r="H138" s="402">
        <v>0</v>
      </c>
      <c r="I138" s="402">
        <v>105517.38922500113</v>
      </c>
      <c r="J138" s="402">
        <v>1017.8823066009816</v>
      </c>
      <c r="K138" s="402">
        <v>0</v>
      </c>
      <c r="L138" s="402">
        <v>0</v>
      </c>
      <c r="M138" s="402">
        <v>0</v>
      </c>
      <c r="N138" s="402">
        <v>7669130.1615844183</v>
      </c>
      <c r="O138" s="403">
        <v>128.94311469465612</v>
      </c>
      <c r="P138" s="403">
        <v>8.4984243866634195</v>
      </c>
      <c r="Q138" s="403">
        <v>0</v>
      </c>
      <c r="R138" s="403">
        <v>0.11857458542256291</v>
      </c>
      <c r="S138" s="403">
        <v>1.1438396400882157E-3</v>
      </c>
      <c r="T138" s="403">
        <v>0</v>
      </c>
      <c r="U138" s="403">
        <v>0</v>
      </c>
      <c r="V138" s="403">
        <v>0</v>
      </c>
      <c r="W138" s="403">
        <v>8.6181428117260701</v>
      </c>
      <c r="X138" s="404">
        <v>189.54341288062514</v>
      </c>
      <c r="Y138" s="403">
        <v>12.70844273053444</v>
      </c>
      <c r="Z138" s="403">
        <v>0.18069534348719771</v>
      </c>
      <c r="AA138" s="403">
        <v>2.2189548211639729</v>
      </c>
      <c r="AB138" s="403">
        <v>3.0111161797862336E-2</v>
      </c>
      <c r="AC138" s="405">
        <v>6.1542959189237441E-3</v>
      </c>
      <c r="AD138" s="405">
        <v>1.7120896250418624E-3</v>
      </c>
      <c r="AE138" s="405">
        <v>3.2670666921346785E-3</v>
      </c>
      <c r="AF138" s="403">
        <v>15.14933750921956</v>
      </c>
      <c r="AG138" s="404">
        <v>145.74338750383441</v>
      </c>
      <c r="AH138" s="403">
        <v>9.5801490432475394</v>
      </c>
      <c r="AI138" s="403">
        <v>-2.6156377256342934E-2</v>
      </c>
      <c r="AJ138" s="403">
        <v>0.14587753545054361</v>
      </c>
      <c r="AK138" s="403">
        <v>5.2255785590838832E-3</v>
      </c>
      <c r="AL138" s="406">
        <v>1.0974217269499645E-3</v>
      </c>
      <c r="AM138" s="406">
        <v>2.0206927661356138E-4</v>
      </c>
      <c r="AN138" s="406">
        <v>5.2096166135849132E-4</v>
      </c>
      <c r="AO138" s="403">
        <v>9.7069162326657494</v>
      </c>
    </row>
    <row r="139" spans="1:41">
      <c r="A139" s="395">
        <v>137</v>
      </c>
      <c r="B139" s="396">
        <v>212102</v>
      </c>
      <c r="C139" s="396" t="s">
        <v>446</v>
      </c>
      <c r="D139" s="418">
        <v>21</v>
      </c>
      <c r="E139" s="402">
        <v>356271</v>
      </c>
      <c r="F139" s="402">
        <v>1444880.2134538626</v>
      </c>
      <c r="G139" s="402">
        <v>97326.444725550537</v>
      </c>
      <c r="H139" s="402">
        <v>0</v>
      </c>
      <c r="I139" s="402">
        <v>2.072883343604885</v>
      </c>
      <c r="J139" s="402">
        <v>12.817367311479604</v>
      </c>
      <c r="K139" s="402">
        <v>0</v>
      </c>
      <c r="L139" s="402">
        <v>0</v>
      </c>
      <c r="M139" s="402">
        <v>0</v>
      </c>
      <c r="N139" s="402">
        <v>97341.334976205617</v>
      </c>
      <c r="O139" s="403">
        <v>4.0555650430539183</v>
      </c>
      <c r="P139" s="403">
        <v>0.27318093452891345</v>
      </c>
      <c r="Q139" s="403">
        <v>0</v>
      </c>
      <c r="R139" s="403">
        <v>5.8182769397590179E-6</v>
      </c>
      <c r="S139" s="403">
        <v>3.5976454192116686E-5</v>
      </c>
      <c r="T139" s="403">
        <v>0</v>
      </c>
      <c r="U139" s="403">
        <v>0</v>
      </c>
      <c r="V139" s="403">
        <v>0</v>
      </c>
      <c r="W139" s="403">
        <v>0.27322272926004532</v>
      </c>
      <c r="X139" s="404">
        <v>49.904149601576421</v>
      </c>
      <c r="Y139" s="403">
        <v>3.2699968668926074</v>
      </c>
      <c r="Z139" s="403">
        <v>5.7732797728690777E-2</v>
      </c>
      <c r="AA139" s="403">
        <v>0.50597790603213044</v>
      </c>
      <c r="AB139" s="403">
        <v>3.5776917845230842E-2</v>
      </c>
      <c r="AC139" s="405">
        <v>7.4989233852532713E-3</v>
      </c>
      <c r="AD139" s="405">
        <v>1.5004931912724173E-3</v>
      </c>
      <c r="AE139" s="405">
        <v>2.1219332445083809E-3</v>
      </c>
      <c r="AF139" s="403">
        <v>3.8806058383196933</v>
      </c>
      <c r="AG139" s="404">
        <v>35.251115597458778</v>
      </c>
      <c r="AH139" s="403">
        <v>2.2490626411272387</v>
      </c>
      <c r="AI139" s="403">
        <v>3.0592791643637724E-3</v>
      </c>
      <c r="AJ139" s="403">
        <v>7.7683746233255368E-3</v>
      </c>
      <c r="AK139" s="403">
        <v>2.1392164283957384E-2</v>
      </c>
      <c r="AL139" s="406">
        <v>5.6716912492763092E-3</v>
      </c>
      <c r="AM139" s="406">
        <v>5.0144521495622285E-4</v>
      </c>
      <c r="AN139" s="406">
        <v>1.2011444767134859E-3</v>
      </c>
      <c r="AO139" s="403">
        <v>2.2886567401398308</v>
      </c>
    </row>
    <row r="140" spans="1:41">
      <c r="A140" s="395">
        <v>138</v>
      </c>
      <c r="B140" s="396">
        <v>221101</v>
      </c>
      <c r="C140" s="396" t="s">
        <v>447</v>
      </c>
      <c r="D140" s="418">
        <v>39</v>
      </c>
      <c r="E140" s="402">
        <v>10635171</v>
      </c>
      <c r="F140" s="402">
        <v>14786532.870513709</v>
      </c>
      <c r="G140" s="402">
        <v>988682.54570602078</v>
      </c>
      <c r="H140" s="402">
        <v>0</v>
      </c>
      <c r="I140" s="402">
        <v>7.9412105875632193</v>
      </c>
      <c r="J140" s="402">
        <v>3011.2661592956229</v>
      </c>
      <c r="K140" s="402">
        <v>365737.94918555632</v>
      </c>
      <c r="L140" s="402">
        <v>0</v>
      </c>
      <c r="M140" s="402">
        <v>0</v>
      </c>
      <c r="N140" s="402">
        <v>1357439.7022614602</v>
      </c>
      <c r="O140" s="403">
        <v>1.3903427477107522</v>
      </c>
      <c r="P140" s="403">
        <v>9.2963483681270456E-2</v>
      </c>
      <c r="Q140" s="403">
        <v>0</v>
      </c>
      <c r="R140" s="403">
        <v>7.4669326779637288E-7</v>
      </c>
      <c r="S140" s="403">
        <v>2.8314224184036371E-4</v>
      </c>
      <c r="T140" s="403">
        <v>3.4389475184325322E-2</v>
      </c>
      <c r="U140" s="403">
        <v>0</v>
      </c>
      <c r="V140" s="403">
        <v>0</v>
      </c>
      <c r="W140" s="403">
        <v>0.12763684780070392</v>
      </c>
      <c r="X140" s="404">
        <v>57.873231347238239</v>
      </c>
      <c r="Y140" s="403">
        <v>3.7773936458704718</v>
      </c>
      <c r="Z140" s="403">
        <v>5.667256755866814E-2</v>
      </c>
      <c r="AA140" s="403">
        <v>0.22367478805432683</v>
      </c>
      <c r="AB140" s="403">
        <v>5.8798650487442275E-2</v>
      </c>
      <c r="AC140" s="405">
        <v>7.0930460553221913E-2</v>
      </c>
      <c r="AD140" s="405">
        <v>1.2384770080886747E-3</v>
      </c>
      <c r="AE140" s="405">
        <v>2.4256609937120029E-3</v>
      </c>
      <c r="AF140" s="403">
        <v>4.1911342505259315</v>
      </c>
      <c r="AG140" s="404">
        <v>41.065170822234826</v>
      </c>
      <c r="AH140" s="403">
        <v>2.6402797735254886</v>
      </c>
      <c r="AI140" s="403">
        <v>2.0105951922532738E-2</v>
      </c>
      <c r="AJ140" s="403">
        <v>7.6578870466960849E-3</v>
      </c>
      <c r="AK140" s="403">
        <v>3.8128073457778432E-2</v>
      </c>
      <c r="AL140" s="406">
        <v>5.8138929567414253E-2</v>
      </c>
      <c r="AM140" s="406">
        <v>3.8597372841120501E-4</v>
      </c>
      <c r="AN140" s="406">
        <v>1.6658634813365822E-3</v>
      </c>
      <c r="AO140" s="403">
        <v>2.7663624527296582</v>
      </c>
    </row>
    <row r="141" spans="1:41">
      <c r="A141" s="395">
        <v>139</v>
      </c>
      <c r="B141" s="396">
        <v>231101</v>
      </c>
      <c r="C141" s="396" t="s">
        <v>448</v>
      </c>
      <c r="D141" s="418">
        <v>39</v>
      </c>
      <c r="E141" s="402">
        <v>1056993</v>
      </c>
      <c r="F141" s="402">
        <v>5744790.7845876031</v>
      </c>
      <c r="G141" s="402">
        <v>372047.38025780767</v>
      </c>
      <c r="H141" s="402">
        <v>0</v>
      </c>
      <c r="I141" s="402">
        <v>3.0852799504389647</v>
      </c>
      <c r="J141" s="402">
        <v>1169.9222686853568</v>
      </c>
      <c r="K141" s="402">
        <v>0</v>
      </c>
      <c r="L141" s="402">
        <v>0</v>
      </c>
      <c r="M141" s="402">
        <v>0</v>
      </c>
      <c r="N141" s="402">
        <v>373220.3878064435</v>
      </c>
      <c r="O141" s="403">
        <v>5.4350320054982424</v>
      </c>
      <c r="P141" s="403">
        <v>0.35198660753458888</v>
      </c>
      <c r="Q141" s="403">
        <v>0</v>
      </c>
      <c r="R141" s="403">
        <v>2.9189218381190462E-6</v>
      </c>
      <c r="S141" s="403">
        <v>1.1068401292017608E-3</v>
      </c>
      <c r="T141" s="403">
        <v>0</v>
      </c>
      <c r="U141" s="403">
        <v>0</v>
      </c>
      <c r="V141" s="403">
        <v>0</v>
      </c>
      <c r="W141" s="403">
        <v>0.35309636658562876</v>
      </c>
      <c r="X141" s="404">
        <v>89.649797233285426</v>
      </c>
      <c r="Y141" s="403">
        <v>5.94545391773649</v>
      </c>
      <c r="Z141" s="403">
        <v>6.5858894256431808E-2</v>
      </c>
      <c r="AA141" s="403">
        <v>0.20283203630362209</v>
      </c>
      <c r="AB141" s="403">
        <v>0.29836909244139781</v>
      </c>
      <c r="AC141" s="405">
        <v>5.2935331420986059E-3</v>
      </c>
      <c r="AD141" s="405">
        <v>1.4982196948295995E-3</v>
      </c>
      <c r="AE141" s="405">
        <v>2.8528133534393122E-3</v>
      </c>
      <c r="AF141" s="403">
        <v>6.5221585069283101</v>
      </c>
      <c r="AG141" s="404">
        <v>72.941662239333255</v>
      </c>
      <c r="AH141" s="403">
        <v>4.8046953648470279</v>
      </c>
      <c r="AI141" s="403">
        <v>1.8648558851156672E-2</v>
      </c>
      <c r="AJ141" s="403">
        <v>1.1669774762030172E-2</v>
      </c>
      <c r="AK141" s="403">
        <v>0.1144178741926991</v>
      </c>
      <c r="AL141" s="406">
        <v>3.2739653253779778E-3</v>
      </c>
      <c r="AM141" s="406">
        <v>4.8521440468154975E-4</v>
      </c>
      <c r="AN141" s="406">
        <v>2.0812146379814351E-3</v>
      </c>
      <c r="AO141" s="403">
        <v>4.9552719670209529</v>
      </c>
    </row>
    <row r="142" spans="1:41">
      <c r="A142" s="395">
        <v>140</v>
      </c>
      <c r="B142" s="396">
        <v>231901</v>
      </c>
      <c r="C142" s="396" t="s">
        <v>449</v>
      </c>
      <c r="D142" s="418">
        <v>39</v>
      </c>
      <c r="E142" s="402">
        <v>34957</v>
      </c>
      <c r="F142" s="402">
        <v>386349.38791940222</v>
      </c>
      <c r="G142" s="402">
        <v>26381.908108583069</v>
      </c>
      <c r="H142" s="402">
        <v>0</v>
      </c>
      <c r="I142" s="402">
        <v>0.20749163287374034</v>
      </c>
      <c r="J142" s="402">
        <v>78.67975864891541</v>
      </c>
      <c r="K142" s="402">
        <v>0</v>
      </c>
      <c r="L142" s="402">
        <v>0</v>
      </c>
      <c r="M142" s="402">
        <v>0</v>
      </c>
      <c r="N142" s="402">
        <v>26460.79535886486</v>
      </c>
      <c r="O142" s="403">
        <v>11.052132274491582</v>
      </c>
      <c r="P142" s="403">
        <v>0.75469600104651624</v>
      </c>
      <c r="Q142" s="403">
        <v>0</v>
      </c>
      <c r="R142" s="403">
        <v>5.9356247067465842E-6</v>
      </c>
      <c r="S142" s="403">
        <v>2.2507583216212893E-3</v>
      </c>
      <c r="T142" s="403">
        <v>0</v>
      </c>
      <c r="U142" s="403">
        <v>0</v>
      </c>
      <c r="V142" s="403">
        <v>0</v>
      </c>
      <c r="W142" s="403">
        <v>0.75695269499284434</v>
      </c>
      <c r="X142" s="404">
        <v>43.527225490436521</v>
      </c>
      <c r="Y142" s="403">
        <v>2.8096078001562148</v>
      </c>
      <c r="Z142" s="403">
        <v>2.4348133044819777E-2</v>
      </c>
      <c r="AA142" s="403">
        <v>9.5588166440477351E-2</v>
      </c>
      <c r="AB142" s="403">
        <v>0.10725453012607426</v>
      </c>
      <c r="AC142" s="405">
        <v>5.4237084152157057E-3</v>
      </c>
      <c r="AD142" s="405">
        <v>6.8970241144849012E-4</v>
      </c>
      <c r="AE142" s="405">
        <v>1.3942650815167823E-3</v>
      </c>
      <c r="AF142" s="403">
        <v>3.0443063056757653</v>
      </c>
      <c r="AG142" s="404">
        <v>36.843730215735896</v>
      </c>
      <c r="AH142" s="403">
        <v>2.3579648620470999</v>
      </c>
      <c r="AI142" s="403">
        <v>5.4514580655027501E-3</v>
      </c>
      <c r="AJ142" s="403">
        <v>4.8382184468670078E-3</v>
      </c>
      <c r="AK142" s="403">
        <v>4.2650245766066588E-2</v>
      </c>
      <c r="AL142" s="406">
        <v>3.902538296171603E-3</v>
      </c>
      <c r="AM142" s="406">
        <v>2.4252631242144222E-4</v>
      </c>
      <c r="AN142" s="406">
        <v>1.0552735282006323E-3</v>
      </c>
      <c r="AO142" s="403">
        <v>2.41610512246233</v>
      </c>
    </row>
    <row r="143" spans="1:41">
      <c r="A143" s="395">
        <v>141</v>
      </c>
      <c r="B143" s="396">
        <v>231902</v>
      </c>
      <c r="C143" s="396" t="s">
        <v>450</v>
      </c>
      <c r="D143" s="418">
        <v>39</v>
      </c>
      <c r="E143" s="402">
        <v>63522</v>
      </c>
      <c r="F143" s="402">
        <v>772458.68239041173</v>
      </c>
      <c r="G143" s="402">
        <v>61385.441492786005</v>
      </c>
      <c r="H143" s="402">
        <v>0</v>
      </c>
      <c r="I143" s="402">
        <v>0.41485432188680171</v>
      </c>
      <c r="J143" s="402">
        <v>157.3106224498942</v>
      </c>
      <c r="K143" s="402">
        <v>0</v>
      </c>
      <c r="L143" s="402">
        <v>0</v>
      </c>
      <c r="M143" s="402">
        <v>0</v>
      </c>
      <c r="N143" s="402">
        <v>61543.16696955778</v>
      </c>
      <c r="O143" s="403">
        <v>12.160490576342239</v>
      </c>
      <c r="P143" s="403">
        <v>0.96636506238446529</v>
      </c>
      <c r="Q143" s="403">
        <v>0</v>
      </c>
      <c r="R143" s="403">
        <v>6.5308762615598013E-6</v>
      </c>
      <c r="S143" s="403">
        <v>2.4764746457903437E-3</v>
      </c>
      <c r="T143" s="403">
        <v>0</v>
      </c>
      <c r="U143" s="403">
        <v>0</v>
      </c>
      <c r="V143" s="403">
        <v>0</v>
      </c>
      <c r="W143" s="403">
        <v>0.96884806790651712</v>
      </c>
      <c r="X143" s="404">
        <v>54.756523589597506</v>
      </c>
      <c r="Y143" s="403">
        <v>3.6740555289293977</v>
      </c>
      <c r="Z143" s="403">
        <v>2.5797792873801982E-2</v>
      </c>
      <c r="AA143" s="403">
        <v>0.12552210160374538</v>
      </c>
      <c r="AB143" s="403">
        <v>3.7027124603350781E-2</v>
      </c>
      <c r="AC143" s="405">
        <v>1.2041952480779015E-2</v>
      </c>
      <c r="AD143" s="405">
        <v>7.2672090081440011E-4</v>
      </c>
      <c r="AE143" s="405">
        <v>1.6946499070829499E-3</v>
      </c>
      <c r="AF143" s="403">
        <v>3.8768658712989716</v>
      </c>
      <c r="AG143" s="404">
        <v>44.618003057390666</v>
      </c>
      <c r="AH143" s="403">
        <v>2.9898508165626696</v>
      </c>
      <c r="AI143" s="403">
        <v>7.3647125877501825E-3</v>
      </c>
      <c r="AJ143" s="403">
        <v>5.1386070129464858E-3</v>
      </c>
      <c r="AK143" s="403">
        <v>2.4042323303133491E-2</v>
      </c>
      <c r="AL143" s="406">
        <v>8.8545330380306059E-3</v>
      </c>
      <c r="AM143" s="406">
        <v>2.3147299629680876E-4</v>
      </c>
      <c r="AN143" s="406">
        <v>1.2443751853815658E-3</v>
      </c>
      <c r="AO143" s="403">
        <v>3.0367268406862098</v>
      </c>
    </row>
    <row r="144" spans="1:41">
      <c r="A144" s="395">
        <v>142</v>
      </c>
      <c r="B144" s="396">
        <v>231909</v>
      </c>
      <c r="C144" s="396" t="s">
        <v>451</v>
      </c>
      <c r="D144" s="418">
        <v>39</v>
      </c>
      <c r="E144" s="402">
        <v>1845487</v>
      </c>
      <c r="F144" s="402">
        <v>6952009.4443745939</v>
      </c>
      <c r="G144" s="402">
        <v>443429.36065449542</v>
      </c>
      <c r="H144" s="402">
        <v>0</v>
      </c>
      <c r="I144" s="402">
        <v>3.7336251498549586</v>
      </c>
      <c r="J144" s="402">
        <v>1415.7714294670545</v>
      </c>
      <c r="K144" s="402">
        <v>0</v>
      </c>
      <c r="L144" s="402">
        <v>0</v>
      </c>
      <c r="M144" s="402">
        <v>0</v>
      </c>
      <c r="N144" s="402">
        <v>444848.86570911238</v>
      </c>
      <c r="O144" s="403">
        <v>3.767032465888188</v>
      </c>
      <c r="P144" s="403">
        <v>0.24027769399323617</v>
      </c>
      <c r="Q144" s="403">
        <v>0</v>
      </c>
      <c r="R144" s="403">
        <v>2.0231110540767609E-6</v>
      </c>
      <c r="S144" s="403">
        <v>7.6715329312374166E-4</v>
      </c>
      <c r="T144" s="403">
        <v>0</v>
      </c>
      <c r="U144" s="403">
        <v>0</v>
      </c>
      <c r="V144" s="403">
        <v>0</v>
      </c>
      <c r="W144" s="403">
        <v>0.24104687039741401</v>
      </c>
      <c r="X144" s="404">
        <v>58.329852453706067</v>
      </c>
      <c r="Y144" s="403">
        <v>3.8577938910664731</v>
      </c>
      <c r="Z144" s="403">
        <v>3.5846748013684641E-2</v>
      </c>
      <c r="AA144" s="403">
        <v>0.13586766329705421</v>
      </c>
      <c r="AB144" s="403">
        <v>9.7280277748106492E-2</v>
      </c>
      <c r="AC144" s="405">
        <v>7.8453095317197411E-3</v>
      </c>
      <c r="AD144" s="405">
        <v>1.379487113401547E-3</v>
      </c>
      <c r="AE144" s="405">
        <v>2.1172790055875418E-3</v>
      </c>
      <c r="AF144" s="403">
        <v>4.1381306557760267</v>
      </c>
      <c r="AG144" s="404">
        <v>46.979589762951875</v>
      </c>
      <c r="AH144" s="403">
        <v>3.080334390023987</v>
      </c>
      <c r="AI144" s="403">
        <v>1.1585318642950065E-2</v>
      </c>
      <c r="AJ144" s="403">
        <v>7.6563265808483449E-3</v>
      </c>
      <c r="AK144" s="403">
        <v>4.5381151205676297E-2</v>
      </c>
      <c r="AL144" s="406">
        <v>5.775121972973204E-3</v>
      </c>
      <c r="AM144" s="406">
        <v>4.7152347616271777E-4</v>
      </c>
      <c r="AN144" s="406">
        <v>1.5280723807399961E-3</v>
      </c>
      <c r="AO144" s="403">
        <v>3.1527319042833399</v>
      </c>
    </row>
    <row r="145" spans="1:41">
      <c r="A145" s="395">
        <v>143</v>
      </c>
      <c r="B145" s="396">
        <v>241101</v>
      </c>
      <c r="C145" s="396" t="s">
        <v>452</v>
      </c>
      <c r="D145" s="418">
        <v>39</v>
      </c>
      <c r="E145" s="402">
        <v>203433</v>
      </c>
      <c r="F145" s="402">
        <v>391781.38558121276</v>
      </c>
      <c r="G145" s="402">
        <v>26397.272977850465</v>
      </c>
      <c r="H145" s="402">
        <v>0</v>
      </c>
      <c r="I145" s="402">
        <v>44.778574645576775</v>
      </c>
      <c r="J145" s="402">
        <v>136.39825325929897</v>
      </c>
      <c r="K145" s="402">
        <v>0</v>
      </c>
      <c r="L145" s="402">
        <v>0</v>
      </c>
      <c r="M145" s="402">
        <v>0</v>
      </c>
      <c r="N145" s="402">
        <v>26578.449805755343</v>
      </c>
      <c r="O145" s="403">
        <v>1.9258497175050888</v>
      </c>
      <c r="P145" s="403">
        <v>0.12975905078256952</v>
      </c>
      <c r="Q145" s="403">
        <v>0</v>
      </c>
      <c r="R145" s="403">
        <v>2.2011460601562566E-4</v>
      </c>
      <c r="S145" s="403">
        <v>6.7048243529466199E-4</v>
      </c>
      <c r="T145" s="403">
        <v>0</v>
      </c>
      <c r="U145" s="403">
        <v>0</v>
      </c>
      <c r="V145" s="403">
        <v>0</v>
      </c>
      <c r="W145" s="403">
        <v>0.13064964782387981</v>
      </c>
      <c r="X145" s="404">
        <v>30.017835490115345</v>
      </c>
      <c r="Y145" s="403">
        <v>1.9418526953750646</v>
      </c>
      <c r="Z145" s="403">
        <v>1.8333975470326679E-2</v>
      </c>
      <c r="AA145" s="403">
        <v>0.26954434617788614</v>
      </c>
      <c r="AB145" s="403">
        <v>0.20146810536574772</v>
      </c>
      <c r="AC145" s="405">
        <v>6.3632726937856918E-3</v>
      </c>
      <c r="AD145" s="405">
        <v>7.4437960943999346E-4</v>
      </c>
      <c r="AE145" s="405">
        <v>1.2616603490429484E-3</v>
      </c>
      <c r="AF145" s="403">
        <v>2.4395684350412941</v>
      </c>
      <c r="AG145" s="404">
        <v>19.840430538475744</v>
      </c>
      <c r="AH145" s="403">
        <v>1.2707750602358203</v>
      </c>
      <c r="AI145" s="403">
        <v>2.8018724993061558E-3</v>
      </c>
      <c r="AJ145" s="403">
        <v>8.0323598768432064E-2</v>
      </c>
      <c r="AK145" s="403">
        <v>7.0882791559272032E-2</v>
      </c>
      <c r="AL145" s="406">
        <v>4.3382228990959913E-3</v>
      </c>
      <c r="AM145" s="406">
        <v>2.409776470986388E-4</v>
      </c>
      <c r="AN145" s="406">
        <v>7.9209717868356335E-4</v>
      </c>
      <c r="AO145" s="403">
        <v>1.4301546207877089</v>
      </c>
    </row>
    <row r="146" spans="1:41">
      <c r="A146" s="395">
        <v>144</v>
      </c>
      <c r="B146" s="396">
        <v>241201</v>
      </c>
      <c r="C146" s="396" t="s">
        <v>453</v>
      </c>
      <c r="D146" s="418">
        <v>39</v>
      </c>
      <c r="E146" s="402">
        <v>71078</v>
      </c>
      <c r="F146" s="402">
        <v>823628.40394841728</v>
      </c>
      <c r="G146" s="402">
        <v>58118.149674361397</v>
      </c>
      <c r="H146" s="402">
        <v>0</v>
      </c>
      <c r="I146" s="402">
        <v>94.13644272993767</v>
      </c>
      <c r="J146" s="402">
        <v>286.74531197200287</v>
      </c>
      <c r="K146" s="402">
        <v>0</v>
      </c>
      <c r="L146" s="402">
        <v>0</v>
      </c>
      <c r="M146" s="402">
        <v>0</v>
      </c>
      <c r="N146" s="402">
        <v>58499.031429063332</v>
      </c>
      <c r="O146" s="403">
        <v>11.587669939340122</v>
      </c>
      <c r="P146" s="403">
        <v>0.81766720608854204</v>
      </c>
      <c r="Q146" s="403">
        <v>0</v>
      </c>
      <c r="R146" s="403">
        <v>1.3244104044843365E-3</v>
      </c>
      <c r="S146" s="403">
        <v>4.034234389994131E-3</v>
      </c>
      <c r="T146" s="403">
        <v>0</v>
      </c>
      <c r="U146" s="403">
        <v>0</v>
      </c>
      <c r="V146" s="403">
        <v>0</v>
      </c>
      <c r="W146" s="403">
        <v>0.82302585088302049</v>
      </c>
      <c r="X146" s="404">
        <v>44.450056716584911</v>
      </c>
      <c r="Y146" s="403">
        <v>2.9060043233054058</v>
      </c>
      <c r="Z146" s="403">
        <v>4.7961568428707413E-2</v>
      </c>
      <c r="AA146" s="403">
        <v>1.1255575490023151</v>
      </c>
      <c r="AB146" s="403">
        <v>0.91764332540682436</v>
      </c>
      <c r="AC146" s="405">
        <v>6.2571882267742768E-3</v>
      </c>
      <c r="AD146" s="405">
        <v>9.1395774109022387E-4</v>
      </c>
      <c r="AE146" s="405">
        <v>1.6178812147589288E-3</v>
      </c>
      <c r="AF146" s="403">
        <v>5.0059557933258798</v>
      </c>
      <c r="AG146" s="404">
        <v>34.253008433193237</v>
      </c>
      <c r="AH146" s="403">
        <v>2.2300407987611406</v>
      </c>
      <c r="AI146" s="403">
        <v>9.0144761017831448E-3</v>
      </c>
      <c r="AJ146" s="403">
        <v>0.57532162322898317</v>
      </c>
      <c r="AK146" s="403">
        <v>0.44918468889000945</v>
      </c>
      <c r="AL146" s="406">
        <v>4.2161379660804015E-3</v>
      </c>
      <c r="AM146" s="406">
        <v>2.7831208875964554E-4</v>
      </c>
      <c r="AN146" s="406">
        <v>1.0933304937089626E-3</v>
      </c>
      <c r="AO146" s="403">
        <v>3.2691493675304639</v>
      </c>
    </row>
    <row r="147" spans="1:41">
      <c r="A147" s="395">
        <v>145</v>
      </c>
      <c r="B147" s="396">
        <v>241202</v>
      </c>
      <c r="C147" s="396" t="s">
        <v>454</v>
      </c>
      <c r="D147" s="418">
        <v>39</v>
      </c>
      <c r="E147" s="402">
        <v>201336</v>
      </c>
      <c r="F147" s="402">
        <v>344203.14959600352</v>
      </c>
      <c r="G147" s="402">
        <v>22087.747683682665</v>
      </c>
      <c r="H147" s="402">
        <v>0</v>
      </c>
      <c r="I147" s="402">
        <v>39.340629735539878</v>
      </c>
      <c r="J147" s="402">
        <v>119.83394336511175</v>
      </c>
      <c r="K147" s="402">
        <v>0</v>
      </c>
      <c r="L147" s="402">
        <v>0</v>
      </c>
      <c r="M147" s="402">
        <v>0</v>
      </c>
      <c r="N147" s="402">
        <v>22246.922256783317</v>
      </c>
      <c r="O147" s="403">
        <v>1.7095956490444011</v>
      </c>
      <c r="P147" s="403">
        <v>0.10970590298646375</v>
      </c>
      <c r="Q147" s="403">
        <v>0</v>
      </c>
      <c r="R147" s="403">
        <v>1.9539789076737334E-4</v>
      </c>
      <c r="S147" s="403">
        <v>5.9519382209397107E-4</v>
      </c>
      <c r="T147" s="403">
        <v>0</v>
      </c>
      <c r="U147" s="403">
        <v>0</v>
      </c>
      <c r="V147" s="403">
        <v>0</v>
      </c>
      <c r="W147" s="403">
        <v>0.1104964946993251</v>
      </c>
      <c r="X147" s="404">
        <v>34.487158780813111</v>
      </c>
      <c r="Y147" s="403">
        <v>2.2535525549269391</v>
      </c>
      <c r="Z147" s="403">
        <v>2.2208643655387772E-2</v>
      </c>
      <c r="AA147" s="403">
        <v>0.23863490145852737</v>
      </c>
      <c r="AB147" s="403">
        <v>0.15750469147276297</v>
      </c>
      <c r="AC147" s="405">
        <v>1.1022109086425832E-2</v>
      </c>
      <c r="AD147" s="405">
        <v>7.300142123730964E-4</v>
      </c>
      <c r="AE147" s="405">
        <v>2.4079689159246373E-3</v>
      </c>
      <c r="AF147" s="403">
        <v>2.686060883728338</v>
      </c>
      <c r="AG147" s="404">
        <v>24.571440388007186</v>
      </c>
      <c r="AH147" s="403">
        <v>1.5881384595425081</v>
      </c>
      <c r="AI147" s="403">
        <v>5.2221957894860588E-3</v>
      </c>
      <c r="AJ147" s="403">
        <v>6.319714080723475E-2</v>
      </c>
      <c r="AK147" s="403">
        <v>6.1464083314492511E-2</v>
      </c>
      <c r="AL147" s="406">
        <v>8.1162586253363794E-3</v>
      </c>
      <c r="AM147" s="406">
        <v>2.4240071601654923E-4</v>
      </c>
      <c r="AN147" s="406">
        <v>1.952195825493057E-3</v>
      </c>
      <c r="AO147" s="403">
        <v>1.7283327346205655</v>
      </c>
    </row>
    <row r="148" spans="1:41">
      <c r="A148" s="395">
        <v>146</v>
      </c>
      <c r="B148" s="396">
        <v>251101</v>
      </c>
      <c r="C148" s="396" t="s">
        <v>455</v>
      </c>
      <c r="D148" s="418">
        <v>25</v>
      </c>
      <c r="E148" s="402">
        <v>648547</v>
      </c>
      <c r="F148" s="402">
        <v>21899511.735937588</v>
      </c>
      <c r="G148" s="402">
        <v>1586182.2210980817</v>
      </c>
      <c r="H148" s="402">
        <v>0</v>
      </c>
      <c r="I148" s="402">
        <v>6025.3459197993834</v>
      </c>
      <c r="J148" s="402">
        <v>76219.910235627583</v>
      </c>
      <c r="K148" s="402">
        <v>0</v>
      </c>
      <c r="L148" s="402">
        <v>0</v>
      </c>
      <c r="M148" s="402">
        <v>0</v>
      </c>
      <c r="N148" s="402">
        <v>1668427.4772535085</v>
      </c>
      <c r="O148" s="403">
        <v>33.767038835948028</v>
      </c>
      <c r="P148" s="403">
        <v>2.4457475265448481</v>
      </c>
      <c r="Q148" s="403">
        <v>0</v>
      </c>
      <c r="R148" s="403">
        <v>9.2905308632980858E-3</v>
      </c>
      <c r="S148" s="403">
        <v>0.11752411195430336</v>
      </c>
      <c r="T148" s="403">
        <v>0</v>
      </c>
      <c r="U148" s="403">
        <v>0</v>
      </c>
      <c r="V148" s="403">
        <v>0</v>
      </c>
      <c r="W148" s="403">
        <v>2.5725621693624494</v>
      </c>
      <c r="X148" s="404">
        <v>72.559849940467529</v>
      </c>
      <c r="Y148" s="403">
        <v>5.1317822471831178</v>
      </c>
      <c r="Z148" s="403">
        <v>2.0238368270978056E-2</v>
      </c>
      <c r="AA148" s="403">
        <v>0.13169200743157014</v>
      </c>
      <c r="AB148" s="403">
        <v>0.16270878734687855</v>
      </c>
      <c r="AC148" s="405">
        <v>8.0163607564342453E-3</v>
      </c>
      <c r="AD148" s="405">
        <v>1.2901273998073709E-3</v>
      </c>
      <c r="AE148" s="405">
        <v>1.8839590567226241E-3</v>
      </c>
      <c r="AF148" s="403">
        <v>5.4576118574455128</v>
      </c>
      <c r="AG148" s="404">
        <v>63.263369701347528</v>
      </c>
      <c r="AH148" s="403">
        <v>4.4819822349240113</v>
      </c>
      <c r="AI148" s="403">
        <v>5.0120452376723086E-3</v>
      </c>
      <c r="AJ148" s="403">
        <v>1.8687352758917277E-2</v>
      </c>
      <c r="AK148" s="403">
        <v>0.15159295253568023</v>
      </c>
      <c r="AL148" s="406">
        <v>6.0002734908379159E-3</v>
      </c>
      <c r="AM148" s="406">
        <v>4.6106821765631547E-4</v>
      </c>
      <c r="AN148" s="406">
        <v>1.3362307248434896E-3</v>
      </c>
      <c r="AO148" s="403">
        <v>4.6650721578896182</v>
      </c>
    </row>
    <row r="149" spans="1:41">
      <c r="A149" s="395">
        <v>147</v>
      </c>
      <c r="B149" s="396">
        <v>251201</v>
      </c>
      <c r="C149" s="396" t="s">
        <v>456</v>
      </c>
      <c r="D149" s="418">
        <v>25</v>
      </c>
      <c r="E149" s="402">
        <v>199973</v>
      </c>
      <c r="F149" s="402">
        <v>11830019.920362893</v>
      </c>
      <c r="G149" s="402">
        <v>736109.74920206831</v>
      </c>
      <c r="H149" s="402">
        <v>0</v>
      </c>
      <c r="I149" s="402">
        <v>538.6115160675015</v>
      </c>
      <c r="J149" s="402">
        <v>2093.3241848612338</v>
      </c>
      <c r="K149" s="402">
        <v>0</v>
      </c>
      <c r="L149" s="402">
        <v>0</v>
      </c>
      <c r="M149" s="402">
        <v>0</v>
      </c>
      <c r="N149" s="402">
        <v>738741.68490299711</v>
      </c>
      <c r="O149" s="403">
        <v>59.158085943416829</v>
      </c>
      <c r="P149" s="403">
        <v>3.681045687178111</v>
      </c>
      <c r="Q149" s="403">
        <v>0</v>
      </c>
      <c r="R149" s="403">
        <v>2.6934211921984543E-3</v>
      </c>
      <c r="S149" s="403">
        <v>1.0468034108910873E-2</v>
      </c>
      <c r="T149" s="403">
        <v>0</v>
      </c>
      <c r="U149" s="403">
        <v>0</v>
      </c>
      <c r="V149" s="403">
        <v>0</v>
      </c>
      <c r="W149" s="403">
        <v>3.6942071424792204</v>
      </c>
      <c r="X149" s="404">
        <v>138.96481836906972</v>
      </c>
      <c r="Y149" s="403">
        <v>8.9800045627746901</v>
      </c>
      <c r="Z149" s="403">
        <v>3.9405369104060541E-2</v>
      </c>
      <c r="AA149" s="403">
        <v>0.2173090114897025</v>
      </c>
      <c r="AB149" s="403">
        <v>6.2921965285037684E-2</v>
      </c>
      <c r="AC149" s="405">
        <v>9.6196077069368134E-3</v>
      </c>
      <c r="AD149" s="405">
        <v>1.9260460650523988E-3</v>
      </c>
      <c r="AE149" s="405">
        <v>4.3889669187447914E-3</v>
      </c>
      <c r="AF149" s="403">
        <v>9.3155755293442244</v>
      </c>
      <c r="AG149" s="404">
        <v>126.75885695200424</v>
      </c>
      <c r="AH149" s="403">
        <v>8.1351423559895011</v>
      </c>
      <c r="AI149" s="403">
        <v>1.1234468419246069E-2</v>
      </c>
      <c r="AJ149" s="403">
        <v>1.1572430605566566E-2</v>
      </c>
      <c r="AK149" s="403">
        <v>4.9708562205592527E-2</v>
      </c>
      <c r="AL149" s="406">
        <v>6.5649916227378787E-3</v>
      </c>
      <c r="AM149" s="406">
        <v>6.750559822817885E-4</v>
      </c>
      <c r="AN149" s="406">
        <v>3.6247068091630197E-3</v>
      </c>
      <c r="AO149" s="403">
        <v>8.2185225716340877</v>
      </c>
    </row>
    <row r="150" spans="1:41">
      <c r="A150" s="395">
        <v>148</v>
      </c>
      <c r="B150" s="396">
        <v>251909</v>
      </c>
      <c r="C150" s="396" t="s">
        <v>457</v>
      </c>
      <c r="D150" s="418">
        <v>25</v>
      </c>
      <c r="E150" s="402">
        <v>862796</v>
      </c>
      <c r="F150" s="402">
        <v>39226107.765925519</v>
      </c>
      <c r="G150" s="402">
        <v>2424640.3719432312</v>
      </c>
      <c r="H150" s="402">
        <v>0</v>
      </c>
      <c r="I150" s="402">
        <v>1785.9338796941122</v>
      </c>
      <c r="J150" s="402">
        <v>6941.0669311760603</v>
      </c>
      <c r="K150" s="402">
        <v>0</v>
      </c>
      <c r="L150" s="402">
        <v>0</v>
      </c>
      <c r="M150" s="402">
        <v>0</v>
      </c>
      <c r="N150" s="402">
        <v>2433367.3727541012</v>
      </c>
      <c r="O150" s="403">
        <v>45.463942537894845</v>
      </c>
      <c r="P150" s="403">
        <v>2.8102128103783874</v>
      </c>
      <c r="Q150" s="403">
        <v>0</v>
      </c>
      <c r="R150" s="403">
        <v>2.0699375978726281E-3</v>
      </c>
      <c r="S150" s="403">
        <v>8.0448529329946589E-3</v>
      </c>
      <c r="T150" s="403">
        <v>0</v>
      </c>
      <c r="U150" s="403">
        <v>0</v>
      </c>
      <c r="V150" s="403">
        <v>0</v>
      </c>
      <c r="W150" s="403">
        <v>2.8203276009092546</v>
      </c>
      <c r="X150" s="404">
        <v>86.306155344495281</v>
      </c>
      <c r="Y150" s="403">
        <v>5.5332820808022518</v>
      </c>
      <c r="Z150" s="403">
        <v>3.5718108430538346E-2</v>
      </c>
      <c r="AA150" s="403">
        <v>0.14631424036223598</v>
      </c>
      <c r="AB150" s="403">
        <v>6.7733490694772941E-2</v>
      </c>
      <c r="AC150" s="405">
        <v>6.1333817414523338E-3</v>
      </c>
      <c r="AD150" s="405">
        <v>1.6474991653012167E-3</v>
      </c>
      <c r="AE150" s="405">
        <v>2.1340339985159245E-3</v>
      </c>
      <c r="AF150" s="403">
        <v>5.7929628351950715</v>
      </c>
      <c r="AG150" s="404">
        <v>77.061148264236692</v>
      </c>
      <c r="AH150" s="403">
        <v>4.8952144494749614</v>
      </c>
      <c r="AI150" s="403">
        <v>1.3797632839284046E-2</v>
      </c>
      <c r="AJ150" s="403">
        <v>7.6783374668373018E-3</v>
      </c>
      <c r="AK150" s="403">
        <v>5.0057984432779375E-2</v>
      </c>
      <c r="AL150" s="406">
        <v>4.4909147073681184E-3</v>
      </c>
      <c r="AM150" s="406">
        <v>5.8597596542396752E-4</v>
      </c>
      <c r="AN150" s="406">
        <v>1.5382086877844304E-3</v>
      </c>
      <c r="AO150" s="403">
        <v>4.9733635035744381</v>
      </c>
    </row>
    <row r="151" spans="1:41">
      <c r="A151" s="395">
        <v>149</v>
      </c>
      <c r="B151" s="396">
        <v>252101</v>
      </c>
      <c r="C151" s="396" t="s">
        <v>458</v>
      </c>
      <c r="D151" s="418">
        <v>25</v>
      </c>
      <c r="E151" s="402">
        <v>404940</v>
      </c>
      <c r="F151" s="402">
        <v>190803313.28873712</v>
      </c>
      <c r="G151" s="402">
        <v>50355454.324334905</v>
      </c>
      <c r="H151" s="402">
        <v>0</v>
      </c>
      <c r="I151" s="402">
        <v>52496.876600307231</v>
      </c>
      <c r="J151" s="402">
        <v>664079.25376995804</v>
      </c>
      <c r="K151" s="402">
        <v>0</v>
      </c>
      <c r="L151" s="402">
        <v>0</v>
      </c>
      <c r="M151" s="402">
        <v>0</v>
      </c>
      <c r="N151" s="402">
        <v>51072030.454705171</v>
      </c>
      <c r="O151" s="403">
        <v>471.18909786323189</v>
      </c>
      <c r="P151" s="403">
        <v>124.35287777037315</v>
      </c>
      <c r="Q151" s="403">
        <v>0</v>
      </c>
      <c r="R151" s="403">
        <v>0.12964112362401153</v>
      </c>
      <c r="S151" s="403">
        <v>1.6399448159479382</v>
      </c>
      <c r="T151" s="403">
        <v>0</v>
      </c>
      <c r="U151" s="403">
        <v>0</v>
      </c>
      <c r="V151" s="403">
        <v>0</v>
      </c>
      <c r="W151" s="403">
        <v>126.12246370994511</v>
      </c>
      <c r="X151" s="404">
        <v>604.51625885446208</v>
      </c>
      <c r="Y151" s="403">
        <v>134.16624074917721</v>
      </c>
      <c r="Z151" s="403">
        <v>5.1678698259818537E-2</v>
      </c>
      <c r="AA151" s="403">
        <v>0.61425229451658081</v>
      </c>
      <c r="AB151" s="403">
        <v>1.7124188490405259</v>
      </c>
      <c r="AC151" s="405">
        <v>1.0821799661600011E-2</v>
      </c>
      <c r="AD151" s="405">
        <v>1.7603090317645845E-3</v>
      </c>
      <c r="AE151" s="405">
        <v>7.3273130527780209E-3</v>
      </c>
      <c r="AF151" s="403">
        <v>136.56450001274038</v>
      </c>
      <c r="AG151" s="404">
        <v>588.23361171994964</v>
      </c>
      <c r="AH151" s="403">
        <v>133.01653219767999</v>
      </c>
      <c r="AI151" s="403">
        <v>1.4888662948073779E-3</v>
      </c>
      <c r="AJ151" s="403">
        <v>0.14332044521184006</v>
      </c>
      <c r="AK151" s="403">
        <v>1.6998104409325818</v>
      </c>
      <c r="AL151" s="406">
        <v>7.8873095233619409E-3</v>
      </c>
      <c r="AM151" s="406">
        <v>5.942754353994705E-4</v>
      </c>
      <c r="AN151" s="406">
        <v>6.3060730711236076E-3</v>
      </c>
      <c r="AO151" s="403">
        <v>134.87593960814914</v>
      </c>
    </row>
    <row r="152" spans="1:41">
      <c r="A152" s="395">
        <v>150</v>
      </c>
      <c r="B152" s="396">
        <v>252201</v>
      </c>
      <c r="C152" s="396" t="s">
        <v>459</v>
      </c>
      <c r="D152" s="418">
        <v>25</v>
      </c>
      <c r="E152" s="402">
        <v>1347348</v>
      </c>
      <c r="F152" s="402">
        <v>5253359.5659778258</v>
      </c>
      <c r="G152" s="402">
        <v>355898.58250475838</v>
      </c>
      <c r="H152" s="402">
        <v>0</v>
      </c>
      <c r="I152" s="402">
        <v>1445.3887834476132</v>
      </c>
      <c r="J152" s="402">
        <v>18283.99643710881</v>
      </c>
      <c r="K152" s="402">
        <v>0</v>
      </c>
      <c r="L152" s="402">
        <v>0</v>
      </c>
      <c r="M152" s="402">
        <v>0</v>
      </c>
      <c r="N152" s="402">
        <v>375627.96772531478</v>
      </c>
      <c r="O152" s="403">
        <v>3.8990368976521479</v>
      </c>
      <c r="P152" s="403">
        <v>0.26414748268803484</v>
      </c>
      <c r="Q152" s="403">
        <v>0</v>
      </c>
      <c r="R152" s="403">
        <v>1.0727657468208758E-3</v>
      </c>
      <c r="S152" s="403">
        <v>1.3570359281424554E-2</v>
      </c>
      <c r="T152" s="403">
        <v>0</v>
      </c>
      <c r="U152" s="403">
        <v>0</v>
      </c>
      <c r="V152" s="403">
        <v>0</v>
      </c>
      <c r="W152" s="403">
        <v>0.27879060771628028</v>
      </c>
      <c r="X152" s="404">
        <v>143.89560682402771</v>
      </c>
      <c r="Y152" s="403">
        <v>26.605453635255309</v>
      </c>
      <c r="Z152" s="403">
        <v>2.1735446770724427E-2</v>
      </c>
      <c r="AA152" s="403">
        <v>0.21890764777526436</v>
      </c>
      <c r="AB152" s="403">
        <v>0.3510670288267902</v>
      </c>
      <c r="AC152" s="405">
        <v>2.1418175987074954E-2</v>
      </c>
      <c r="AD152" s="405">
        <v>1.6304016697610486E-3</v>
      </c>
      <c r="AE152" s="405">
        <v>2.55260524344215E-3</v>
      </c>
      <c r="AF152" s="403">
        <v>27.222764941528357</v>
      </c>
      <c r="AG152" s="404">
        <v>135.42208715189179</v>
      </c>
      <c r="AH152" s="403">
        <v>25.760356168143126</v>
      </c>
      <c r="AI152" s="403">
        <v>1.6227368612788794E-3</v>
      </c>
      <c r="AJ152" s="403">
        <v>3.4572363474019742E-2</v>
      </c>
      <c r="AK152" s="403">
        <v>0.3402234776095886</v>
      </c>
      <c r="AL152" s="406">
        <v>2.0148104696792783E-2</v>
      </c>
      <c r="AM152" s="406">
        <v>7.7383882789803821E-4</v>
      </c>
      <c r="AN152" s="406">
        <v>2.0087067820676653E-3</v>
      </c>
      <c r="AO152" s="403">
        <v>26.159705396394731</v>
      </c>
    </row>
    <row r="153" spans="1:41">
      <c r="A153" s="395">
        <v>151</v>
      </c>
      <c r="B153" s="396">
        <v>252301</v>
      </c>
      <c r="C153" s="396" t="s">
        <v>460</v>
      </c>
      <c r="D153" s="418">
        <v>25</v>
      </c>
      <c r="E153" s="402">
        <v>1245920</v>
      </c>
      <c r="F153" s="402">
        <v>19683880.965297658</v>
      </c>
      <c r="G153" s="402">
        <v>1538365.4780709881</v>
      </c>
      <c r="H153" s="402">
        <v>0</v>
      </c>
      <c r="I153" s="402">
        <v>5415.7459440268776</v>
      </c>
      <c r="J153" s="402">
        <v>68508.542946267349</v>
      </c>
      <c r="K153" s="402">
        <v>0</v>
      </c>
      <c r="L153" s="402">
        <v>0</v>
      </c>
      <c r="M153" s="402">
        <v>0</v>
      </c>
      <c r="N153" s="402">
        <v>1612289.7669612824</v>
      </c>
      <c r="O153" s="403">
        <v>15.798671636459529</v>
      </c>
      <c r="P153" s="403">
        <v>1.2347225167514673</v>
      </c>
      <c r="Q153" s="403">
        <v>0</v>
      </c>
      <c r="R153" s="403">
        <v>4.3467846603528941E-3</v>
      </c>
      <c r="S153" s="403">
        <v>5.4986309671782578E-2</v>
      </c>
      <c r="T153" s="403">
        <v>0</v>
      </c>
      <c r="U153" s="403">
        <v>0</v>
      </c>
      <c r="V153" s="403">
        <v>0</v>
      </c>
      <c r="W153" s="403">
        <v>1.2940556110836028</v>
      </c>
      <c r="X153" s="404">
        <v>76.409365784867035</v>
      </c>
      <c r="Y153" s="403">
        <v>9.8200217878644356</v>
      </c>
      <c r="Z153" s="403">
        <v>1.4073963949567097E-2</v>
      </c>
      <c r="AA153" s="403">
        <v>0.11972894688469522</v>
      </c>
      <c r="AB153" s="403">
        <v>0.15885850419652228</v>
      </c>
      <c r="AC153" s="405">
        <v>7.7759138835659034E-3</v>
      </c>
      <c r="AD153" s="405">
        <v>1.4255918246242729E-3</v>
      </c>
      <c r="AE153" s="405">
        <v>1.8803767715828885E-3</v>
      </c>
      <c r="AF153" s="403">
        <v>10.123765085374982</v>
      </c>
      <c r="AG153" s="404">
        <v>69.896157019292744</v>
      </c>
      <c r="AH153" s="403">
        <v>9.2830502702108451</v>
      </c>
      <c r="AI153" s="403">
        <v>2.644931994187881E-3</v>
      </c>
      <c r="AJ153" s="403">
        <v>1.937595036084104E-2</v>
      </c>
      <c r="AK153" s="403">
        <v>0.15232769191315812</v>
      </c>
      <c r="AL153" s="406">
        <v>6.8308454382462625E-3</v>
      </c>
      <c r="AM153" s="406">
        <v>5.5775893998003001E-4</v>
      </c>
      <c r="AN153" s="406">
        <v>1.4241473439179034E-3</v>
      </c>
      <c r="AO153" s="403">
        <v>9.4662115962011839</v>
      </c>
    </row>
    <row r="154" spans="1:41">
      <c r="A154" s="395">
        <v>152</v>
      </c>
      <c r="B154" s="396">
        <v>253101</v>
      </c>
      <c r="C154" s="396" t="s">
        <v>461</v>
      </c>
      <c r="D154" s="418">
        <v>25</v>
      </c>
      <c r="E154" s="402">
        <v>733697</v>
      </c>
      <c r="F154" s="402">
        <v>45612647.370870538</v>
      </c>
      <c r="G154" s="402">
        <v>2758927.0771426242</v>
      </c>
      <c r="H154" s="402">
        <v>0</v>
      </c>
      <c r="I154" s="402">
        <v>5213.2883548024311</v>
      </c>
      <c r="J154" s="402">
        <v>15879.992406197254</v>
      </c>
      <c r="K154" s="402">
        <v>0</v>
      </c>
      <c r="L154" s="402">
        <v>0</v>
      </c>
      <c r="M154" s="402">
        <v>0</v>
      </c>
      <c r="N154" s="402">
        <v>2780020.357903624</v>
      </c>
      <c r="O154" s="403">
        <v>62.168234803836647</v>
      </c>
      <c r="P154" s="403">
        <v>3.7603085158350438</v>
      </c>
      <c r="Q154" s="403">
        <v>0</v>
      </c>
      <c r="R154" s="403">
        <v>7.1055058897643453E-3</v>
      </c>
      <c r="S154" s="403">
        <v>2.1643801741314542E-2</v>
      </c>
      <c r="T154" s="403">
        <v>0</v>
      </c>
      <c r="U154" s="403">
        <v>0</v>
      </c>
      <c r="V154" s="403">
        <v>0</v>
      </c>
      <c r="W154" s="403">
        <v>3.789057823466123</v>
      </c>
      <c r="X154" s="404">
        <v>104.36430811219766</v>
      </c>
      <c r="Y154" s="403">
        <v>6.53277536444992</v>
      </c>
      <c r="Z154" s="403">
        <v>2.3249528745041534E-2</v>
      </c>
      <c r="AA154" s="403">
        <v>0.18446532845131694</v>
      </c>
      <c r="AB154" s="403">
        <v>5.5275128171915711E-2</v>
      </c>
      <c r="AC154" s="405">
        <v>5.2475685320295526E-3</v>
      </c>
      <c r="AD154" s="405">
        <v>1.3800206684430668E-3</v>
      </c>
      <c r="AE154" s="405">
        <v>2.3686277720487087E-3</v>
      </c>
      <c r="AF154" s="403">
        <v>6.8047615667907184</v>
      </c>
      <c r="AG154" s="404">
        <v>94.2445129374766</v>
      </c>
      <c r="AH154" s="403">
        <v>5.8391693233578437</v>
      </c>
      <c r="AI154" s="403">
        <v>3.3542100572609848E-3</v>
      </c>
      <c r="AJ154" s="403">
        <v>1.3482603754345516E-2</v>
      </c>
      <c r="AK154" s="403">
        <v>4.4708168652588393E-2</v>
      </c>
      <c r="AL154" s="406">
        <v>3.5605406198325621E-3</v>
      </c>
      <c r="AM154" s="406">
        <v>4.7399365197124037E-4</v>
      </c>
      <c r="AN154" s="406">
        <v>1.7164915027199031E-3</v>
      </c>
      <c r="AO154" s="403">
        <v>5.9064653315965732</v>
      </c>
    </row>
    <row r="155" spans="1:41">
      <c r="A155" s="395">
        <v>153</v>
      </c>
      <c r="B155" s="396">
        <v>259901</v>
      </c>
      <c r="C155" s="396" t="s">
        <v>462</v>
      </c>
      <c r="D155" s="418">
        <v>25</v>
      </c>
      <c r="E155" s="402">
        <v>222670</v>
      </c>
      <c r="F155" s="402">
        <v>7593689.4633215684</v>
      </c>
      <c r="G155" s="402">
        <v>561786.5395277763</v>
      </c>
      <c r="H155" s="402">
        <v>0</v>
      </c>
      <c r="I155" s="402">
        <v>867.91920949544067</v>
      </c>
      <c r="J155" s="402">
        <v>2643.7345333649096</v>
      </c>
      <c r="K155" s="402">
        <v>0</v>
      </c>
      <c r="L155" s="402">
        <v>0</v>
      </c>
      <c r="M155" s="402">
        <v>0</v>
      </c>
      <c r="N155" s="402">
        <v>565298.19327063661</v>
      </c>
      <c r="O155" s="403">
        <v>34.102885271125736</v>
      </c>
      <c r="P155" s="403">
        <v>2.5229556721955193</v>
      </c>
      <c r="Q155" s="403">
        <v>0</v>
      </c>
      <c r="R155" s="403">
        <v>3.8977824111709734E-3</v>
      </c>
      <c r="S155" s="403">
        <v>1.1872881543831273E-2</v>
      </c>
      <c r="T155" s="403">
        <v>0</v>
      </c>
      <c r="U155" s="403">
        <v>0</v>
      </c>
      <c r="V155" s="403">
        <v>0</v>
      </c>
      <c r="W155" s="403">
        <v>2.5387263361505212</v>
      </c>
      <c r="X155" s="404">
        <v>100.92563364014924</v>
      </c>
      <c r="Y155" s="403">
        <v>7.5886450776571781</v>
      </c>
      <c r="Z155" s="403">
        <v>2.2324164996034894E-2</v>
      </c>
      <c r="AA155" s="403">
        <v>0.16086743429211869</v>
      </c>
      <c r="AB155" s="403">
        <v>6.8538712748470162E-2</v>
      </c>
      <c r="AC155" s="405">
        <v>7.1026467676704166E-3</v>
      </c>
      <c r="AD155" s="405">
        <v>2.7142687284539739E-3</v>
      </c>
      <c r="AE155" s="405">
        <v>3.5092920914100555E-3</v>
      </c>
      <c r="AF155" s="403">
        <v>7.8537015972813276</v>
      </c>
      <c r="AG155" s="404">
        <v>86.649634684442006</v>
      </c>
      <c r="AH155" s="403">
        <v>6.5854536688033107</v>
      </c>
      <c r="AI155" s="403">
        <v>4.1855613270944956E-3</v>
      </c>
      <c r="AJ155" s="403">
        <v>1.5275444493282636E-2</v>
      </c>
      <c r="AK155" s="403">
        <v>5.4830793821623508E-2</v>
      </c>
      <c r="AL155" s="406">
        <v>4.6180659140860484E-3</v>
      </c>
      <c r="AM155" s="406">
        <v>9.8477488659392621E-4</v>
      </c>
      <c r="AN155" s="406">
        <v>2.6885564776302608E-3</v>
      </c>
      <c r="AO155" s="403">
        <v>6.668036865723618</v>
      </c>
    </row>
    <row r="156" spans="1:41">
      <c r="A156" s="395">
        <v>154</v>
      </c>
      <c r="B156" s="396">
        <v>259902</v>
      </c>
      <c r="C156" s="396" t="s">
        <v>463</v>
      </c>
      <c r="D156" s="418">
        <v>25</v>
      </c>
      <c r="E156" s="402">
        <v>225350</v>
      </c>
      <c r="F156" s="402">
        <v>19998538.09819866</v>
      </c>
      <c r="G156" s="402">
        <v>1473533.3959102943</v>
      </c>
      <c r="H156" s="402">
        <v>0</v>
      </c>
      <c r="I156" s="402">
        <v>2285.7288885843946</v>
      </c>
      <c r="J156" s="402">
        <v>6962.4687765274102</v>
      </c>
      <c r="K156" s="402">
        <v>0</v>
      </c>
      <c r="L156" s="402">
        <v>0</v>
      </c>
      <c r="M156" s="402">
        <v>0</v>
      </c>
      <c r="N156" s="402">
        <v>1482781.5935754059</v>
      </c>
      <c r="O156" s="403">
        <v>88.74434478898894</v>
      </c>
      <c r="P156" s="403">
        <v>6.5388657462183009</v>
      </c>
      <c r="Q156" s="403">
        <v>0</v>
      </c>
      <c r="R156" s="403">
        <v>1.0143017033877943E-2</v>
      </c>
      <c r="S156" s="403">
        <v>3.0896244848135832E-2</v>
      </c>
      <c r="T156" s="403">
        <v>0</v>
      </c>
      <c r="U156" s="403">
        <v>0</v>
      </c>
      <c r="V156" s="403">
        <v>0</v>
      </c>
      <c r="W156" s="403">
        <v>6.5799050081003143</v>
      </c>
      <c r="X156" s="404">
        <v>140.28251863207038</v>
      </c>
      <c r="Y156" s="403">
        <v>9.8309759245421589</v>
      </c>
      <c r="Z156" s="403">
        <v>2.7018998598230631E-2</v>
      </c>
      <c r="AA156" s="403">
        <v>0.24082002355157917</v>
      </c>
      <c r="AB156" s="403">
        <v>7.749775801556473E-2</v>
      </c>
      <c r="AC156" s="405">
        <v>7.2832005824037963E-3</v>
      </c>
      <c r="AD156" s="405">
        <v>8.5055893646358253E-4</v>
      </c>
      <c r="AE156" s="405">
        <v>2.0581652703902196E-3</v>
      </c>
      <c r="AF156" s="403">
        <v>10.186504629496786</v>
      </c>
      <c r="AG156" s="404">
        <v>129.25545862160538</v>
      </c>
      <c r="AH156" s="403">
        <v>9.0939695640181402</v>
      </c>
      <c r="AI156" s="403">
        <v>2.4216281718404606E-3</v>
      </c>
      <c r="AJ156" s="403">
        <v>2.2290050051286467E-2</v>
      </c>
      <c r="AK156" s="403">
        <v>6.284381343664007E-2</v>
      </c>
      <c r="AL156" s="406">
        <v>5.6468135991556674E-3</v>
      </c>
      <c r="AM156" s="406">
        <v>2.9300015872640368E-4</v>
      </c>
      <c r="AN156" s="406">
        <v>1.5110513085429052E-3</v>
      </c>
      <c r="AO156" s="403">
        <v>9.1889759207443369</v>
      </c>
    </row>
    <row r="157" spans="1:41">
      <c r="A157" s="395">
        <v>155</v>
      </c>
      <c r="B157" s="396">
        <v>259903</v>
      </c>
      <c r="C157" s="396" t="s">
        <v>464</v>
      </c>
      <c r="D157" s="418">
        <v>25</v>
      </c>
      <c r="E157" s="402">
        <v>287269</v>
      </c>
      <c r="F157" s="402">
        <v>11153155.073536986</v>
      </c>
      <c r="G157" s="402">
        <v>914215.67277315713</v>
      </c>
      <c r="H157" s="402">
        <v>0</v>
      </c>
      <c r="I157" s="402">
        <v>1274.747615314009</v>
      </c>
      <c r="J157" s="402">
        <v>3882.9585231664537</v>
      </c>
      <c r="K157" s="402">
        <v>0</v>
      </c>
      <c r="L157" s="402">
        <v>0</v>
      </c>
      <c r="M157" s="402">
        <v>0</v>
      </c>
      <c r="N157" s="402">
        <v>919373.37891163758</v>
      </c>
      <c r="O157" s="403">
        <v>38.82477772936511</v>
      </c>
      <c r="P157" s="403">
        <v>3.1824376203946723</v>
      </c>
      <c r="Q157" s="403">
        <v>0</v>
      </c>
      <c r="R157" s="403">
        <v>4.4374701597248885E-3</v>
      </c>
      <c r="S157" s="403">
        <v>1.3516803146759496E-2</v>
      </c>
      <c r="T157" s="403">
        <v>0</v>
      </c>
      <c r="U157" s="403">
        <v>0</v>
      </c>
      <c r="V157" s="403">
        <v>0</v>
      </c>
      <c r="W157" s="403">
        <v>3.2003918937011568</v>
      </c>
      <c r="X157" s="404">
        <v>104.13592472742545</v>
      </c>
      <c r="Y157" s="403">
        <v>7.554925319672618</v>
      </c>
      <c r="Z157" s="403">
        <v>4.1050203161668845E-2</v>
      </c>
      <c r="AA157" s="403">
        <v>0.21547040096259254</v>
      </c>
      <c r="AB157" s="403">
        <v>5.7625396554022171E-2</v>
      </c>
      <c r="AC157" s="405">
        <v>6.373769476374364E-3</v>
      </c>
      <c r="AD157" s="405">
        <v>1.9786131347485111E-3</v>
      </c>
      <c r="AE157" s="405">
        <v>3.5564405189922295E-3</v>
      </c>
      <c r="AF157" s="403">
        <v>7.8809801434810192</v>
      </c>
      <c r="AG157" s="404">
        <v>90.957426519251186</v>
      </c>
      <c r="AH157" s="403">
        <v>6.6292161010189581</v>
      </c>
      <c r="AI157" s="403">
        <v>1.1443117156530154E-2</v>
      </c>
      <c r="AJ157" s="403">
        <v>1.4944777155919535E-2</v>
      </c>
      <c r="AK157" s="403">
        <v>4.4456229350046075E-2</v>
      </c>
      <c r="AL157" s="406">
        <v>4.1943467993929909E-3</v>
      </c>
      <c r="AM157" s="406">
        <v>6.8367835000839332E-4</v>
      </c>
      <c r="AN157" s="406">
        <v>2.7349809001708894E-3</v>
      </c>
      <c r="AO157" s="403">
        <v>6.7076732307310198</v>
      </c>
    </row>
    <row r="158" spans="1:41">
      <c r="A158" s="395">
        <v>156</v>
      </c>
      <c r="B158" s="396">
        <v>259904</v>
      </c>
      <c r="C158" s="396" t="s">
        <v>465</v>
      </c>
      <c r="D158" s="418">
        <v>25</v>
      </c>
      <c r="E158" s="402">
        <v>221830</v>
      </c>
      <c r="F158" s="402">
        <v>3899140.9018959082</v>
      </c>
      <c r="G158" s="402">
        <v>289396.05252042605</v>
      </c>
      <c r="H158" s="402">
        <v>0</v>
      </c>
      <c r="I158" s="402">
        <v>445.6515249445788</v>
      </c>
      <c r="J158" s="402">
        <v>1357.4815644737789</v>
      </c>
      <c r="K158" s="402">
        <v>0</v>
      </c>
      <c r="L158" s="402">
        <v>0</v>
      </c>
      <c r="M158" s="402">
        <v>0</v>
      </c>
      <c r="N158" s="402">
        <v>291199.1856098444</v>
      </c>
      <c r="O158" s="403">
        <v>17.57715774194612</v>
      </c>
      <c r="P158" s="403">
        <v>1.3045848285643333</v>
      </c>
      <c r="Q158" s="403">
        <v>0</v>
      </c>
      <c r="R158" s="403">
        <v>2.008977707905057E-3</v>
      </c>
      <c r="S158" s="403">
        <v>6.1194679009772294E-3</v>
      </c>
      <c r="T158" s="403">
        <v>0</v>
      </c>
      <c r="U158" s="403">
        <v>0</v>
      </c>
      <c r="V158" s="403">
        <v>0</v>
      </c>
      <c r="W158" s="403">
        <v>1.3127132741732155</v>
      </c>
      <c r="X158" s="404">
        <v>54.795148323930292</v>
      </c>
      <c r="Y158" s="403">
        <v>3.7882736058275559</v>
      </c>
      <c r="Z158" s="403">
        <v>1.9647528900352661E-2</v>
      </c>
      <c r="AA158" s="403">
        <v>0.10744216352636922</v>
      </c>
      <c r="AB158" s="403">
        <v>5.0912506734777263E-2</v>
      </c>
      <c r="AC158" s="405">
        <v>5.063753819437803E-3</v>
      </c>
      <c r="AD158" s="405">
        <v>1.6446776563312684E-3</v>
      </c>
      <c r="AE158" s="405">
        <v>1.7058228718059248E-3</v>
      </c>
      <c r="AF158" s="403">
        <v>3.9746900593366297</v>
      </c>
      <c r="AG158" s="404">
        <v>44.17675904789921</v>
      </c>
      <c r="AH158" s="403">
        <v>3.0635267888508642</v>
      </c>
      <c r="AI158" s="403">
        <v>4.9843793695215398E-3</v>
      </c>
      <c r="AJ158" s="403">
        <v>9.890720048357695E-3</v>
      </c>
      <c r="AK158" s="403">
        <v>3.2729848481786297E-2</v>
      </c>
      <c r="AL158" s="406">
        <v>3.2889836793475275E-3</v>
      </c>
      <c r="AM158" s="406">
        <v>5.8784633238361721E-4</v>
      </c>
      <c r="AN158" s="406">
        <v>1.1510527645853341E-3</v>
      </c>
      <c r="AO158" s="403">
        <v>3.1161596195268464</v>
      </c>
    </row>
    <row r="159" spans="1:41">
      <c r="A159" s="395">
        <v>157</v>
      </c>
      <c r="B159" s="396">
        <v>259909</v>
      </c>
      <c r="C159" s="396" t="s">
        <v>466</v>
      </c>
      <c r="D159" s="418">
        <v>25</v>
      </c>
      <c r="E159" s="402">
        <v>755589</v>
      </c>
      <c r="F159" s="402">
        <v>30119705.052867617</v>
      </c>
      <c r="G159" s="402">
        <v>2354679.0544082383</v>
      </c>
      <c r="H159" s="402">
        <v>0</v>
      </c>
      <c r="I159" s="402">
        <v>8287.0177259724624</v>
      </c>
      <c r="J159" s="402">
        <v>104829.78995763721</v>
      </c>
      <c r="K159" s="402">
        <v>0</v>
      </c>
      <c r="L159" s="402">
        <v>0</v>
      </c>
      <c r="M159" s="402">
        <v>0</v>
      </c>
      <c r="N159" s="402">
        <v>2467795.8620918482</v>
      </c>
      <c r="O159" s="403">
        <v>39.862551007052275</v>
      </c>
      <c r="P159" s="403">
        <v>3.1163490395019493</v>
      </c>
      <c r="Q159" s="403">
        <v>0</v>
      </c>
      <c r="R159" s="403">
        <v>1.0967626217391283E-2</v>
      </c>
      <c r="S159" s="403">
        <v>0.13873916898953959</v>
      </c>
      <c r="T159" s="403">
        <v>0</v>
      </c>
      <c r="U159" s="403">
        <v>0</v>
      </c>
      <c r="V159" s="403">
        <v>0</v>
      </c>
      <c r="W159" s="403">
        <v>3.2660558347088804</v>
      </c>
      <c r="X159" s="404">
        <v>81.347748733679708</v>
      </c>
      <c r="Y159" s="403">
        <v>6.067584310472129</v>
      </c>
      <c r="Z159" s="403">
        <v>2.3781433652168716E-2</v>
      </c>
      <c r="AA159" s="403">
        <v>0.15566157412163459</v>
      </c>
      <c r="AB159" s="403">
        <v>0.18146587433720793</v>
      </c>
      <c r="AC159" s="405">
        <v>7.9134917638600307E-3</v>
      </c>
      <c r="AD159" s="405">
        <v>1.7051508370226731E-3</v>
      </c>
      <c r="AE159" s="405">
        <v>2.2141868807135511E-3</v>
      </c>
      <c r="AF159" s="403">
        <v>6.4403260220647418</v>
      </c>
      <c r="AG159" s="404">
        <v>71.233406884613146</v>
      </c>
      <c r="AH159" s="403">
        <v>5.3636025888424612</v>
      </c>
      <c r="AI159" s="403">
        <v>5.9465782107660905E-3</v>
      </c>
      <c r="AJ159" s="403">
        <v>2.4398801494358753E-2</v>
      </c>
      <c r="AK159" s="403">
        <v>0.16810469639848788</v>
      </c>
      <c r="AL159" s="406">
        <v>5.9277304675423989E-3</v>
      </c>
      <c r="AM159" s="406">
        <v>6.2887420748926207E-4</v>
      </c>
      <c r="AN159" s="406">
        <v>1.5944582078544363E-3</v>
      </c>
      <c r="AO159" s="403">
        <v>5.57020372782896</v>
      </c>
    </row>
    <row r="160" spans="1:41">
      <c r="A160" s="395">
        <v>158</v>
      </c>
      <c r="B160" s="396">
        <v>261101</v>
      </c>
      <c r="C160" s="396" t="s">
        <v>467</v>
      </c>
      <c r="D160" s="418">
        <v>26</v>
      </c>
      <c r="E160" s="402">
        <v>2154291</v>
      </c>
      <c r="F160" s="402">
        <v>1312281886.7521095</v>
      </c>
      <c r="G160" s="402">
        <v>131500604.79414685</v>
      </c>
      <c r="H160" s="402">
        <v>0</v>
      </c>
      <c r="I160" s="402">
        <v>54369.517976470626</v>
      </c>
      <c r="J160" s="402">
        <v>296582.77704128355</v>
      </c>
      <c r="K160" s="402">
        <v>0</v>
      </c>
      <c r="L160" s="402">
        <v>0</v>
      </c>
      <c r="M160" s="402">
        <v>0</v>
      </c>
      <c r="N160" s="402">
        <v>131851557.08916461</v>
      </c>
      <c r="O160" s="403">
        <v>609.14792233366313</v>
      </c>
      <c r="P160" s="403">
        <v>61.041245028711003</v>
      </c>
      <c r="Q160" s="403">
        <v>0</v>
      </c>
      <c r="R160" s="403">
        <v>2.5237777986572209E-2</v>
      </c>
      <c r="S160" s="403">
        <v>0.13767071256449734</v>
      </c>
      <c r="T160" s="403">
        <v>0</v>
      </c>
      <c r="U160" s="403">
        <v>0</v>
      </c>
      <c r="V160" s="403">
        <v>0</v>
      </c>
      <c r="W160" s="403">
        <v>61.204153519262078</v>
      </c>
      <c r="X160" s="404">
        <v>715.53458007403981</v>
      </c>
      <c r="Y160" s="403">
        <v>68.486844032981068</v>
      </c>
      <c r="Z160" s="403">
        <v>2.9930162514225228E-2</v>
      </c>
      <c r="AA160" s="403">
        <v>0.80783021360463569</v>
      </c>
      <c r="AB160" s="403">
        <v>0.18253229671282512</v>
      </c>
      <c r="AC160" s="405">
        <v>8.9834784475789943E-3</v>
      </c>
      <c r="AD160" s="405">
        <v>1.5702646497265755E-3</v>
      </c>
      <c r="AE160" s="405">
        <v>4.4095879269593838E-3</v>
      </c>
      <c r="AF160" s="403">
        <v>69.522100036837102</v>
      </c>
      <c r="AG160" s="404">
        <v>666.6121791439017</v>
      </c>
      <c r="AH160" s="403">
        <v>65.086229745330797</v>
      </c>
      <c r="AI160" s="403">
        <v>-3.5588049727557962E-2</v>
      </c>
      <c r="AJ160" s="403">
        <v>5.8278918472276037E-2</v>
      </c>
      <c r="AK160" s="403">
        <v>0.15367297427399862</v>
      </c>
      <c r="AL160" s="406">
        <v>1.1591242227401261E-3</v>
      </c>
      <c r="AM160" s="406">
        <v>2.5580484347894787E-4</v>
      </c>
      <c r="AN160" s="406">
        <v>1.8495790519268563E-3</v>
      </c>
      <c r="AO160" s="403">
        <v>65.26585809646771</v>
      </c>
    </row>
    <row r="161" spans="1:41">
      <c r="A161" s="395">
        <v>159</v>
      </c>
      <c r="B161" s="396">
        <v>261102</v>
      </c>
      <c r="C161" s="396" t="s">
        <v>468</v>
      </c>
      <c r="D161" s="418">
        <v>26</v>
      </c>
      <c r="E161" s="402">
        <v>257770</v>
      </c>
      <c r="F161" s="402">
        <v>29864117.05560885</v>
      </c>
      <c r="G161" s="402">
        <v>2758870.7539167455</v>
      </c>
      <c r="H161" s="402">
        <v>0</v>
      </c>
      <c r="I161" s="402">
        <v>3944.615954972377</v>
      </c>
      <c r="J161" s="402">
        <v>6749.4513638071403</v>
      </c>
      <c r="K161" s="402">
        <v>0</v>
      </c>
      <c r="L161" s="402">
        <v>0</v>
      </c>
      <c r="M161" s="402">
        <v>0</v>
      </c>
      <c r="N161" s="402">
        <v>2769564.821235525</v>
      </c>
      <c r="O161" s="403">
        <v>115.85567387829791</v>
      </c>
      <c r="P161" s="403">
        <v>10.702838786192132</v>
      </c>
      <c r="Q161" s="403">
        <v>0</v>
      </c>
      <c r="R161" s="403">
        <v>1.5302851204455046E-2</v>
      </c>
      <c r="S161" s="403">
        <v>2.6184006532207552E-2</v>
      </c>
      <c r="T161" s="403">
        <v>0</v>
      </c>
      <c r="U161" s="403">
        <v>0</v>
      </c>
      <c r="V161" s="403">
        <v>0</v>
      </c>
      <c r="W161" s="403">
        <v>10.744325643928795</v>
      </c>
      <c r="X161" s="404">
        <v>209.72079435161118</v>
      </c>
      <c r="Y161" s="403">
        <v>16.93895549089865</v>
      </c>
      <c r="Z161" s="403">
        <v>7.271828216994237E-3</v>
      </c>
      <c r="AA161" s="403">
        <v>0.31231105222258648</v>
      </c>
      <c r="AB161" s="403">
        <v>7.8452019064398415E-2</v>
      </c>
      <c r="AC161" s="405">
        <v>8.5474738484649197E-3</v>
      </c>
      <c r="AD161" s="405">
        <v>1.8155666460195714E-3</v>
      </c>
      <c r="AE161" s="405">
        <v>4.9256543202763955E-3</v>
      </c>
      <c r="AF161" s="403">
        <v>17.352279085217386</v>
      </c>
      <c r="AG161" s="404">
        <v>172.71770190703728</v>
      </c>
      <c r="AH161" s="403">
        <v>14.35084472048684</v>
      </c>
      <c r="AI161" s="403">
        <v>-1.7491129980558569E-2</v>
      </c>
      <c r="AJ161" s="403">
        <v>2.4207143805900992E-2</v>
      </c>
      <c r="AK161" s="403">
        <v>5.2670720368559784E-2</v>
      </c>
      <c r="AL161" s="406">
        <v>2.2702621653411643E-3</v>
      </c>
      <c r="AM161" s="406">
        <v>4.6422519853317901E-4</v>
      </c>
      <c r="AN161" s="406">
        <v>3.0109459366305723E-3</v>
      </c>
      <c r="AO161" s="403">
        <v>14.415976887981259</v>
      </c>
    </row>
    <row r="162" spans="1:41">
      <c r="A162" s="395">
        <v>160</v>
      </c>
      <c r="B162" s="396">
        <v>261103</v>
      </c>
      <c r="C162" s="396" t="s">
        <v>469</v>
      </c>
      <c r="D162" s="418">
        <v>26</v>
      </c>
      <c r="E162" s="402">
        <v>3743816</v>
      </c>
      <c r="F162" s="402">
        <v>52015834.162049375</v>
      </c>
      <c r="G162" s="402">
        <v>9506395.3780831397</v>
      </c>
      <c r="H162" s="402">
        <v>0</v>
      </c>
      <c r="I162" s="402">
        <v>2155.0825772152739</v>
      </c>
      <c r="J162" s="402">
        <v>11755.858784335744</v>
      </c>
      <c r="K162" s="402">
        <v>0</v>
      </c>
      <c r="L162" s="402">
        <v>0</v>
      </c>
      <c r="M162" s="402">
        <v>0</v>
      </c>
      <c r="N162" s="402">
        <v>9520306.3194446918</v>
      </c>
      <c r="O162" s="403">
        <v>13.893800913840151</v>
      </c>
      <c r="P162" s="403">
        <v>2.5392261206435198</v>
      </c>
      <c r="Q162" s="403">
        <v>0</v>
      </c>
      <c r="R162" s="403">
        <v>5.7563795261713561E-4</v>
      </c>
      <c r="S162" s="403">
        <v>3.140073866967753E-3</v>
      </c>
      <c r="T162" s="403">
        <v>0</v>
      </c>
      <c r="U162" s="403">
        <v>0</v>
      </c>
      <c r="V162" s="403">
        <v>0</v>
      </c>
      <c r="W162" s="403">
        <v>2.542941832463105</v>
      </c>
      <c r="X162" s="404">
        <v>439.3499476726181</v>
      </c>
      <c r="Y162" s="403">
        <v>42.726913005026042</v>
      </c>
      <c r="Z162" s="403">
        <v>2.1025611753272139E-2</v>
      </c>
      <c r="AA162" s="403">
        <v>0.49956799016193004</v>
      </c>
      <c r="AB162" s="403">
        <v>0.11859529036691438</v>
      </c>
      <c r="AC162" s="405">
        <v>7.1848660983421433E-3</v>
      </c>
      <c r="AD162" s="405">
        <v>1.7032141794962308E-3</v>
      </c>
      <c r="AE162" s="405">
        <v>3.6627836943178057E-3</v>
      </c>
      <c r="AF162" s="403">
        <v>43.378652761280286</v>
      </c>
      <c r="AG162" s="404">
        <v>396.43339405290124</v>
      </c>
      <c r="AH162" s="403">
        <v>39.490005559627271</v>
      </c>
      <c r="AI162" s="403">
        <v>-1.9503037362960853E-2</v>
      </c>
      <c r="AJ162" s="403">
        <v>3.4512506530952017E-2</v>
      </c>
      <c r="AK162" s="403">
        <v>9.6137968938156862E-2</v>
      </c>
      <c r="AL162" s="406">
        <v>2.0114256694933044E-3</v>
      </c>
      <c r="AM162" s="406">
        <v>4.2632096473346179E-4</v>
      </c>
      <c r="AN162" s="406">
        <v>1.8283681465185238E-3</v>
      </c>
      <c r="AO162" s="403">
        <v>39.605419112514163</v>
      </c>
    </row>
    <row r="163" spans="1:41">
      <c r="A163" s="395">
        <v>161</v>
      </c>
      <c r="B163" s="396">
        <v>261104</v>
      </c>
      <c r="C163" s="396" t="s">
        <v>470</v>
      </c>
      <c r="D163" s="418">
        <v>26</v>
      </c>
      <c r="E163" s="402">
        <v>1426203</v>
      </c>
      <c r="F163" s="402">
        <v>16891980.798407596</v>
      </c>
      <c r="G163" s="402">
        <v>1571101.672082816</v>
      </c>
      <c r="H163" s="402">
        <v>241929.090863032</v>
      </c>
      <c r="I163" s="402">
        <v>14878.266970351082</v>
      </c>
      <c r="J163" s="402">
        <v>3817.6786752114403</v>
      </c>
      <c r="K163" s="402">
        <v>0</v>
      </c>
      <c r="L163" s="402">
        <v>0</v>
      </c>
      <c r="M163" s="402">
        <v>0</v>
      </c>
      <c r="N163" s="402">
        <v>1831726.7085914107</v>
      </c>
      <c r="O163" s="403">
        <v>11.844022764226127</v>
      </c>
      <c r="P163" s="403">
        <v>1.1015975089680894</v>
      </c>
      <c r="Q163" s="403">
        <v>0.16963159582684373</v>
      </c>
      <c r="R163" s="403">
        <v>1.0432082228372176E-2</v>
      </c>
      <c r="S163" s="403">
        <v>2.6768129608558109E-3</v>
      </c>
      <c r="T163" s="403">
        <v>0</v>
      </c>
      <c r="U163" s="403">
        <v>0</v>
      </c>
      <c r="V163" s="403">
        <v>0</v>
      </c>
      <c r="W163" s="403">
        <v>1.2843379999841611</v>
      </c>
      <c r="X163" s="404">
        <v>138.7593041931483</v>
      </c>
      <c r="Y163" s="403">
        <v>10.421164183264469</v>
      </c>
      <c r="Z163" s="403">
        <v>0.1844217495596599</v>
      </c>
      <c r="AA163" s="403">
        <v>0.20442543265919128</v>
      </c>
      <c r="AB163" s="403">
        <v>5.1487462252199648E-2</v>
      </c>
      <c r="AC163" s="405">
        <v>4.5780873316507674E-3</v>
      </c>
      <c r="AD163" s="405">
        <v>1.3261291858907729E-3</v>
      </c>
      <c r="AE163" s="405">
        <v>4.4238497050846561E-3</v>
      </c>
      <c r="AF163" s="403">
        <v>10.871826893958145</v>
      </c>
      <c r="AG163" s="404">
        <v>103.07447288132788</v>
      </c>
      <c r="AH163" s="403">
        <v>7.6359275905396604</v>
      </c>
      <c r="AI163" s="403">
        <v>0.16820797510083921</v>
      </c>
      <c r="AJ163" s="403">
        <v>1.8830992374846214E-2</v>
      </c>
      <c r="AK163" s="403">
        <v>3.4633541653101035E-2</v>
      </c>
      <c r="AL163" s="406">
        <v>2.0796347376758357E-3</v>
      </c>
      <c r="AM163" s="406">
        <v>3.7625200533566538E-4</v>
      </c>
      <c r="AN163" s="406">
        <v>3.2436025145969219E-3</v>
      </c>
      <c r="AO163" s="403">
        <v>7.8632995889260577</v>
      </c>
    </row>
    <row r="164" spans="1:41">
      <c r="A164" s="395">
        <v>162</v>
      </c>
      <c r="B164" s="396">
        <v>2612011</v>
      </c>
      <c r="C164" s="396" t="s">
        <v>471</v>
      </c>
      <c r="D164" s="418">
        <v>26</v>
      </c>
      <c r="E164" s="402">
        <v>0</v>
      </c>
      <c r="F164" s="402">
        <v>0</v>
      </c>
      <c r="G164" s="402">
        <v>0</v>
      </c>
      <c r="H164" s="402">
        <v>0</v>
      </c>
      <c r="I164" s="402">
        <v>0</v>
      </c>
      <c r="J164" s="402">
        <v>0</v>
      </c>
      <c r="K164" s="402">
        <v>0</v>
      </c>
      <c r="L164" s="402">
        <v>0</v>
      </c>
      <c r="M164" s="402">
        <v>0</v>
      </c>
      <c r="N164" s="402">
        <v>0</v>
      </c>
      <c r="O164" s="403">
        <v>0</v>
      </c>
      <c r="P164" s="403">
        <v>0</v>
      </c>
      <c r="Q164" s="403">
        <v>0</v>
      </c>
      <c r="R164" s="403">
        <v>0</v>
      </c>
      <c r="S164" s="403">
        <v>0</v>
      </c>
      <c r="T164" s="403">
        <v>0</v>
      </c>
      <c r="U164" s="403">
        <v>0</v>
      </c>
      <c r="V164" s="403">
        <v>0</v>
      </c>
      <c r="W164" s="403">
        <v>0</v>
      </c>
      <c r="X164" s="404">
        <v>0</v>
      </c>
      <c r="Y164" s="403">
        <v>0</v>
      </c>
      <c r="Z164" s="403">
        <v>0</v>
      </c>
      <c r="AA164" s="403">
        <v>0</v>
      </c>
      <c r="AB164" s="403">
        <v>0</v>
      </c>
      <c r="AC164" s="405">
        <v>0</v>
      </c>
      <c r="AD164" s="405">
        <v>0</v>
      </c>
      <c r="AE164" s="405">
        <v>0</v>
      </c>
      <c r="AF164" s="403">
        <v>0</v>
      </c>
      <c r="AG164" s="404">
        <v>0</v>
      </c>
      <c r="AH164" s="403">
        <v>0</v>
      </c>
      <c r="AI164" s="403">
        <v>0</v>
      </c>
      <c r="AJ164" s="403">
        <v>0</v>
      </c>
      <c r="AK164" s="403">
        <v>0</v>
      </c>
      <c r="AL164" s="406">
        <v>0</v>
      </c>
      <c r="AM164" s="406">
        <v>0</v>
      </c>
      <c r="AN164" s="406">
        <v>0</v>
      </c>
      <c r="AO164" s="403">
        <v>0</v>
      </c>
    </row>
    <row r="165" spans="1:41">
      <c r="A165" s="395">
        <v>163</v>
      </c>
      <c r="B165" s="396">
        <v>262101</v>
      </c>
      <c r="C165" s="396" t="s">
        <v>472</v>
      </c>
      <c r="D165" s="418">
        <v>26</v>
      </c>
      <c r="E165" s="402">
        <v>7476530</v>
      </c>
      <c r="F165" s="402">
        <v>147793707.47331494</v>
      </c>
      <c r="G165" s="402">
        <v>8577961.5290078223</v>
      </c>
      <c r="H165" s="402">
        <v>0</v>
      </c>
      <c r="I165" s="402">
        <v>6123.2824413719445</v>
      </c>
      <c r="J165" s="402">
        <v>33402.174208278877</v>
      </c>
      <c r="K165" s="402">
        <v>0</v>
      </c>
      <c r="L165" s="402">
        <v>0</v>
      </c>
      <c r="M165" s="402">
        <v>0</v>
      </c>
      <c r="N165" s="402">
        <v>8617486.985657474</v>
      </c>
      <c r="O165" s="403">
        <v>19.767687346043544</v>
      </c>
      <c r="P165" s="403">
        <v>1.1473185460377773</v>
      </c>
      <c r="Q165" s="403">
        <v>0</v>
      </c>
      <c r="R165" s="403">
        <v>8.1900058467924888E-4</v>
      </c>
      <c r="S165" s="403">
        <v>4.4676038494166253E-3</v>
      </c>
      <c r="T165" s="403">
        <v>0</v>
      </c>
      <c r="U165" s="403">
        <v>0</v>
      </c>
      <c r="V165" s="403">
        <v>0</v>
      </c>
      <c r="W165" s="403">
        <v>1.1526051504718733</v>
      </c>
      <c r="X165" s="404">
        <v>268.95089937316209</v>
      </c>
      <c r="Y165" s="403">
        <v>24.589729348284717</v>
      </c>
      <c r="Z165" s="403">
        <v>4.8359643833135742E-2</v>
      </c>
      <c r="AA165" s="403">
        <v>0.33391533769877157</v>
      </c>
      <c r="AB165" s="403">
        <v>7.6706304198667863E-2</v>
      </c>
      <c r="AC165" s="405">
        <v>5.3861426642630161E-3</v>
      </c>
      <c r="AD165" s="405">
        <v>1.319776016110899E-3</v>
      </c>
      <c r="AE165" s="405">
        <v>3.0414227183708457E-3</v>
      </c>
      <c r="AF165" s="403">
        <v>25.05845797541404</v>
      </c>
      <c r="AG165" s="404">
        <v>240.04515329320679</v>
      </c>
      <c r="AH165" s="403">
        <v>22.400691757173441</v>
      </c>
      <c r="AI165" s="403">
        <v>2.0336294649252185E-2</v>
      </c>
      <c r="AJ165" s="403">
        <v>2.354831797780451E-2</v>
      </c>
      <c r="AK165" s="403">
        <v>6.1636630505939989E-2</v>
      </c>
      <c r="AL165" s="406">
        <v>2.2135710060818083E-3</v>
      </c>
      <c r="AM165" s="406">
        <v>3.6494212785857696E-4</v>
      </c>
      <c r="AN165" s="406">
        <v>1.8204733703093164E-3</v>
      </c>
      <c r="AO165" s="403">
        <v>22.510611986810687</v>
      </c>
    </row>
    <row r="166" spans="1:41">
      <c r="A166" s="395">
        <v>164</v>
      </c>
      <c r="B166" s="396">
        <v>262201</v>
      </c>
      <c r="C166" s="396" t="s">
        <v>473</v>
      </c>
      <c r="D166" s="418">
        <v>26</v>
      </c>
      <c r="E166" s="402">
        <v>1282281</v>
      </c>
      <c r="F166" s="402">
        <v>19574225.644471172</v>
      </c>
      <c r="G166" s="402">
        <v>1210040.083588985</v>
      </c>
      <c r="H166" s="402">
        <v>0</v>
      </c>
      <c r="I166" s="402">
        <v>810.98521879819521</v>
      </c>
      <c r="J166" s="402">
        <v>4423.8804624807008</v>
      </c>
      <c r="K166" s="402">
        <v>0</v>
      </c>
      <c r="L166" s="402">
        <v>0</v>
      </c>
      <c r="M166" s="402">
        <v>0</v>
      </c>
      <c r="N166" s="402">
        <v>1215274.949270264</v>
      </c>
      <c r="O166" s="403">
        <v>15.265160791176951</v>
      </c>
      <c r="P166" s="403">
        <v>0.94366217981002998</v>
      </c>
      <c r="Q166" s="403">
        <v>0</v>
      </c>
      <c r="R166" s="403">
        <v>6.324551473492903E-4</v>
      </c>
      <c r="S166" s="403">
        <v>3.4500085881961138E-3</v>
      </c>
      <c r="T166" s="403">
        <v>0</v>
      </c>
      <c r="U166" s="403">
        <v>0</v>
      </c>
      <c r="V166" s="403">
        <v>0</v>
      </c>
      <c r="W166" s="403">
        <v>0.94774464354557553</v>
      </c>
      <c r="X166" s="404">
        <v>188.66674685015821</v>
      </c>
      <c r="Y166" s="403">
        <v>16.394549985198243</v>
      </c>
      <c r="Z166" s="403">
        <v>3.4050084132054487E-2</v>
      </c>
      <c r="AA166" s="403">
        <v>0.24387995720017464</v>
      </c>
      <c r="AB166" s="403">
        <v>5.7697352574101093E-2</v>
      </c>
      <c r="AC166" s="405">
        <v>4.9765898436671622E-3</v>
      </c>
      <c r="AD166" s="405">
        <v>1.1706420645874898E-3</v>
      </c>
      <c r="AE166" s="405">
        <v>2.5213671739787516E-3</v>
      </c>
      <c r="AF166" s="403">
        <v>16.738845978186809</v>
      </c>
      <c r="AG166" s="404">
        <v>163.61900581018097</v>
      </c>
      <c r="AH166" s="403">
        <v>14.40740382326217</v>
      </c>
      <c r="AI166" s="403">
        <v>1.2175939474332789E-2</v>
      </c>
      <c r="AJ166" s="403">
        <v>1.7557627764198051E-2</v>
      </c>
      <c r="AK166" s="403">
        <v>4.5564821663678881E-2</v>
      </c>
      <c r="AL166" s="406">
        <v>2.7807577861195909E-3</v>
      </c>
      <c r="AM166" s="406">
        <v>3.5566542246850887E-4</v>
      </c>
      <c r="AN166" s="406">
        <v>1.6080665186278338E-3</v>
      </c>
      <c r="AO166" s="403">
        <v>14.487446701891599</v>
      </c>
    </row>
    <row r="167" spans="1:41">
      <c r="A167" s="395">
        <v>165</v>
      </c>
      <c r="B167" s="396">
        <v>262301</v>
      </c>
      <c r="C167" s="396" t="s">
        <v>474</v>
      </c>
      <c r="D167" s="418">
        <v>26</v>
      </c>
      <c r="E167" s="402">
        <v>3470077</v>
      </c>
      <c r="F167" s="402">
        <v>92647166.749123991</v>
      </c>
      <c r="G167" s="402">
        <v>6538864.6910809157</v>
      </c>
      <c r="H167" s="402">
        <v>0</v>
      </c>
      <c r="I167" s="402">
        <v>3838.4906847282382</v>
      </c>
      <c r="J167" s="402">
        <v>20938.758872507842</v>
      </c>
      <c r="K167" s="402">
        <v>0</v>
      </c>
      <c r="L167" s="402">
        <v>0</v>
      </c>
      <c r="M167" s="402">
        <v>0</v>
      </c>
      <c r="N167" s="402">
        <v>6563641.940638152</v>
      </c>
      <c r="O167" s="403">
        <v>26.698879232110411</v>
      </c>
      <c r="P167" s="403">
        <v>1.8843572321539022</v>
      </c>
      <c r="Q167" s="403">
        <v>0</v>
      </c>
      <c r="R167" s="403">
        <v>1.1061687347941381E-3</v>
      </c>
      <c r="S167" s="403">
        <v>6.0340905612491719E-3</v>
      </c>
      <c r="T167" s="403">
        <v>0</v>
      </c>
      <c r="U167" s="403">
        <v>0</v>
      </c>
      <c r="V167" s="403">
        <v>0</v>
      </c>
      <c r="W167" s="403">
        <v>1.8914974914499454</v>
      </c>
      <c r="X167" s="404">
        <v>218.20432378322991</v>
      </c>
      <c r="Y167" s="403">
        <v>18.676580091379925</v>
      </c>
      <c r="Z167" s="403">
        <v>4.7930327352795052E-2</v>
      </c>
      <c r="AA167" s="403">
        <v>0.27104507943752659</v>
      </c>
      <c r="AB167" s="403">
        <v>6.9166615663133299E-2</v>
      </c>
      <c r="AC167" s="405">
        <v>5.2067957216226637E-3</v>
      </c>
      <c r="AD167" s="405">
        <v>1.1809926559708292E-3</v>
      </c>
      <c r="AE167" s="405">
        <v>3.4466691718873623E-3</v>
      </c>
      <c r="AF167" s="403">
        <v>19.074556571382871</v>
      </c>
      <c r="AG167" s="404">
        <v>191.2594603117511</v>
      </c>
      <c r="AH167" s="403">
        <v>16.565195054030436</v>
      </c>
      <c r="AI167" s="403">
        <v>2.0413052328905876E-2</v>
      </c>
      <c r="AJ167" s="403">
        <v>1.851782478530508E-2</v>
      </c>
      <c r="AK167" s="403">
        <v>5.5156343830187443E-2</v>
      </c>
      <c r="AL167" s="406">
        <v>2.673612173752856E-3</v>
      </c>
      <c r="AM167" s="406">
        <v>3.4426250066180928E-4</v>
      </c>
      <c r="AN167" s="406">
        <v>2.4259597961137024E-3</v>
      </c>
      <c r="AO167" s="403">
        <v>16.66472610944534</v>
      </c>
    </row>
    <row r="168" spans="1:41">
      <c r="A168" s="395">
        <v>166</v>
      </c>
      <c r="B168" s="396">
        <v>262302</v>
      </c>
      <c r="C168" s="396" t="s">
        <v>475</v>
      </c>
      <c r="D168" s="418">
        <v>26</v>
      </c>
      <c r="E168" s="402">
        <v>1601221</v>
      </c>
      <c r="F168" s="402">
        <v>26220045.120312996</v>
      </c>
      <c r="G168" s="402">
        <v>1934622.8702422509</v>
      </c>
      <c r="H168" s="402">
        <v>0</v>
      </c>
      <c r="I168" s="402">
        <v>1086.3300247487293</v>
      </c>
      <c r="J168" s="402">
        <v>5925.8714720026856</v>
      </c>
      <c r="K168" s="402">
        <v>0</v>
      </c>
      <c r="L168" s="402">
        <v>0</v>
      </c>
      <c r="M168" s="402">
        <v>0</v>
      </c>
      <c r="N168" s="402">
        <v>1941635.0717390024</v>
      </c>
      <c r="O168" s="403">
        <v>16.375032003897648</v>
      </c>
      <c r="P168" s="403">
        <v>1.2082172730948764</v>
      </c>
      <c r="Q168" s="403">
        <v>0</v>
      </c>
      <c r="R168" s="403">
        <v>6.7843853206317516E-4</v>
      </c>
      <c r="S168" s="403">
        <v>3.7008454623082545E-3</v>
      </c>
      <c r="T168" s="403">
        <v>0</v>
      </c>
      <c r="U168" s="403">
        <v>0</v>
      </c>
      <c r="V168" s="403">
        <v>0</v>
      </c>
      <c r="W168" s="403">
        <v>1.2125965570892479</v>
      </c>
      <c r="X168" s="404">
        <v>171.64669033401003</v>
      </c>
      <c r="Y168" s="403">
        <v>14.119425872606126</v>
      </c>
      <c r="Z168" s="403">
        <v>3.5532594785431901E-2</v>
      </c>
      <c r="AA168" s="403">
        <v>0.21767844766518651</v>
      </c>
      <c r="AB168" s="403">
        <v>5.8605219665378343E-2</v>
      </c>
      <c r="AC168" s="405">
        <v>5.8275500004785468E-3</v>
      </c>
      <c r="AD168" s="405">
        <v>1.235201086942991E-3</v>
      </c>
      <c r="AE168" s="405">
        <v>3.3130797174517061E-3</v>
      </c>
      <c r="AF168" s="403">
        <v>14.441617965526993</v>
      </c>
      <c r="AG168" s="404">
        <v>148.20494722062344</v>
      </c>
      <c r="AH168" s="403">
        <v>12.277555281179893</v>
      </c>
      <c r="AI168" s="403">
        <v>1.2844366306535192E-2</v>
      </c>
      <c r="AJ168" s="403">
        <v>1.4703464151287709E-2</v>
      </c>
      <c r="AK168" s="403">
        <v>4.6397330747500007E-2</v>
      </c>
      <c r="AL168" s="406">
        <v>3.7350841800805517E-3</v>
      </c>
      <c r="AM168" s="406">
        <v>3.9573374680945125E-4</v>
      </c>
      <c r="AN168" s="406">
        <v>2.4381912625447834E-3</v>
      </c>
      <c r="AO168" s="403">
        <v>12.358069451574663</v>
      </c>
    </row>
    <row r="169" spans="1:41">
      <c r="A169" s="395">
        <v>167</v>
      </c>
      <c r="B169" s="396">
        <v>263101</v>
      </c>
      <c r="C169" s="396" t="s">
        <v>476</v>
      </c>
      <c r="D169" s="418">
        <v>26</v>
      </c>
      <c r="E169" s="402">
        <v>386987</v>
      </c>
      <c r="F169" s="402">
        <v>8147229.8287443761</v>
      </c>
      <c r="G169" s="402">
        <v>448175.7641618902</v>
      </c>
      <c r="H169" s="402">
        <v>0</v>
      </c>
      <c r="I169" s="402">
        <v>337.55015831901864</v>
      </c>
      <c r="J169" s="402">
        <v>1841.3178389461634</v>
      </c>
      <c r="K169" s="402">
        <v>0</v>
      </c>
      <c r="L169" s="402">
        <v>0</v>
      </c>
      <c r="M169" s="402">
        <v>0</v>
      </c>
      <c r="N169" s="402">
        <v>450354.63215915539</v>
      </c>
      <c r="O169" s="403">
        <v>21.052980665356657</v>
      </c>
      <c r="P169" s="403">
        <v>1.1581158130942131</v>
      </c>
      <c r="Q169" s="403">
        <v>0</v>
      </c>
      <c r="R169" s="403">
        <v>8.7225193176778196E-4</v>
      </c>
      <c r="S169" s="403">
        <v>4.7580870648010485E-3</v>
      </c>
      <c r="T169" s="403">
        <v>0</v>
      </c>
      <c r="U169" s="403">
        <v>0</v>
      </c>
      <c r="V169" s="403">
        <v>0</v>
      </c>
      <c r="W169" s="403">
        <v>1.1637461520907819</v>
      </c>
      <c r="X169" s="404">
        <v>128.98240086357427</v>
      </c>
      <c r="Y169" s="403">
        <v>10.321979413154065</v>
      </c>
      <c r="Z169" s="403">
        <v>5.6521858942605321E-2</v>
      </c>
      <c r="AA169" s="403">
        <v>0.18633193502934103</v>
      </c>
      <c r="AB169" s="403">
        <v>4.4982373495752112E-2</v>
      </c>
      <c r="AC169" s="405">
        <v>4.1106726512520134E-3</v>
      </c>
      <c r="AD169" s="405">
        <v>1.4086997162754875E-3</v>
      </c>
      <c r="AE169" s="405">
        <v>2.6649198336130076E-3</v>
      </c>
      <c r="AF169" s="403">
        <v>10.617999872822905</v>
      </c>
      <c r="AG169" s="404">
        <v>111.97715318188166</v>
      </c>
      <c r="AH169" s="403">
        <v>9.0314340129554758</v>
      </c>
      <c r="AI169" s="403">
        <v>4.008016462898379E-2</v>
      </c>
      <c r="AJ169" s="403">
        <v>1.6393273061092631E-2</v>
      </c>
      <c r="AK169" s="403">
        <v>3.5325919119385978E-2</v>
      </c>
      <c r="AL169" s="406">
        <v>2.4261318810733842E-3</v>
      </c>
      <c r="AM169" s="406">
        <v>4.6127648319854643E-4</v>
      </c>
      <c r="AN169" s="406">
        <v>1.8777445167820557E-3</v>
      </c>
      <c r="AO169" s="403">
        <v>9.1279985226459885</v>
      </c>
    </row>
    <row r="170" spans="1:41">
      <c r="A170" s="395">
        <v>168</v>
      </c>
      <c r="B170" s="396">
        <v>263102</v>
      </c>
      <c r="C170" s="396" t="s">
        <v>477</v>
      </c>
      <c r="D170" s="418">
        <v>26</v>
      </c>
      <c r="E170" s="402">
        <v>106631</v>
      </c>
      <c r="F170" s="402">
        <v>7467743.5013743602</v>
      </c>
      <c r="G170" s="402">
        <v>639587.37610224949</v>
      </c>
      <c r="H170" s="402">
        <v>0</v>
      </c>
      <c r="I170" s="402">
        <v>309.39817019538106</v>
      </c>
      <c r="J170" s="402">
        <v>1687.7502678568812</v>
      </c>
      <c r="K170" s="402">
        <v>0</v>
      </c>
      <c r="L170" s="402">
        <v>0</v>
      </c>
      <c r="M170" s="402">
        <v>0</v>
      </c>
      <c r="N170" s="402">
        <v>641584.52454030176</v>
      </c>
      <c r="O170" s="403">
        <v>70.03351278122085</v>
      </c>
      <c r="P170" s="403">
        <v>5.9981372781109581</v>
      </c>
      <c r="Q170" s="403">
        <v>0</v>
      </c>
      <c r="R170" s="403">
        <v>2.9015780607457593E-3</v>
      </c>
      <c r="S170" s="403">
        <v>1.5827951232351579E-2</v>
      </c>
      <c r="T170" s="403">
        <v>0</v>
      </c>
      <c r="U170" s="403">
        <v>0</v>
      </c>
      <c r="V170" s="403">
        <v>0</v>
      </c>
      <c r="W170" s="403">
        <v>6.016866807404055</v>
      </c>
      <c r="X170" s="404">
        <v>146.46099012085904</v>
      </c>
      <c r="Y170" s="403">
        <v>12.037120239789393</v>
      </c>
      <c r="Z170" s="403">
        <v>1.8375975405467541E-2</v>
      </c>
      <c r="AA170" s="403">
        <v>0.19173095640340931</v>
      </c>
      <c r="AB170" s="403">
        <v>5.3552127886488624E-2</v>
      </c>
      <c r="AC170" s="405">
        <v>4.3151451129065195E-3</v>
      </c>
      <c r="AD170" s="405">
        <v>1.0976411074280646E-3</v>
      </c>
      <c r="AE170" s="405">
        <v>2.9043558026354459E-3</v>
      </c>
      <c r="AF170" s="403">
        <v>12.309096441507721</v>
      </c>
      <c r="AG170" s="404">
        <v>138.66272286081028</v>
      </c>
      <c r="AH170" s="403">
        <v>11.480959627567762</v>
      </c>
      <c r="AI170" s="403">
        <v>-1.6533452423414562E-4</v>
      </c>
      <c r="AJ170" s="403">
        <v>1.5484786443254763E-2</v>
      </c>
      <c r="AK170" s="403">
        <v>4.7411389896379538E-2</v>
      </c>
      <c r="AL170" s="406">
        <v>3.2193453124301098E-3</v>
      </c>
      <c r="AM170" s="406">
        <v>3.8222458284315624E-4</v>
      </c>
      <c r="AN170" s="406">
        <v>2.3895606384211937E-3</v>
      </c>
      <c r="AO170" s="403">
        <v>11.54968159991685</v>
      </c>
    </row>
    <row r="171" spans="1:41">
      <c r="A171" s="395">
        <v>169</v>
      </c>
      <c r="B171" s="396">
        <v>263103</v>
      </c>
      <c r="C171" s="396" t="s">
        <v>478</v>
      </c>
      <c r="D171" s="418">
        <v>26</v>
      </c>
      <c r="E171" s="402">
        <v>1407208</v>
      </c>
      <c r="F171" s="402">
        <v>80609078.715417281</v>
      </c>
      <c r="G171" s="402">
        <v>7328377.5810801731</v>
      </c>
      <c r="H171" s="402">
        <v>0</v>
      </c>
      <c r="I171" s="402">
        <v>3339.7372916056293</v>
      </c>
      <c r="J171" s="402">
        <v>18218.086115116799</v>
      </c>
      <c r="K171" s="402">
        <v>0</v>
      </c>
      <c r="L171" s="402">
        <v>0</v>
      </c>
      <c r="M171" s="402">
        <v>0</v>
      </c>
      <c r="N171" s="402">
        <v>7349935.4044868955</v>
      </c>
      <c r="O171" s="403">
        <v>57.282987813754097</v>
      </c>
      <c r="P171" s="403">
        <v>5.2077429783515816</v>
      </c>
      <c r="Q171" s="403">
        <v>0</v>
      </c>
      <c r="R171" s="403">
        <v>2.3733074937078449E-3</v>
      </c>
      <c r="S171" s="403">
        <v>1.2946263889287723E-2</v>
      </c>
      <c r="T171" s="403">
        <v>0</v>
      </c>
      <c r="U171" s="403">
        <v>0</v>
      </c>
      <c r="V171" s="403">
        <v>0</v>
      </c>
      <c r="W171" s="403">
        <v>5.2230625497345775</v>
      </c>
      <c r="X171" s="404">
        <v>191.2561115838223</v>
      </c>
      <c r="Y171" s="403">
        <v>15.922878676649241</v>
      </c>
      <c r="Z171" s="403">
        <v>2.3461195676275259E-2</v>
      </c>
      <c r="AA171" s="403">
        <v>0.22207849100044696</v>
      </c>
      <c r="AB171" s="403">
        <v>6.3934904124877304E-2</v>
      </c>
      <c r="AC171" s="405">
        <v>5.1498042671551895E-3</v>
      </c>
      <c r="AD171" s="405">
        <v>1.8834075752475947E-3</v>
      </c>
      <c r="AE171" s="405">
        <v>5.1082843283652285E-3</v>
      </c>
      <c r="AF171" s="403">
        <v>16.244494763621592</v>
      </c>
      <c r="AG171" s="404">
        <v>178.40317685122841</v>
      </c>
      <c r="AH171" s="403">
        <v>14.958362795862627</v>
      </c>
      <c r="AI171" s="403">
        <v>2.1982203844608957E-3</v>
      </c>
      <c r="AJ171" s="403">
        <v>1.5147582909450358E-2</v>
      </c>
      <c r="AK171" s="403">
        <v>5.6038733119682244E-2</v>
      </c>
      <c r="AL171" s="406">
        <v>3.6170554772845848E-3</v>
      </c>
      <c r="AM171" s="406">
        <v>6.6377444644426405E-4</v>
      </c>
      <c r="AN171" s="406">
        <v>4.2931593862253941E-3</v>
      </c>
      <c r="AO171" s="403">
        <v>15.040321321586175</v>
      </c>
    </row>
    <row r="172" spans="1:41">
      <c r="A172" s="395">
        <v>170</v>
      </c>
      <c r="B172" s="396">
        <v>264901</v>
      </c>
      <c r="C172" s="396" t="s">
        <v>479</v>
      </c>
      <c r="D172" s="418">
        <v>26</v>
      </c>
      <c r="E172" s="402">
        <v>1724267</v>
      </c>
      <c r="F172" s="402">
        <v>6216992.5808040444</v>
      </c>
      <c r="G172" s="402">
        <v>526547.40703502868</v>
      </c>
      <c r="H172" s="402">
        <v>0</v>
      </c>
      <c r="I172" s="402">
        <v>710.56991627496188</v>
      </c>
      <c r="J172" s="402">
        <v>2164.4390462545666</v>
      </c>
      <c r="K172" s="402">
        <v>0</v>
      </c>
      <c r="L172" s="402">
        <v>0</v>
      </c>
      <c r="M172" s="402">
        <v>0</v>
      </c>
      <c r="N172" s="402">
        <v>529422.41599755827</v>
      </c>
      <c r="O172" s="403">
        <v>3.6055857827146522</v>
      </c>
      <c r="P172" s="403">
        <v>0.30537463573508555</v>
      </c>
      <c r="Q172" s="403">
        <v>0</v>
      </c>
      <c r="R172" s="403">
        <v>4.1209970165581198E-4</v>
      </c>
      <c r="S172" s="403">
        <v>1.2552806765162047E-3</v>
      </c>
      <c r="T172" s="403">
        <v>0</v>
      </c>
      <c r="U172" s="403">
        <v>0</v>
      </c>
      <c r="V172" s="403">
        <v>0</v>
      </c>
      <c r="W172" s="403">
        <v>0.3070420161132576</v>
      </c>
      <c r="X172" s="404">
        <v>154.83759386571782</v>
      </c>
      <c r="Y172" s="403">
        <v>13.35963893375631</v>
      </c>
      <c r="Z172" s="403">
        <v>3.1031716796512218E-2</v>
      </c>
      <c r="AA172" s="403">
        <v>0.19885159736151115</v>
      </c>
      <c r="AB172" s="403">
        <v>5.0341596351238443E-2</v>
      </c>
      <c r="AC172" s="405">
        <v>4.9272705231562918E-3</v>
      </c>
      <c r="AD172" s="405">
        <v>1.0200254068506403E-3</v>
      </c>
      <c r="AE172" s="405">
        <v>2.552678017247539E-3</v>
      </c>
      <c r="AF172" s="403">
        <v>13.648363818212836</v>
      </c>
      <c r="AG172" s="404">
        <v>132.38480376751903</v>
      </c>
      <c r="AH172" s="403">
        <v>11.574373184512218</v>
      </c>
      <c r="AI172" s="403">
        <v>1.1638427356306703E-2</v>
      </c>
      <c r="AJ172" s="403">
        <v>1.3578878578634455E-2</v>
      </c>
      <c r="AK172" s="403">
        <v>3.9538645677764654E-2</v>
      </c>
      <c r="AL172" s="406">
        <v>3.0593209424369877E-3</v>
      </c>
      <c r="AM172" s="406">
        <v>3.2417908114515718E-4</v>
      </c>
      <c r="AN172" s="406">
        <v>1.7584864306647767E-3</v>
      </c>
      <c r="AO172" s="403">
        <v>11.64427112257917</v>
      </c>
    </row>
    <row r="173" spans="1:41">
      <c r="A173" s="395">
        <v>171</v>
      </c>
      <c r="B173" s="396">
        <v>264909</v>
      </c>
      <c r="C173" s="396" t="s">
        <v>480</v>
      </c>
      <c r="D173" s="418">
        <v>26</v>
      </c>
      <c r="E173" s="402">
        <v>276748</v>
      </c>
      <c r="F173" s="402">
        <v>2084090.1919994128</v>
      </c>
      <c r="G173" s="402">
        <v>147056.35180863374</v>
      </c>
      <c r="H173" s="402">
        <v>0</v>
      </c>
      <c r="I173" s="402">
        <v>238.20066921279292</v>
      </c>
      <c r="J173" s="402">
        <v>725.5736803366608</v>
      </c>
      <c r="K173" s="402">
        <v>0</v>
      </c>
      <c r="L173" s="402">
        <v>0</v>
      </c>
      <c r="M173" s="402">
        <v>0</v>
      </c>
      <c r="N173" s="402">
        <v>148020.12615818321</v>
      </c>
      <c r="O173" s="403">
        <v>7.5306422882890311</v>
      </c>
      <c r="P173" s="403">
        <v>0.53137277165014285</v>
      </c>
      <c r="Q173" s="403">
        <v>0</v>
      </c>
      <c r="R173" s="403">
        <v>8.6071324530906422E-4</v>
      </c>
      <c r="S173" s="403">
        <v>2.6217847295614089E-3</v>
      </c>
      <c r="T173" s="403">
        <v>0</v>
      </c>
      <c r="U173" s="403">
        <v>0</v>
      </c>
      <c r="V173" s="403">
        <v>0</v>
      </c>
      <c r="W173" s="403">
        <v>0.5348552696250134</v>
      </c>
      <c r="X173" s="404">
        <v>108.67905609240657</v>
      </c>
      <c r="Y173" s="403">
        <v>9.1177359863727681</v>
      </c>
      <c r="Z173" s="403">
        <v>2.1911081154351357E-2</v>
      </c>
      <c r="AA173" s="403">
        <v>0.15214792988067755</v>
      </c>
      <c r="AB173" s="403">
        <v>4.0557038225370601E-2</v>
      </c>
      <c r="AC173" s="405">
        <v>3.8445418285557318E-3</v>
      </c>
      <c r="AD173" s="405">
        <v>8.7488536699704608E-4</v>
      </c>
      <c r="AE173" s="405">
        <v>1.9935537912349629E-3</v>
      </c>
      <c r="AF173" s="403">
        <v>9.3390650166199638</v>
      </c>
      <c r="AG173" s="404">
        <v>95.046998339464437</v>
      </c>
      <c r="AH173" s="403">
        <v>8.052979190201734</v>
      </c>
      <c r="AI173" s="403">
        <v>7.4845433232640281E-3</v>
      </c>
      <c r="AJ173" s="403">
        <v>1.4937743495650923E-2</v>
      </c>
      <c r="AK173" s="403">
        <v>3.354489173047577E-2</v>
      </c>
      <c r="AL173" s="406">
        <v>2.576020313492139E-3</v>
      </c>
      <c r="AM173" s="406">
        <v>2.933982693091177E-4</v>
      </c>
      <c r="AN173" s="406">
        <v>1.4378036968214364E-3</v>
      </c>
      <c r="AO173" s="403">
        <v>8.1132535910307517</v>
      </c>
    </row>
    <row r="174" spans="1:41">
      <c r="A174" s="395">
        <v>172</v>
      </c>
      <c r="B174" s="396">
        <v>271101</v>
      </c>
      <c r="C174" s="396" t="s">
        <v>481</v>
      </c>
      <c r="D174" s="418">
        <v>27</v>
      </c>
      <c r="E174" s="402">
        <v>631226</v>
      </c>
      <c r="F174" s="402">
        <v>9225867.4472179897</v>
      </c>
      <c r="G174" s="402">
        <v>727549.32474492816</v>
      </c>
      <c r="H174" s="402">
        <v>0</v>
      </c>
      <c r="I174" s="402">
        <v>1015.6331946266976</v>
      </c>
      <c r="J174" s="402">
        <v>3555.9425885779083</v>
      </c>
      <c r="K174" s="402">
        <v>0</v>
      </c>
      <c r="L174" s="402">
        <v>0</v>
      </c>
      <c r="M174" s="402">
        <v>0</v>
      </c>
      <c r="N174" s="402">
        <v>732120.90052813268</v>
      </c>
      <c r="O174" s="403">
        <v>14.615791249438377</v>
      </c>
      <c r="P174" s="403">
        <v>1.1525972072521222</v>
      </c>
      <c r="Q174" s="403">
        <v>0</v>
      </c>
      <c r="R174" s="403">
        <v>1.6089850459687933E-3</v>
      </c>
      <c r="S174" s="403">
        <v>5.6333905583387063E-3</v>
      </c>
      <c r="T174" s="403">
        <v>0</v>
      </c>
      <c r="U174" s="403">
        <v>0</v>
      </c>
      <c r="V174" s="403">
        <v>0</v>
      </c>
      <c r="W174" s="403">
        <v>1.1598395828564296</v>
      </c>
      <c r="X174" s="404">
        <v>109.04923907826117</v>
      </c>
      <c r="Y174" s="403">
        <v>7.5714643244955786</v>
      </c>
      <c r="Z174" s="403">
        <v>2.4113294166500113E-2</v>
      </c>
      <c r="AA174" s="403">
        <v>0.18348825283046488</v>
      </c>
      <c r="AB174" s="403">
        <v>6.2964408025170962E-2</v>
      </c>
      <c r="AC174" s="405">
        <v>1.5755371997906047E-2</v>
      </c>
      <c r="AD174" s="405">
        <v>1.6321050043225376E-3</v>
      </c>
      <c r="AE174" s="405">
        <v>4.8060726055721564E-3</v>
      </c>
      <c r="AF174" s="403">
        <v>7.8642238291255229</v>
      </c>
      <c r="AG174" s="404">
        <v>33.512890134046515</v>
      </c>
      <c r="AH174" s="403">
        <v>2.3616292724394405</v>
      </c>
      <c r="AI174" s="403">
        <v>2.0806176224101541E-3</v>
      </c>
      <c r="AJ174" s="403">
        <v>3.9041297504272231E-3</v>
      </c>
      <c r="AK174" s="403">
        <v>1.4317480357115987E-2</v>
      </c>
      <c r="AL174" s="406">
        <v>1.3844079377528726E-3</v>
      </c>
      <c r="AM174" s="406">
        <v>1.6936217413483299E-4</v>
      </c>
      <c r="AN174" s="406">
        <v>1.024562783776665E-3</v>
      </c>
      <c r="AO174" s="403">
        <v>2.3845098330650605</v>
      </c>
    </row>
    <row r="175" spans="1:41">
      <c r="A175" s="395">
        <v>173</v>
      </c>
      <c r="B175" s="396">
        <v>271102</v>
      </c>
      <c r="C175" s="396" t="s">
        <v>482</v>
      </c>
      <c r="D175" s="418">
        <v>27</v>
      </c>
      <c r="E175" s="402">
        <v>234850</v>
      </c>
      <c r="F175" s="402">
        <v>3616842.0412168335</v>
      </c>
      <c r="G175" s="402">
        <v>257314.85811993774</v>
      </c>
      <c r="H175" s="402">
        <v>0</v>
      </c>
      <c r="I175" s="402">
        <v>398.16145829072013</v>
      </c>
      <c r="J175" s="402">
        <v>1394.0458958577649</v>
      </c>
      <c r="K175" s="402">
        <v>0</v>
      </c>
      <c r="L175" s="402">
        <v>0</v>
      </c>
      <c r="M175" s="402">
        <v>0</v>
      </c>
      <c r="N175" s="402">
        <v>259107.06547408621</v>
      </c>
      <c r="O175" s="403">
        <v>15.400647397133632</v>
      </c>
      <c r="P175" s="403">
        <v>1.0956561980836181</v>
      </c>
      <c r="Q175" s="403">
        <v>0</v>
      </c>
      <c r="R175" s="403">
        <v>1.6953862392621679E-3</v>
      </c>
      <c r="S175" s="403">
        <v>5.9358990668842444E-3</v>
      </c>
      <c r="T175" s="403">
        <v>0</v>
      </c>
      <c r="U175" s="403">
        <v>0</v>
      </c>
      <c r="V175" s="403">
        <v>0</v>
      </c>
      <c r="W175" s="403">
        <v>1.1032874833897646</v>
      </c>
      <c r="X175" s="404">
        <v>116.47078712469815</v>
      </c>
      <c r="Y175" s="403">
        <v>7.3785716362882319</v>
      </c>
      <c r="Z175" s="403">
        <v>2.0443422015624976E-2</v>
      </c>
      <c r="AA175" s="403">
        <v>0.18093091412297491</v>
      </c>
      <c r="AB175" s="403">
        <v>5.2625989602830735E-2</v>
      </c>
      <c r="AC175" s="405">
        <v>8.8727410128617099E-3</v>
      </c>
      <c r="AD175" s="405">
        <v>1.5830441015242534E-3</v>
      </c>
      <c r="AE175" s="405">
        <v>5.4015261983224906E-3</v>
      </c>
      <c r="AF175" s="403">
        <v>7.6484292733423693</v>
      </c>
      <c r="AG175" s="404">
        <v>79.258889729275438</v>
      </c>
      <c r="AH175" s="403">
        <v>4.8095818154372694</v>
      </c>
      <c r="AI175" s="403">
        <v>7.2573417892994943E-4</v>
      </c>
      <c r="AJ175" s="403">
        <v>6.5622879202056061E-3</v>
      </c>
      <c r="AK175" s="403">
        <v>2.8475090338919727E-2</v>
      </c>
      <c r="AL175" s="406">
        <v>1.9890966525271223E-3</v>
      </c>
      <c r="AM175" s="406">
        <v>3.8299907826190328E-4</v>
      </c>
      <c r="AN175" s="406">
        <v>3.4396677777092577E-3</v>
      </c>
      <c r="AO175" s="403">
        <v>4.8511566913838262</v>
      </c>
    </row>
    <row r="176" spans="1:41">
      <c r="A176" s="395">
        <v>174</v>
      </c>
      <c r="B176" s="396">
        <v>271103</v>
      </c>
      <c r="C176" s="396" t="s">
        <v>483</v>
      </c>
      <c r="D176" s="418">
        <v>27</v>
      </c>
      <c r="E176" s="402">
        <v>608810</v>
      </c>
      <c r="F176" s="402">
        <v>15286896.577341808</v>
      </c>
      <c r="G176" s="402">
        <v>1113503.3921385142</v>
      </c>
      <c r="H176" s="402">
        <v>0</v>
      </c>
      <c r="I176" s="402">
        <v>1682.8639361662772</v>
      </c>
      <c r="J176" s="402">
        <v>5892.0558849940289</v>
      </c>
      <c r="K176" s="402">
        <v>0</v>
      </c>
      <c r="L176" s="402">
        <v>14801.2122407838</v>
      </c>
      <c r="M176" s="402">
        <v>0</v>
      </c>
      <c r="N176" s="402">
        <v>1135879.5242004583</v>
      </c>
      <c r="O176" s="403">
        <v>25.109470240866294</v>
      </c>
      <c r="P176" s="403">
        <v>1.8289834137719718</v>
      </c>
      <c r="Q176" s="403">
        <v>0</v>
      </c>
      <c r="R176" s="403">
        <v>2.7641857659471379E-3</v>
      </c>
      <c r="S176" s="403">
        <v>9.6779880175983119E-3</v>
      </c>
      <c r="T176" s="403">
        <v>0</v>
      </c>
      <c r="U176" s="403">
        <v>2.4311710124314316E-2</v>
      </c>
      <c r="V176" s="403">
        <v>0</v>
      </c>
      <c r="W176" s="403">
        <v>1.8657372976798317</v>
      </c>
      <c r="X176" s="404">
        <v>71.912782649523081</v>
      </c>
      <c r="Y176" s="403">
        <v>5.0225952494790018</v>
      </c>
      <c r="Z176" s="403">
        <v>1.7281066428124998E-2</v>
      </c>
      <c r="AA176" s="403">
        <v>0.12749643929270271</v>
      </c>
      <c r="AB176" s="403">
        <v>3.9950602734609375E-2</v>
      </c>
      <c r="AC176" s="405">
        <v>6.7724495565068144E-3</v>
      </c>
      <c r="AD176" s="405">
        <v>3.2138138685642317E-2</v>
      </c>
      <c r="AE176" s="405">
        <v>2.4708063756903845E-3</v>
      </c>
      <c r="AF176" s="403">
        <v>5.2487047525522792</v>
      </c>
      <c r="AG176" s="404">
        <v>48.10656809388513</v>
      </c>
      <c r="AH176" s="403">
        <v>3.370646565326314</v>
      </c>
      <c r="AI176" s="403">
        <v>2.3286047099285818E-3</v>
      </c>
      <c r="AJ176" s="403">
        <v>6.5229358581898496E-3</v>
      </c>
      <c r="AK176" s="403">
        <v>2.3801302110582637E-2</v>
      </c>
      <c r="AL176" s="406">
        <v>3.3688787052746205E-3</v>
      </c>
      <c r="AM176" s="406">
        <v>2.7304648996808418E-2</v>
      </c>
      <c r="AN176" s="406">
        <v>1.1916221931577002E-3</v>
      </c>
      <c r="AO176" s="403">
        <v>3.4351645579002543</v>
      </c>
    </row>
    <row r="177" spans="1:41">
      <c r="A177" s="395">
        <v>175</v>
      </c>
      <c r="B177" s="396">
        <v>271109</v>
      </c>
      <c r="C177" s="396" t="s">
        <v>484</v>
      </c>
      <c r="D177" s="418">
        <v>27</v>
      </c>
      <c r="E177" s="402">
        <v>677826</v>
      </c>
      <c r="F177" s="402">
        <v>2519473.7294264096</v>
      </c>
      <c r="G177" s="402">
        <v>181620.61004134596</v>
      </c>
      <c r="H177" s="402">
        <v>0</v>
      </c>
      <c r="I177" s="402">
        <v>287.96274303160817</v>
      </c>
      <c r="J177" s="402">
        <v>877.15197422318056</v>
      </c>
      <c r="K177" s="402">
        <v>0</v>
      </c>
      <c r="L177" s="402">
        <v>0</v>
      </c>
      <c r="M177" s="402">
        <v>0</v>
      </c>
      <c r="N177" s="402">
        <v>182785.72475860076</v>
      </c>
      <c r="O177" s="403">
        <v>3.7169918672733262</v>
      </c>
      <c r="P177" s="403">
        <v>0.26794577080452203</v>
      </c>
      <c r="Q177" s="403">
        <v>0</v>
      </c>
      <c r="R177" s="403">
        <v>4.2483283767752813E-4</v>
      </c>
      <c r="S177" s="403">
        <v>1.2940665808381215E-3</v>
      </c>
      <c r="T177" s="403">
        <v>0</v>
      </c>
      <c r="U177" s="403">
        <v>0</v>
      </c>
      <c r="V177" s="403">
        <v>0</v>
      </c>
      <c r="W177" s="403">
        <v>0.26966467022303769</v>
      </c>
      <c r="X177" s="404">
        <v>87.744943852659645</v>
      </c>
      <c r="Y177" s="403">
        <v>6.0494653595332224</v>
      </c>
      <c r="Z177" s="403">
        <v>1.9425100692223338E-2</v>
      </c>
      <c r="AA177" s="403">
        <v>0.15254061509260375</v>
      </c>
      <c r="AB177" s="403">
        <v>5.2912242380926754E-2</v>
      </c>
      <c r="AC177" s="405">
        <v>1.2759623817164729E-2</v>
      </c>
      <c r="AD177" s="405">
        <v>1.3793656530503475E-3</v>
      </c>
      <c r="AE177" s="405">
        <v>4.3003752717288065E-3</v>
      </c>
      <c r="AF177" s="403">
        <v>6.2927826824409197</v>
      </c>
      <c r="AG177" s="404">
        <v>27.298636968181572</v>
      </c>
      <c r="AH177" s="403">
        <v>1.8803774527530863</v>
      </c>
      <c r="AI177" s="403">
        <v>1.4810613711473818E-3</v>
      </c>
      <c r="AJ177" s="403">
        <v>4.2657686739190201E-3</v>
      </c>
      <c r="AK177" s="403">
        <v>1.3707592184853352E-2</v>
      </c>
      <c r="AL177" s="406">
        <v>1.3226182682490885E-3</v>
      </c>
      <c r="AM177" s="406">
        <v>1.6515163287356407E-4</v>
      </c>
      <c r="AN177" s="406">
        <v>1.2649437143727308E-3</v>
      </c>
      <c r="AO177" s="403">
        <v>1.9025845885985013</v>
      </c>
    </row>
    <row r="178" spans="1:41">
      <c r="A178" s="395">
        <v>176</v>
      </c>
      <c r="B178" s="396">
        <v>2712011</v>
      </c>
      <c r="C178" s="396" t="s">
        <v>485</v>
      </c>
      <c r="D178" s="418">
        <v>27</v>
      </c>
      <c r="E178" s="402">
        <v>0</v>
      </c>
      <c r="F178" s="402">
        <v>0</v>
      </c>
      <c r="G178" s="402">
        <v>0</v>
      </c>
      <c r="H178" s="402">
        <v>0</v>
      </c>
      <c r="I178" s="402">
        <v>0</v>
      </c>
      <c r="J178" s="402">
        <v>0</v>
      </c>
      <c r="K178" s="402">
        <v>0</v>
      </c>
      <c r="L178" s="402">
        <v>0</v>
      </c>
      <c r="M178" s="402">
        <v>0</v>
      </c>
      <c r="N178" s="402">
        <v>0</v>
      </c>
      <c r="O178" s="403">
        <v>0</v>
      </c>
      <c r="P178" s="403">
        <v>0</v>
      </c>
      <c r="Q178" s="403">
        <v>0</v>
      </c>
      <c r="R178" s="403">
        <v>0</v>
      </c>
      <c r="S178" s="403">
        <v>0</v>
      </c>
      <c r="T178" s="403">
        <v>0</v>
      </c>
      <c r="U178" s="403">
        <v>0</v>
      </c>
      <c r="V178" s="403">
        <v>0</v>
      </c>
      <c r="W178" s="403">
        <v>0</v>
      </c>
      <c r="X178" s="404">
        <v>0</v>
      </c>
      <c r="Y178" s="403">
        <v>0</v>
      </c>
      <c r="Z178" s="403">
        <v>0</v>
      </c>
      <c r="AA178" s="403">
        <v>0</v>
      </c>
      <c r="AB178" s="403">
        <v>0</v>
      </c>
      <c r="AC178" s="405">
        <v>0</v>
      </c>
      <c r="AD178" s="405">
        <v>0</v>
      </c>
      <c r="AE178" s="405">
        <v>0</v>
      </c>
      <c r="AF178" s="403">
        <v>0</v>
      </c>
      <c r="AG178" s="404">
        <v>0</v>
      </c>
      <c r="AH178" s="403">
        <v>0</v>
      </c>
      <c r="AI178" s="403">
        <v>0</v>
      </c>
      <c r="AJ178" s="403">
        <v>0</v>
      </c>
      <c r="AK178" s="403">
        <v>0</v>
      </c>
      <c r="AL178" s="406">
        <v>0</v>
      </c>
      <c r="AM178" s="406">
        <v>0</v>
      </c>
      <c r="AN178" s="406">
        <v>0</v>
      </c>
      <c r="AO178" s="403">
        <v>0</v>
      </c>
    </row>
    <row r="179" spans="1:41">
      <c r="A179" s="395">
        <v>177</v>
      </c>
      <c r="B179" s="396">
        <v>272101</v>
      </c>
      <c r="C179" s="396" t="s">
        <v>486</v>
      </c>
      <c r="D179" s="418">
        <v>27</v>
      </c>
      <c r="E179" s="402">
        <v>1072195</v>
      </c>
      <c r="F179" s="402">
        <v>2977020.3723741109</v>
      </c>
      <c r="G179" s="402">
        <v>171154.87923157751</v>
      </c>
      <c r="H179" s="402">
        <v>0</v>
      </c>
      <c r="I179" s="402">
        <v>340.25794453709079</v>
      </c>
      <c r="J179" s="402">
        <v>1036.4463286247778</v>
      </c>
      <c r="K179" s="402">
        <v>0</v>
      </c>
      <c r="L179" s="402">
        <v>0</v>
      </c>
      <c r="M179" s="402">
        <v>0</v>
      </c>
      <c r="N179" s="402">
        <v>172531.58350473939</v>
      </c>
      <c r="O179" s="403">
        <v>2.7765661772104053</v>
      </c>
      <c r="P179" s="403">
        <v>0.15963036502835537</v>
      </c>
      <c r="Q179" s="403">
        <v>0</v>
      </c>
      <c r="R179" s="403">
        <v>3.1734707262866436E-4</v>
      </c>
      <c r="S179" s="403">
        <v>9.6665842372402203E-4</v>
      </c>
      <c r="T179" s="403">
        <v>0</v>
      </c>
      <c r="U179" s="403">
        <v>0</v>
      </c>
      <c r="V179" s="403">
        <v>0</v>
      </c>
      <c r="W179" s="403">
        <v>0.16091437052470808</v>
      </c>
      <c r="X179" s="404">
        <v>64.003062417649545</v>
      </c>
      <c r="Y179" s="403">
        <v>4.2750253533338043</v>
      </c>
      <c r="Z179" s="403">
        <v>2.24634360591381E-2</v>
      </c>
      <c r="AA179" s="403">
        <v>0.1348312368294487</v>
      </c>
      <c r="AB179" s="403">
        <v>4.2816788894743191E-2</v>
      </c>
      <c r="AC179" s="405">
        <v>1.1960088329979189E-2</v>
      </c>
      <c r="AD179" s="405">
        <v>3.0059096400766867E-3</v>
      </c>
      <c r="AE179" s="405">
        <v>2.7668601944789233E-3</v>
      </c>
      <c r="AF179" s="403">
        <v>4.4928696732816702</v>
      </c>
      <c r="AG179" s="404">
        <v>33.192908046673537</v>
      </c>
      <c r="AH179" s="403">
        <v>2.1549265109347977</v>
      </c>
      <c r="AI179" s="403">
        <v>5.0059691566273698E-3</v>
      </c>
      <c r="AJ179" s="403">
        <v>5.5693850146063852E-3</v>
      </c>
      <c r="AK179" s="403">
        <v>2.0182695699465215E-2</v>
      </c>
      <c r="AL179" s="406">
        <v>5.882227151483347E-3</v>
      </c>
      <c r="AM179" s="406">
        <v>9.8409720303773329E-4</v>
      </c>
      <c r="AN179" s="406">
        <v>1.2229185122707375E-3</v>
      </c>
      <c r="AO179" s="403">
        <v>2.1937738036722898</v>
      </c>
    </row>
    <row r="180" spans="1:41">
      <c r="A180" s="395">
        <v>178</v>
      </c>
      <c r="B180" s="396">
        <v>272102</v>
      </c>
      <c r="C180" s="396" t="s">
        <v>487</v>
      </c>
      <c r="D180" s="418">
        <v>27</v>
      </c>
      <c r="E180" s="402">
        <v>181754</v>
      </c>
      <c r="F180" s="402">
        <v>724512.76002193452</v>
      </c>
      <c r="G180" s="402">
        <v>41828.914039840252</v>
      </c>
      <c r="H180" s="402">
        <v>0</v>
      </c>
      <c r="I180" s="402">
        <v>82.808040147660293</v>
      </c>
      <c r="J180" s="402">
        <v>252.23831087447249</v>
      </c>
      <c r="K180" s="402">
        <v>0</v>
      </c>
      <c r="L180" s="402">
        <v>0</v>
      </c>
      <c r="M180" s="402">
        <v>0</v>
      </c>
      <c r="N180" s="402">
        <v>42163.960390862383</v>
      </c>
      <c r="O180" s="403">
        <v>3.9862273183640222</v>
      </c>
      <c r="P180" s="403">
        <v>0.23014026673327823</v>
      </c>
      <c r="Q180" s="403">
        <v>0</v>
      </c>
      <c r="R180" s="403">
        <v>4.5560504939456785E-4</v>
      </c>
      <c r="S180" s="403">
        <v>1.3878006034226068E-3</v>
      </c>
      <c r="T180" s="403">
        <v>0</v>
      </c>
      <c r="U180" s="403">
        <v>0</v>
      </c>
      <c r="V180" s="403">
        <v>0</v>
      </c>
      <c r="W180" s="403">
        <v>0.23198367238609538</v>
      </c>
      <c r="X180" s="404">
        <v>72.788014806184947</v>
      </c>
      <c r="Y180" s="403">
        <v>4.7256491365456235</v>
      </c>
      <c r="Z180" s="403">
        <v>6.043987042921338E-2</v>
      </c>
      <c r="AA180" s="403">
        <v>0.1793820374119941</v>
      </c>
      <c r="AB180" s="403">
        <v>9.8582929489589535E-2</v>
      </c>
      <c r="AC180" s="405">
        <v>1.5719447686035525E-2</v>
      </c>
      <c r="AD180" s="405">
        <v>2.4064712605335369E-3</v>
      </c>
      <c r="AE180" s="405">
        <v>2.9827806360610792E-3</v>
      </c>
      <c r="AF180" s="403">
        <v>5.0851626734590543</v>
      </c>
      <c r="AG180" s="404">
        <v>54.435586242334765</v>
      </c>
      <c r="AH180" s="403">
        <v>3.4808288576055855</v>
      </c>
      <c r="AI180" s="403">
        <v>2.7077238463017805E-2</v>
      </c>
      <c r="AJ180" s="403">
        <v>9.4758703747627963E-3</v>
      </c>
      <c r="AK180" s="403">
        <v>6.6029119422987392E-2</v>
      </c>
      <c r="AL180" s="406">
        <v>1.1083630948177858E-2</v>
      </c>
      <c r="AM180" s="406">
        <v>8.1299784544899194E-4</v>
      </c>
      <c r="AN180" s="406">
        <v>2.0152916381658563E-3</v>
      </c>
      <c r="AO180" s="403">
        <v>3.5973230062981485</v>
      </c>
    </row>
    <row r="181" spans="1:41">
      <c r="A181" s="395">
        <v>179</v>
      </c>
      <c r="B181" s="396">
        <v>272201</v>
      </c>
      <c r="C181" s="396" t="s">
        <v>488</v>
      </c>
      <c r="D181" s="418">
        <v>27</v>
      </c>
      <c r="E181" s="402">
        <v>606362</v>
      </c>
      <c r="F181" s="402">
        <v>4418653.8332157601</v>
      </c>
      <c r="G181" s="402">
        <v>248577.93806503509</v>
      </c>
      <c r="H181" s="402">
        <v>0</v>
      </c>
      <c r="I181" s="402">
        <v>505.02915091304413</v>
      </c>
      <c r="J181" s="402">
        <v>1538.3494131913058</v>
      </c>
      <c r="K181" s="402">
        <v>0</v>
      </c>
      <c r="L181" s="402">
        <v>0</v>
      </c>
      <c r="M181" s="402">
        <v>0</v>
      </c>
      <c r="N181" s="402">
        <v>250621.31662913944</v>
      </c>
      <c r="O181" s="403">
        <v>7.2871549226629639</v>
      </c>
      <c r="P181" s="403">
        <v>0.40994972980667505</v>
      </c>
      <c r="Q181" s="403">
        <v>0</v>
      </c>
      <c r="R181" s="403">
        <v>8.3288390584014852E-4</v>
      </c>
      <c r="S181" s="403">
        <v>2.5370148742686807E-3</v>
      </c>
      <c r="T181" s="403">
        <v>0</v>
      </c>
      <c r="U181" s="403">
        <v>0</v>
      </c>
      <c r="V181" s="403">
        <v>0</v>
      </c>
      <c r="W181" s="403">
        <v>0.41331962858678389</v>
      </c>
      <c r="X181" s="404">
        <v>76.456535933253889</v>
      </c>
      <c r="Y181" s="403">
        <v>5.046652418634987</v>
      </c>
      <c r="Z181" s="403">
        <v>1.6014108677953016E-2</v>
      </c>
      <c r="AA181" s="403">
        <v>0.12762806313156441</v>
      </c>
      <c r="AB181" s="403">
        <v>4.0238251904255048E-2</v>
      </c>
      <c r="AC181" s="405">
        <v>8.9891266513008918E-3</v>
      </c>
      <c r="AD181" s="405">
        <v>1.3735376095478818E-3</v>
      </c>
      <c r="AE181" s="405">
        <v>3.3656121660347498E-3</v>
      </c>
      <c r="AF181" s="403">
        <v>5.2442611187756425</v>
      </c>
      <c r="AG181" s="404">
        <v>38.284079861157331</v>
      </c>
      <c r="AH181" s="403">
        <v>2.4141159405700465</v>
      </c>
      <c r="AI181" s="403">
        <v>1.3346965963875377E-3</v>
      </c>
      <c r="AJ181" s="403">
        <v>4.3241677924872662E-3</v>
      </c>
      <c r="AK181" s="403">
        <v>1.5876467999227064E-2</v>
      </c>
      <c r="AL181" s="406">
        <v>2.1558985175415377E-3</v>
      </c>
      <c r="AM181" s="406">
        <v>3.0806601444108181E-4</v>
      </c>
      <c r="AN181" s="406">
        <v>1.3841121134089388E-3</v>
      </c>
      <c r="AO181" s="403">
        <v>2.4394993496035409</v>
      </c>
    </row>
    <row r="182" spans="1:41">
      <c r="A182" s="395">
        <v>180</v>
      </c>
      <c r="B182" s="396">
        <v>272202</v>
      </c>
      <c r="C182" s="396" t="s">
        <v>489</v>
      </c>
      <c r="D182" s="418">
        <v>27</v>
      </c>
      <c r="E182" s="402">
        <v>1184727</v>
      </c>
      <c r="F182" s="402">
        <v>5287736.7014119755</v>
      </c>
      <c r="G182" s="402">
        <v>341540.7508529406</v>
      </c>
      <c r="H182" s="402">
        <v>0</v>
      </c>
      <c r="I182" s="402">
        <v>604.36080248955636</v>
      </c>
      <c r="J182" s="402">
        <v>1840.9196462912976</v>
      </c>
      <c r="K182" s="402">
        <v>0</v>
      </c>
      <c r="L182" s="402">
        <v>0</v>
      </c>
      <c r="M182" s="402">
        <v>0</v>
      </c>
      <c r="N182" s="402">
        <v>343986.03130172146</v>
      </c>
      <c r="O182" s="403">
        <v>4.463253307649758</v>
      </c>
      <c r="P182" s="403">
        <v>0.28828645827514743</v>
      </c>
      <c r="Q182" s="403">
        <v>0</v>
      </c>
      <c r="R182" s="403">
        <v>5.1012663887085917E-4</v>
      </c>
      <c r="S182" s="403">
        <v>1.5538766705673944E-3</v>
      </c>
      <c r="T182" s="403">
        <v>0</v>
      </c>
      <c r="U182" s="403">
        <v>0</v>
      </c>
      <c r="V182" s="403">
        <v>0</v>
      </c>
      <c r="W182" s="403">
        <v>0.29035046158458566</v>
      </c>
      <c r="X182" s="404">
        <v>54.263907176473651</v>
      </c>
      <c r="Y182" s="403">
        <v>3.6247682821972207</v>
      </c>
      <c r="Z182" s="403">
        <v>1.2989685106414258E-2</v>
      </c>
      <c r="AA182" s="403">
        <v>9.8220932842000633E-2</v>
      </c>
      <c r="AB182" s="403">
        <v>2.9062968009546726E-2</v>
      </c>
      <c r="AC182" s="405">
        <v>5.5784593394867677E-3</v>
      </c>
      <c r="AD182" s="405">
        <v>1.547135602373117E-2</v>
      </c>
      <c r="AE182" s="405">
        <v>2.1395128321450387E-3</v>
      </c>
      <c r="AF182" s="403">
        <v>3.7882311963505448</v>
      </c>
      <c r="AG182" s="404">
        <v>29.14030737771758</v>
      </c>
      <c r="AH182" s="403">
        <v>1.8746174289654154</v>
      </c>
      <c r="AI182" s="403">
        <v>1.2168824969096422E-3</v>
      </c>
      <c r="AJ182" s="403">
        <v>3.5415807458942261E-3</v>
      </c>
      <c r="AK182" s="403">
        <v>1.3829538164886499E-2</v>
      </c>
      <c r="AL182" s="406">
        <v>2.795968910131408E-3</v>
      </c>
      <c r="AM182" s="406">
        <v>6.0845240474867055E-3</v>
      </c>
      <c r="AN182" s="406">
        <v>1.0485852405730618E-3</v>
      </c>
      <c r="AO182" s="403">
        <v>1.9031345085712972</v>
      </c>
    </row>
    <row r="183" spans="1:41">
      <c r="A183" s="395">
        <v>181</v>
      </c>
      <c r="B183" s="396">
        <v>272203</v>
      </c>
      <c r="C183" s="396" t="s">
        <v>490</v>
      </c>
      <c r="D183" s="418">
        <v>27</v>
      </c>
      <c r="E183" s="402">
        <v>1180547</v>
      </c>
      <c r="F183" s="402">
        <v>9711959.2783125155</v>
      </c>
      <c r="G183" s="402">
        <v>982416.40530829434</v>
      </c>
      <c r="H183" s="402">
        <v>0</v>
      </c>
      <c r="I183" s="402">
        <v>1110.0264318417205</v>
      </c>
      <c r="J183" s="402">
        <v>3381.2078113973375</v>
      </c>
      <c r="K183" s="402">
        <v>0</v>
      </c>
      <c r="L183" s="402">
        <v>0</v>
      </c>
      <c r="M183" s="402">
        <v>1114291</v>
      </c>
      <c r="N183" s="402">
        <v>2101198.6395515334</v>
      </c>
      <c r="O183" s="403">
        <v>8.2266604195449364</v>
      </c>
      <c r="P183" s="403">
        <v>0.8321705152851131</v>
      </c>
      <c r="Q183" s="403">
        <v>0</v>
      </c>
      <c r="R183" s="403">
        <v>9.4026449759452234E-4</v>
      </c>
      <c r="S183" s="403">
        <v>2.8641026671511914E-3</v>
      </c>
      <c r="T183" s="403">
        <v>0</v>
      </c>
      <c r="U183" s="403">
        <v>0</v>
      </c>
      <c r="V183" s="403">
        <v>0.94387686386056635</v>
      </c>
      <c r="W183" s="403">
        <v>1.7798517463104251</v>
      </c>
      <c r="X183" s="404">
        <v>59.349978554861877</v>
      </c>
      <c r="Y183" s="403">
        <v>4.3015351889850022</v>
      </c>
      <c r="Z183" s="403">
        <v>1.3739259779263237E-2</v>
      </c>
      <c r="AA183" s="403">
        <v>0.1066575012945581</v>
      </c>
      <c r="AB183" s="403">
        <v>3.3554866741309794E-2</v>
      </c>
      <c r="AC183" s="405">
        <v>6.3198160932315135E-3</v>
      </c>
      <c r="AD183" s="405">
        <v>1.1792730391258711E-2</v>
      </c>
      <c r="AE183" s="405">
        <v>0.95768977493920204</v>
      </c>
      <c r="AF183" s="403">
        <v>5.4312891382238284</v>
      </c>
      <c r="AG183" s="404">
        <v>32.365547907819185</v>
      </c>
      <c r="AH183" s="403">
        <v>2.4258248459872296</v>
      </c>
      <c r="AI183" s="403">
        <v>1.3004395080744875E-3</v>
      </c>
      <c r="AJ183" s="403">
        <v>5.8072333926178898E-3</v>
      </c>
      <c r="AK183" s="403">
        <v>1.6652401577348021E-2</v>
      </c>
      <c r="AL183" s="406">
        <v>2.9000050728457804E-3</v>
      </c>
      <c r="AM183" s="406">
        <v>4.5887602838503346E-3</v>
      </c>
      <c r="AN183" s="406">
        <v>0.95639631410874315</v>
      </c>
      <c r="AO183" s="403">
        <v>3.413469999930705</v>
      </c>
    </row>
    <row r="184" spans="1:41">
      <c r="A184" s="395">
        <v>182</v>
      </c>
      <c r="B184" s="396">
        <v>272204</v>
      </c>
      <c r="C184" s="396" t="s">
        <v>491</v>
      </c>
      <c r="D184" s="418">
        <v>27</v>
      </c>
      <c r="E184" s="402">
        <v>179878</v>
      </c>
      <c r="F184" s="402">
        <v>385242.03992877388</v>
      </c>
      <c r="G184" s="402">
        <v>25986.402773692549</v>
      </c>
      <c r="H184" s="402">
        <v>0</v>
      </c>
      <c r="I184" s="402">
        <v>44.031161449830996</v>
      </c>
      <c r="J184" s="402">
        <v>134.12158734999795</v>
      </c>
      <c r="K184" s="402">
        <v>0</v>
      </c>
      <c r="L184" s="402">
        <v>0</v>
      </c>
      <c r="M184" s="402">
        <v>0</v>
      </c>
      <c r="N184" s="402">
        <v>26164.555522492377</v>
      </c>
      <c r="O184" s="403">
        <v>2.1416851417559339</v>
      </c>
      <c r="P184" s="403">
        <v>0.14446682069898792</v>
      </c>
      <c r="Q184" s="403">
        <v>0</v>
      </c>
      <c r="R184" s="403">
        <v>2.4478347240813772E-4</v>
      </c>
      <c r="S184" s="403">
        <v>7.4562529797973049E-4</v>
      </c>
      <c r="T184" s="403">
        <v>0</v>
      </c>
      <c r="U184" s="403">
        <v>0</v>
      </c>
      <c r="V184" s="403">
        <v>0</v>
      </c>
      <c r="W184" s="403">
        <v>0.14545722946937578</v>
      </c>
      <c r="X184" s="404">
        <v>31.933969941283557</v>
      </c>
      <c r="Y184" s="403">
        <v>2.1553481826174838</v>
      </c>
      <c r="Z184" s="403">
        <v>1.4728229643566572E-2</v>
      </c>
      <c r="AA184" s="403">
        <v>5.2258317184170996E-2</v>
      </c>
      <c r="AB184" s="403">
        <v>3.0382214212465251E-2</v>
      </c>
      <c r="AC184" s="405">
        <v>3.0047782902993788E-3</v>
      </c>
      <c r="AD184" s="405">
        <v>5.1225398168083705E-4</v>
      </c>
      <c r="AE184" s="405">
        <v>1.4104061014281646E-3</v>
      </c>
      <c r="AF184" s="403">
        <v>2.2576443820310939</v>
      </c>
      <c r="AG184" s="404">
        <v>16.10132940922535</v>
      </c>
      <c r="AH184" s="403">
        <v>1.0573886555746299</v>
      </c>
      <c r="AI184" s="403">
        <v>5.9563967746781698E-3</v>
      </c>
      <c r="AJ184" s="403">
        <v>1.7102049608206404E-3</v>
      </c>
      <c r="AK184" s="403">
        <v>1.6261883551773947E-2</v>
      </c>
      <c r="AL184" s="406">
        <v>6.3798549075456241E-4</v>
      </c>
      <c r="AM184" s="406">
        <v>1.0646914733007247E-4</v>
      </c>
      <c r="AN184" s="406">
        <v>6.2138371528304415E-4</v>
      </c>
      <c r="AO184" s="403">
        <v>1.0826829792152703</v>
      </c>
    </row>
    <row r="185" spans="1:41">
      <c r="A185" s="395">
        <v>183</v>
      </c>
      <c r="B185" s="396">
        <v>272209</v>
      </c>
      <c r="C185" s="396" t="s">
        <v>492</v>
      </c>
      <c r="D185" s="418">
        <v>27</v>
      </c>
      <c r="E185" s="402">
        <v>771832</v>
      </c>
      <c r="F185" s="402">
        <v>3766865.3280647881</v>
      </c>
      <c r="G185" s="402">
        <v>259393.67316965346</v>
      </c>
      <c r="H185" s="402">
        <v>0</v>
      </c>
      <c r="I185" s="402">
        <v>430.5331148450374</v>
      </c>
      <c r="J185" s="402">
        <v>1311.4299706935626</v>
      </c>
      <c r="K185" s="402">
        <v>0</v>
      </c>
      <c r="L185" s="402">
        <v>0</v>
      </c>
      <c r="M185" s="402">
        <v>0</v>
      </c>
      <c r="N185" s="402">
        <v>261135.63625519208</v>
      </c>
      <c r="O185" s="403">
        <v>4.8804212938369851</v>
      </c>
      <c r="P185" s="403">
        <v>0.33607530287634285</v>
      </c>
      <c r="Q185" s="403">
        <v>0</v>
      </c>
      <c r="R185" s="403">
        <v>5.57806769925369E-4</v>
      </c>
      <c r="S185" s="403">
        <v>1.6991132405673288E-3</v>
      </c>
      <c r="T185" s="403">
        <v>0</v>
      </c>
      <c r="U185" s="403">
        <v>0</v>
      </c>
      <c r="V185" s="403">
        <v>0</v>
      </c>
      <c r="W185" s="403">
        <v>0.33833222288683557</v>
      </c>
      <c r="X185" s="404">
        <v>73.326426937649444</v>
      </c>
      <c r="Y185" s="403">
        <v>4.9235040740003528</v>
      </c>
      <c r="Z185" s="403">
        <v>1.5981513515443566E-2</v>
      </c>
      <c r="AA185" s="403">
        <v>0.12629078298906815</v>
      </c>
      <c r="AB185" s="403">
        <v>4.0513254428615385E-2</v>
      </c>
      <c r="AC185" s="405">
        <v>9.1897526798161398E-3</v>
      </c>
      <c r="AD185" s="405">
        <v>2.9147532645984941E-3</v>
      </c>
      <c r="AE185" s="405">
        <v>3.5800034202614775E-3</v>
      </c>
      <c r="AF185" s="403">
        <v>5.1219741342981537</v>
      </c>
      <c r="AG185" s="404">
        <v>29.605073073536211</v>
      </c>
      <c r="AH185" s="403">
        <v>1.9127696707350283</v>
      </c>
      <c r="AI185" s="403">
        <v>1.0836216364112487E-3</v>
      </c>
      <c r="AJ185" s="403">
        <v>3.9766516593376959E-3</v>
      </c>
      <c r="AK185" s="403">
        <v>1.341562312341231E-2</v>
      </c>
      <c r="AL185" s="406">
        <v>2.4622668818116322E-3</v>
      </c>
      <c r="AM185" s="406">
        <v>8.6450848899382845E-4</v>
      </c>
      <c r="AN185" s="406">
        <v>1.3093702282472033E-3</v>
      </c>
      <c r="AO185" s="403">
        <v>1.9358817127532408</v>
      </c>
    </row>
    <row r="186" spans="1:41">
      <c r="A186" s="395">
        <v>184</v>
      </c>
      <c r="B186" s="396">
        <v>281101</v>
      </c>
      <c r="C186" s="396" t="s">
        <v>493</v>
      </c>
      <c r="D186" s="418">
        <v>28</v>
      </c>
      <c r="E186" s="402">
        <v>2355295</v>
      </c>
      <c r="F186" s="402">
        <v>6000604.0543736909</v>
      </c>
      <c r="G186" s="402">
        <v>348099.27835798019</v>
      </c>
      <c r="H186" s="402">
        <v>0</v>
      </c>
      <c r="I186" s="402">
        <v>685.83783318011706</v>
      </c>
      <c r="J186" s="402">
        <v>2089.1036216614148</v>
      </c>
      <c r="K186" s="402">
        <v>0</v>
      </c>
      <c r="L186" s="402">
        <v>0</v>
      </c>
      <c r="M186" s="402">
        <v>0</v>
      </c>
      <c r="N186" s="402">
        <v>350874.21981282171</v>
      </c>
      <c r="O186" s="403">
        <v>2.5477080596586377</v>
      </c>
      <c r="P186" s="403">
        <v>0.14779434353572704</v>
      </c>
      <c r="Q186" s="403">
        <v>0</v>
      </c>
      <c r="R186" s="403">
        <v>2.9118978012525695E-4</v>
      </c>
      <c r="S186" s="403">
        <v>8.8698172486309133E-4</v>
      </c>
      <c r="T186" s="403">
        <v>0</v>
      </c>
      <c r="U186" s="403">
        <v>0</v>
      </c>
      <c r="V186" s="403">
        <v>0</v>
      </c>
      <c r="W186" s="403">
        <v>0.14897251504071538</v>
      </c>
      <c r="X186" s="404">
        <v>91.737669612476111</v>
      </c>
      <c r="Y186" s="403">
        <v>7.6668947855139749</v>
      </c>
      <c r="Z186" s="403">
        <v>1.9278955007720224E-2</v>
      </c>
      <c r="AA186" s="403">
        <v>0.13188130759118363</v>
      </c>
      <c r="AB186" s="403">
        <v>3.4278827839887803E-2</v>
      </c>
      <c r="AC186" s="405">
        <v>7.7722919625366586E-3</v>
      </c>
      <c r="AD186" s="405">
        <v>1.9813139339812228E-3</v>
      </c>
      <c r="AE186" s="405">
        <v>2.6266147753331061E-3</v>
      </c>
      <c r="AF186" s="403">
        <v>7.8647140966246241</v>
      </c>
      <c r="AG186" s="404">
        <v>77.982902706754444</v>
      </c>
      <c r="AH186" s="403">
        <v>6.5968347510242822</v>
      </c>
      <c r="AI186" s="403">
        <v>6.3008339189010946E-3</v>
      </c>
      <c r="AJ186" s="403">
        <v>9.1476778934621601E-3</v>
      </c>
      <c r="AK186" s="403">
        <v>2.6506510928973121E-2</v>
      </c>
      <c r="AL186" s="406">
        <v>6.2762613308161557E-3</v>
      </c>
      <c r="AM186" s="406">
        <v>7.1915565630957057E-4</v>
      </c>
      <c r="AN186" s="406">
        <v>1.8959386707682649E-3</v>
      </c>
      <c r="AO186" s="403">
        <v>6.6476811294235194</v>
      </c>
    </row>
    <row r="187" spans="1:41">
      <c r="A187" s="395">
        <v>185</v>
      </c>
      <c r="B187" s="396">
        <v>281201</v>
      </c>
      <c r="C187" s="396" t="s">
        <v>494</v>
      </c>
      <c r="D187" s="418">
        <v>28</v>
      </c>
      <c r="E187" s="402">
        <v>2318048</v>
      </c>
      <c r="F187" s="402">
        <v>9460893.2644608915</v>
      </c>
      <c r="G187" s="402">
        <v>619977.23009785032</v>
      </c>
      <c r="H187" s="402">
        <v>0</v>
      </c>
      <c r="I187" s="402">
        <v>1081.3308922985539</v>
      </c>
      <c r="J187" s="402">
        <v>3293.7994581614289</v>
      </c>
      <c r="K187" s="402">
        <v>0</v>
      </c>
      <c r="L187" s="402">
        <v>0</v>
      </c>
      <c r="M187" s="402">
        <v>0</v>
      </c>
      <c r="N187" s="402">
        <v>624352.36044831038</v>
      </c>
      <c r="O187" s="403">
        <v>4.0814052446113678</v>
      </c>
      <c r="P187" s="403">
        <v>0.26745659714460202</v>
      </c>
      <c r="Q187" s="403">
        <v>0</v>
      </c>
      <c r="R187" s="403">
        <v>4.6648339132690693E-4</v>
      </c>
      <c r="S187" s="403">
        <v>1.4209366924936107E-3</v>
      </c>
      <c r="T187" s="403">
        <v>0</v>
      </c>
      <c r="U187" s="403">
        <v>0</v>
      </c>
      <c r="V187" s="403">
        <v>0</v>
      </c>
      <c r="W187" s="403">
        <v>0.26934401722842255</v>
      </c>
      <c r="X187" s="404">
        <v>59.227832516606981</v>
      </c>
      <c r="Y187" s="403">
        <v>4.4999107519196748</v>
      </c>
      <c r="Z187" s="403">
        <v>1.3507593638127292E-2</v>
      </c>
      <c r="AA187" s="403">
        <v>9.3702193622693691E-2</v>
      </c>
      <c r="AB187" s="403">
        <v>2.6261595339796492E-2</v>
      </c>
      <c r="AC187" s="405">
        <v>5.3307770320820576E-3</v>
      </c>
      <c r="AD187" s="405">
        <v>3.4829804442710038E-3</v>
      </c>
      <c r="AE187" s="405">
        <v>2.2542570876256966E-3</v>
      </c>
      <c r="AF187" s="403">
        <v>4.6444501490842711</v>
      </c>
      <c r="AG187" s="404">
        <v>47.537662767244413</v>
      </c>
      <c r="AH187" s="403">
        <v>3.6380160357941858</v>
      </c>
      <c r="AI187" s="403">
        <v>3.461092856550942E-3</v>
      </c>
      <c r="AJ187" s="403">
        <v>6.3298981431492603E-3</v>
      </c>
      <c r="AK187" s="403">
        <v>1.9136305701622773E-2</v>
      </c>
      <c r="AL187" s="406">
        <v>4.0280061798938444E-3</v>
      </c>
      <c r="AM187" s="406">
        <v>1.28909226582036E-3</v>
      </c>
      <c r="AN187" s="406">
        <v>1.646458071021278E-3</v>
      </c>
      <c r="AO187" s="403">
        <v>3.6739068890122399</v>
      </c>
    </row>
    <row r="188" spans="1:41">
      <c r="A188" s="395">
        <v>186</v>
      </c>
      <c r="B188" s="396">
        <v>289101</v>
      </c>
      <c r="C188" s="396" t="s">
        <v>495</v>
      </c>
      <c r="D188" s="418">
        <v>28</v>
      </c>
      <c r="E188" s="402">
        <v>802121</v>
      </c>
      <c r="F188" s="402">
        <v>2689171.4381796643</v>
      </c>
      <c r="G188" s="402">
        <v>150513.37699143557</v>
      </c>
      <c r="H188" s="402">
        <v>0</v>
      </c>
      <c r="I188" s="402">
        <v>307.35830851340876</v>
      </c>
      <c r="J188" s="402">
        <v>936.23204261823992</v>
      </c>
      <c r="K188" s="402">
        <v>0</v>
      </c>
      <c r="L188" s="402">
        <v>0</v>
      </c>
      <c r="M188" s="402">
        <v>0</v>
      </c>
      <c r="N188" s="402">
        <v>151756.96734256722</v>
      </c>
      <c r="O188" s="403">
        <v>3.3525757811847146</v>
      </c>
      <c r="P188" s="403">
        <v>0.18764422947589648</v>
      </c>
      <c r="Q188" s="403">
        <v>0</v>
      </c>
      <c r="R188" s="403">
        <v>3.8318197443204798E-4</v>
      </c>
      <c r="S188" s="403">
        <v>1.1671955261341369E-3</v>
      </c>
      <c r="T188" s="403">
        <v>0</v>
      </c>
      <c r="U188" s="403">
        <v>0</v>
      </c>
      <c r="V188" s="403">
        <v>0</v>
      </c>
      <c r="W188" s="403">
        <v>0.1891946069764627</v>
      </c>
      <c r="X188" s="404">
        <v>73.397740826606082</v>
      </c>
      <c r="Y188" s="403">
        <v>5.7471599169423548</v>
      </c>
      <c r="Z188" s="403">
        <v>1.7293138610754401E-2</v>
      </c>
      <c r="AA188" s="403">
        <v>0.1155744996901772</v>
      </c>
      <c r="AB188" s="403">
        <v>3.2164557754242526E-2</v>
      </c>
      <c r="AC188" s="405">
        <v>8.5093853350359135E-3</v>
      </c>
      <c r="AD188" s="405">
        <v>1.9525998068542771E-2</v>
      </c>
      <c r="AE188" s="405">
        <v>5.8645024120204683E-2</v>
      </c>
      <c r="AF188" s="403">
        <v>5.9988725205213136</v>
      </c>
      <c r="AG188" s="404">
        <v>58.74516886210526</v>
      </c>
      <c r="AH188" s="403">
        <v>4.6725549830758162</v>
      </c>
      <c r="AI188" s="403">
        <v>4.7783253017634805E-3</v>
      </c>
      <c r="AJ188" s="403">
        <v>7.1542148205102924E-3</v>
      </c>
      <c r="AK188" s="403">
        <v>2.2802046943263054E-2</v>
      </c>
      <c r="AL188" s="406">
        <v>6.0948070456523298E-3</v>
      </c>
      <c r="AM188" s="406">
        <v>7.3073696541818027E-3</v>
      </c>
      <c r="AN188" s="406">
        <v>5.5477510457634119E-2</v>
      </c>
      <c r="AO188" s="403">
        <v>4.7761692572988199</v>
      </c>
    </row>
    <row r="189" spans="1:41">
      <c r="A189" s="395">
        <v>187</v>
      </c>
      <c r="B189" s="396">
        <v>289901</v>
      </c>
      <c r="C189" s="396" t="s">
        <v>496</v>
      </c>
      <c r="D189" s="418">
        <v>28</v>
      </c>
      <c r="E189" s="402">
        <v>1308477</v>
      </c>
      <c r="F189" s="402">
        <v>6084059.5833182372</v>
      </c>
      <c r="G189" s="402">
        <v>341560.37302956887</v>
      </c>
      <c r="H189" s="402">
        <v>0</v>
      </c>
      <c r="I189" s="402">
        <v>695.37636607106992</v>
      </c>
      <c r="J189" s="402">
        <v>2118.158571160815</v>
      </c>
      <c r="K189" s="402">
        <v>0</v>
      </c>
      <c r="L189" s="402">
        <v>0</v>
      </c>
      <c r="M189" s="402">
        <v>0</v>
      </c>
      <c r="N189" s="402">
        <v>344373.90796680073</v>
      </c>
      <c r="O189" s="403">
        <v>4.6497260428102569</v>
      </c>
      <c r="P189" s="403">
        <v>0.26103658912580724</v>
      </c>
      <c r="Q189" s="403">
        <v>0</v>
      </c>
      <c r="R189" s="403">
        <v>5.3143950262103949E-4</v>
      </c>
      <c r="S189" s="403">
        <v>1.618796945732187E-3</v>
      </c>
      <c r="T189" s="403">
        <v>0</v>
      </c>
      <c r="U189" s="403">
        <v>0</v>
      </c>
      <c r="V189" s="403">
        <v>0</v>
      </c>
      <c r="W189" s="403">
        <v>0.26318682557416045</v>
      </c>
      <c r="X189" s="404">
        <v>79.232620020605665</v>
      </c>
      <c r="Y189" s="403">
        <v>6.3772655434165264</v>
      </c>
      <c r="Z189" s="403">
        <v>1.6842379830648284E-2</v>
      </c>
      <c r="AA189" s="403">
        <v>0.1147778189163596</v>
      </c>
      <c r="AB189" s="403">
        <v>2.9816471304653695E-2</v>
      </c>
      <c r="AC189" s="405">
        <v>4.8032317088914618E-3</v>
      </c>
      <c r="AD189" s="405">
        <v>1.2492477128124106E-3</v>
      </c>
      <c r="AE189" s="405">
        <v>2.4799695482584662E-3</v>
      </c>
      <c r="AF189" s="403">
        <v>6.547234662438159</v>
      </c>
      <c r="AG189" s="404">
        <v>66.93854955827581</v>
      </c>
      <c r="AH189" s="403">
        <v>5.4309999924073722</v>
      </c>
      <c r="AI189" s="403">
        <v>5.3678404732016302E-3</v>
      </c>
      <c r="AJ189" s="403">
        <v>8.1417258218267844E-3</v>
      </c>
      <c r="AK189" s="403">
        <v>2.3097261955166315E-2</v>
      </c>
      <c r="AL189" s="406">
        <v>3.5280827691858596E-3</v>
      </c>
      <c r="AM189" s="406">
        <v>4.4330341596088106E-4</v>
      </c>
      <c r="AN189" s="406">
        <v>1.8596067809257353E-3</v>
      </c>
      <c r="AO189" s="403">
        <v>5.4734378136236375</v>
      </c>
    </row>
    <row r="190" spans="1:41">
      <c r="A190" s="395">
        <v>188</v>
      </c>
      <c r="B190" s="396">
        <v>289902</v>
      </c>
      <c r="C190" s="396" t="s">
        <v>497</v>
      </c>
      <c r="D190" s="418">
        <v>28</v>
      </c>
      <c r="E190" s="402">
        <v>1447486</v>
      </c>
      <c r="F190" s="402">
        <v>9903247.3781230021</v>
      </c>
      <c r="G190" s="402">
        <v>557707.25649813085</v>
      </c>
      <c r="H190" s="402">
        <v>0</v>
      </c>
      <c r="I190" s="402">
        <v>1131.8896667258057</v>
      </c>
      <c r="J190" s="402">
        <v>3447.8045504045622</v>
      </c>
      <c r="K190" s="402">
        <v>0</v>
      </c>
      <c r="L190" s="402">
        <v>0</v>
      </c>
      <c r="M190" s="402">
        <v>0</v>
      </c>
      <c r="N190" s="402">
        <v>562286.95071526116</v>
      </c>
      <c r="O190" s="403">
        <v>6.8416878492247948</v>
      </c>
      <c r="P190" s="403">
        <v>0.38529371372029214</v>
      </c>
      <c r="Q190" s="403">
        <v>0</v>
      </c>
      <c r="R190" s="403">
        <v>7.8196933630156394E-4</v>
      </c>
      <c r="S190" s="403">
        <v>2.3819260085448579E-3</v>
      </c>
      <c r="T190" s="403">
        <v>0</v>
      </c>
      <c r="U190" s="403">
        <v>0</v>
      </c>
      <c r="V190" s="403">
        <v>0</v>
      </c>
      <c r="W190" s="403">
        <v>0.38845760906513854</v>
      </c>
      <c r="X190" s="404">
        <v>72.260804511453898</v>
      </c>
      <c r="Y190" s="403">
        <v>5.6171978816259687</v>
      </c>
      <c r="Z190" s="403">
        <v>1.6291264928333934E-2</v>
      </c>
      <c r="AA190" s="403">
        <v>0.10668967167380351</v>
      </c>
      <c r="AB190" s="403">
        <v>3.0215543431413278E-2</v>
      </c>
      <c r="AC190" s="405">
        <v>6.913251100363605E-3</v>
      </c>
      <c r="AD190" s="405">
        <v>1.3146379008572274E-3</v>
      </c>
      <c r="AE190" s="405">
        <v>4.626383374225859E-3</v>
      </c>
      <c r="AF190" s="403">
        <v>5.7832486340349698</v>
      </c>
      <c r="AG190" s="404">
        <v>61.039984158708315</v>
      </c>
      <c r="AH190" s="403">
        <v>4.7526866913715748</v>
      </c>
      <c r="AI190" s="403">
        <v>4.9193821004371507E-3</v>
      </c>
      <c r="AJ190" s="403">
        <v>7.9854196116758563E-3</v>
      </c>
      <c r="AK190" s="403">
        <v>2.3567453462896619E-2</v>
      </c>
      <c r="AL190" s="406">
        <v>5.5946148421609602E-3</v>
      </c>
      <c r="AM190" s="406">
        <v>4.7430830814602627E-4</v>
      </c>
      <c r="AN190" s="406">
        <v>4.11858603652707E-3</v>
      </c>
      <c r="AO190" s="403">
        <v>4.7993464557334162</v>
      </c>
    </row>
    <row r="191" spans="1:41">
      <c r="A191" s="395">
        <v>189</v>
      </c>
      <c r="B191" s="396">
        <v>289903</v>
      </c>
      <c r="C191" s="396" t="s">
        <v>498</v>
      </c>
      <c r="D191" s="418">
        <v>28</v>
      </c>
      <c r="E191" s="402">
        <v>928331</v>
      </c>
      <c r="F191" s="402">
        <v>4470800.6130732428</v>
      </c>
      <c r="G191" s="402">
        <v>265546.97494296473</v>
      </c>
      <c r="H191" s="402">
        <v>0</v>
      </c>
      <c r="I191" s="402">
        <v>510.98925662585299</v>
      </c>
      <c r="J191" s="402">
        <v>1556.5042565489248</v>
      </c>
      <c r="K191" s="402">
        <v>0</v>
      </c>
      <c r="L191" s="402">
        <v>0</v>
      </c>
      <c r="M191" s="402">
        <v>0</v>
      </c>
      <c r="N191" s="402">
        <v>267614.46845613956</v>
      </c>
      <c r="O191" s="403">
        <v>4.8159553145087717</v>
      </c>
      <c r="P191" s="403">
        <v>0.28604772968150877</v>
      </c>
      <c r="Q191" s="403">
        <v>0</v>
      </c>
      <c r="R191" s="403">
        <v>5.5043864378745617E-4</v>
      </c>
      <c r="S191" s="403">
        <v>1.6766694816277004E-3</v>
      </c>
      <c r="T191" s="403">
        <v>0</v>
      </c>
      <c r="U191" s="403">
        <v>0</v>
      </c>
      <c r="V191" s="403">
        <v>0</v>
      </c>
      <c r="W191" s="403">
        <v>0.28827483780692398</v>
      </c>
      <c r="X191" s="404">
        <v>58.039924061476654</v>
      </c>
      <c r="Y191" s="403">
        <v>4.2755143307547234</v>
      </c>
      <c r="Z191" s="403">
        <v>1.2295831079836969E-2</v>
      </c>
      <c r="AA191" s="403">
        <v>9.0408893055500525E-2</v>
      </c>
      <c r="AB191" s="403">
        <v>2.5436953527735527E-2</v>
      </c>
      <c r="AC191" s="405">
        <v>5.1093350881136583E-3</v>
      </c>
      <c r="AD191" s="405">
        <v>1.3809342992588572E-3</v>
      </c>
      <c r="AE191" s="405">
        <v>1.1444310702225955E-2</v>
      </c>
      <c r="AF191" s="403">
        <v>4.4215905885073949</v>
      </c>
      <c r="AG191" s="404">
        <v>45.763430049619942</v>
      </c>
      <c r="AH191" s="403">
        <v>3.3801026044714657</v>
      </c>
      <c r="AI191" s="403">
        <v>2.7028944789100865E-3</v>
      </c>
      <c r="AJ191" s="403">
        <v>5.4360065146423393E-3</v>
      </c>
      <c r="AK191" s="403">
        <v>1.7871068207537422E-2</v>
      </c>
      <c r="AL191" s="406">
        <v>3.5284035330440358E-3</v>
      </c>
      <c r="AM191" s="406">
        <v>4.7569446427823476E-4</v>
      </c>
      <c r="AN191" s="406">
        <v>1.0710680521539935E-2</v>
      </c>
      <c r="AO191" s="403">
        <v>3.4208273521914201</v>
      </c>
    </row>
    <row r="192" spans="1:41">
      <c r="A192" s="395">
        <v>190</v>
      </c>
      <c r="B192" s="396">
        <v>289909</v>
      </c>
      <c r="C192" s="396" t="s">
        <v>499</v>
      </c>
      <c r="D192" s="418">
        <v>28</v>
      </c>
      <c r="E192" s="402">
        <v>3324690</v>
      </c>
      <c r="F192" s="402">
        <v>16542551.194819883</v>
      </c>
      <c r="G192" s="402">
        <v>1004616.7365280121</v>
      </c>
      <c r="H192" s="402">
        <v>0</v>
      </c>
      <c r="I192" s="402">
        <v>1890.72756074565</v>
      </c>
      <c r="J192" s="402">
        <v>5759.2707833186087</v>
      </c>
      <c r="K192" s="402">
        <v>0</v>
      </c>
      <c r="L192" s="402">
        <v>0</v>
      </c>
      <c r="M192" s="402">
        <v>0</v>
      </c>
      <c r="N192" s="402">
        <v>1012266.7348720763</v>
      </c>
      <c r="O192" s="403">
        <v>4.9756672636606361</v>
      </c>
      <c r="P192" s="403">
        <v>0.30216854399297738</v>
      </c>
      <c r="Q192" s="403">
        <v>0</v>
      </c>
      <c r="R192" s="403">
        <v>5.6869288888457259E-4</v>
      </c>
      <c r="S192" s="403">
        <v>1.7322730189336774E-3</v>
      </c>
      <c r="T192" s="403">
        <v>0</v>
      </c>
      <c r="U192" s="403">
        <v>0</v>
      </c>
      <c r="V192" s="403">
        <v>0</v>
      </c>
      <c r="W192" s="403">
        <v>0.30446950990079563</v>
      </c>
      <c r="X192" s="404">
        <v>61.146257513524667</v>
      </c>
      <c r="Y192" s="403">
        <v>4.6338060962062242</v>
      </c>
      <c r="Z192" s="403">
        <v>1.3506011294395413E-2</v>
      </c>
      <c r="AA192" s="403">
        <v>9.1695921098368369E-2</v>
      </c>
      <c r="AB192" s="403">
        <v>2.5377474314441165E-2</v>
      </c>
      <c r="AC192" s="405">
        <v>4.5785615945211364E-3</v>
      </c>
      <c r="AD192" s="405">
        <v>2.7628735376793306E-3</v>
      </c>
      <c r="AE192" s="405">
        <v>6.4435260393285038E-3</v>
      </c>
      <c r="AF192" s="403">
        <v>4.7781704640849609</v>
      </c>
      <c r="AG192" s="404">
        <v>51.053754809246954</v>
      </c>
      <c r="AH192" s="403">
        <v>3.8640610364131973</v>
      </c>
      <c r="AI192" s="403">
        <v>3.7628787274583057E-3</v>
      </c>
      <c r="AJ192" s="403">
        <v>6.1275786193064376E-3</v>
      </c>
      <c r="AK192" s="403">
        <v>1.9472458306611203E-2</v>
      </c>
      <c r="AL192" s="406">
        <v>3.4919335078321188E-3</v>
      </c>
      <c r="AM192" s="406">
        <v>1.0451939065290817E-3</v>
      </c>
      <c r="AN192" s="406">
        <v>5.8332556020014329E-3</v>
      </c>
      <c r="AO192" s="403">
        <v>3.9037943350829347</v>
      </c>
    </row>
    <row r="193" spans="1:41">
      <c r="A193" s="395">
        <v>191</v>
      </c>
      <c r="B193" s="396">
        <v>301101</v>
      </c>
      <c r="C193" s="396" t="s">
        <v>500</v>
      </c>
      <c r="D193" s="418">
        <v>29</v>
      </c>
      <c r="E193" s="402">
        <v>273793</v>
      </c>
      <c r="F193" s="402">
        <v>663249.18257910747</v>
      </c>
      <c r="G193" s="402">
        <v>44673.117696541049</v>
      </c>
      <c r="H193" s="402">
        <v>0</v>
      </c>
      <c r="I193" s="402">
        <v>75.805931888971614</v>
      </c>
      <c r="J193" s="402">
        <v>230.90946458632942</v>
      </c>
      <c r="K193" s="402">
        <v>0</v>
      </c>
      <c r="L193" s="402">
        <v>0</v>
      </c>
      <c r="M193" s="402">
        <v>0</v>
      </c>
      <c r="N193" s="402">
        <v>44979.83309301635</v>
      </c>
      <c r="O193" s="403">
        <v>2.4224475519063944</v>
      </c>
      <c r="P193" s="403">
        <v>0.16316384164876768</v>
      </c>
      <c r="Q193" s="403">
        <v>0</v>
      </c>
      <c r="R193" s="403">
        <v>2.7687315559189469E-4</v>
      </c>
      <c r="S193" s="403">
        <v>8.4337241852906915E-4</v>
      </c>
      <c r="T193" s="403">
        <v>0</v>
      </c>
      <c r="U193" s="403">
        <v>0</v>
      </c>
      <c r="V193" s="403">
        <v>0</v>
      </c>
      <c r="W193" s="403">
        <v>0.16428408722288865</v>
      </c>
      <c r="X193" s="404">
        <v>36.674286847956225</v>
      </c>
      <c r="Y193" s="403">
        <v>2.718416447553845</v>
      </c>
      <c r="Z193" s="403">
        <v>8.9098329758424792E-3</v>
      </c>
      <c r="AA193" s="403">
        <v>6.3030654818404114E-2</v>
      </c>
      <c r="AB193" s="403">
        <v>1.7511972685358194E-2</v>
      </c>
      <c r="AC193" s="405">
        <v>4.4403621247617146E-3</v>
      </c>
      <c r="AD193" s="405">
        <v>1.1542118098970692E-3</v>
      </c>
      <c r="AE193" s="405">
        <v>6.5421929063661406E-3</v>
      </c>
      <c r="AF193" s="403">
        <v>2.8200056748744737</v>
      </c>
      <c r="AG193" s="404">
        <v>30.382248021146147</v>
      </c>
      <c r="AH193" s="403">
        <v>2.2524117594673623</v>
      </c>
      <c r="AI193" s="403">
        <v>2.1939626894573257E-3</v>
      </c>
      <c r="AJ193" s="403">
        <v>4.8058322109533211E-3</v>
      </c>
      <c r="AK193" s="403">
        <v>1.3229726241843067E-2</v>
      </c>
      <c r="AL193" s="406">
        <v>3.5212843211593152E-3</v>
      </c>
      <c r="AM193" s="406">
        <v>3.9134345475262059E-4</v>
      </c>
      <c r="AN193" s="406">
        <v>5.5002162439771757E-3</v>
      </c>
      <c r="AO193" s="403">
        <v>2.2820541246295036</v>
      </c>
    </row>
    <row r="194" spans="1:41">
      <c r="A194" s="395">
        <v>192</v>
      </c>
      <c r="B194" s="396">
        <v>301102</v>
      </c>
      <c r="C194" s="396" t="s">
        <v>501</v>
      </c>
      <c r="D194" s="418">
        <v>29</v>
      </c>
      <c r="E194" s="402">
        <v>505166</v>
      </c>
      <c r="F194" s="402">
        <v>1437904.5286907805</v>
      </c>
      <c r="G194" s="402">
        <v>94681.5232712016</v>
      </c>
      <c r="H194" s="402">
        <v>0</v>
      </c>
      <c r="I194" s="402">
        <v>164.3450088259645</v>
      </c>
      <c r="J194" s="402">
        <v>500.60486098924804</v>
      </c>
      <c r="K194" s="402">
        <v>0</v>
      </c>
      <c r="L194" s="402">
        <v>0</v>
      </c>
      <c r="M194" s="402">
        <v>0</v>
      </c>
      <c r="N194" s="402">
        <v>95346.473141016817</v>
      </c>
      <c r="O194" s="403">
        <v>2.8464000520438444</v>
      </c>
      <c r="P194" s="403">
        <v>0.18742655537229666</v>
      </c>
      <c r="Q194" s="403">
        <v>0</v>
      </c>
      <c r="R194" s="403">
        <v>3.2532872130342205E-4</v>
      </c>
      <c r="S194" s="403">
        <v>9.9097100950825681E-4</v>
      </c>
      <c r="T194" s="403">
        <v>0</v>
      </c>
      <c r="U194" s="403">
        <v>0</v>
      </c>
      <c r="V194" s="403">
        <v>0</v>
      </c>
      <c r="W194" s="403">
        <v>0.18874285510310834</v>
      </c>
      <c r="X194" s="404">
        <v>49.189428490651018</v>
      </c>
      <c r="Y194" s="403">
        <v>3.74524943364215</v>
      </c>
      <c r="Z194" s="403">
        <v>1.1767161729485352E-2</v>
      </c>
      <c r="AA194" s="403">
        <v>8.1199561170040596E-2</v>
      </c>
      <c r="AB194" s="403">
        <v>2.3011062965944511E-2</v>
      </c>
      <c r="AC194" s="405">
        <v>4.5130334055668219E-3</v>
      </c>
      <c r="AD194" s="405">
        <v>1.3579094287797199E-3</v>
      </c>
      <c r="AE194" s="405">
        <v>1.0715535844854103E-2</v>
      </c>
      <c r="AF194" s="403">
        <v>3.8778136981868268</v>
      </c>
      <c r="AG194" s="404">
        <v>39.445160517612287</v>
      </c>
      <c r="AH194" s="403">
        <v>3.0148589333666611</v>
      </c>
      <c r="AI194" s="403">
        <v>3.3961618000114251E-3</v>
      </c>
      <c r="AJ194" s="403">
        <v>7.1465586924495134E-3</v>
      </c>
      <c r="AK194" s="403">
        <v>1.719918840654789E-2</v>
      </c>
      <c r="AL194" s="406">
        <v>3.3326571567648244E-3</v>
      </c>
      <c r="AM194" s="406">
        <v>4.2865150879211266E-4</v>
      </c>
      <c r="AN194" s="406">
        <v>9.1962344803911515E-3</v>
      </c>
      <c r="AO194" s="403">
        <v>3.0555583854116182</v>
      </c>
    </row>
    <row r="195" spans="1:41">
      <c r="A195" s="395">
        <v>193</v>
      </c>
      <c r="B195" s="396">
        <v>301103</v>
      </c>
      <c r="C195" s="396" t="s">
        <v>502</v>
      </c>
      <c r="D195" s="418">
        <v>29</v>
      </c>
      <c r="E195" s="402">
        <v>1105763</v>
      </c>
      <c r="F195" s="402">
        <v>2475643.7368226685</v>
      </c>
      <c r="G195" s="402">
        <v>148504.28435259193</v>
      </c>
      <c r="H195" s="402">
        <v>0</v>
      </c>
      <c r="I195" s="402">
        <v>282.95320284477646</v>
      </c>
      <c r="J195" s="402">
        <v>861.89261108970913</v>
      </c>
      <c r="K195" s="402">
        <v>0</v>
      </c>
      <c r="L195" s="402">
        <v>0</v>
      </c>
      <c r="M195" s="402">
        <v>0</v>
      </c>
      <c r="N195" s="402">
        <v>149649.13016652642</v>
      </c>
      <c r="O195" s="403">
        <v>2.2388556470262331</v>
      </c>
      <c r="P195" s="403">
        <v>0.1343002834717674</v>
      </c>
      <c r="Q195" s="403">
        <v>0</v>
      </c>
      <c r="R195" s="403">
        <v>2.5588955575903377E-4</v>
      </c>
      <c r="S195" s="403">
        <v>7.7945510121943775E-4</v>
      </c>
      <c r="T195" s="403">
        <v>0</v>
      </c>
      <c r="U195" s="403">
        <v>0</v>
      </c>
      <c r="V195" s="403">
        <v>0</v>
      </c>
      <c r="W195" s="403">
        <v>0.13533562812874586</v>
      </c>
      <c r="X195" s="404">
        <v>56.335296060102849</v>
      </c>
      <c r="Y195" s="403">
        <v>4.3265797181343473</v>
      </c>
      <c r="Z195" s="403">
        <v>1.2317494309347168E-2</v>
      </c>
      <c r="AA195" s="403">
        <v>8.9211299016803886E-2</v>
      </c>
      <c r="AB195" s="403">
        <v>2.4944582811593067E-2</v>
      </c>
      <c r="AC195" s="405">
        <v>5.1485905369292049E-3</v>
      </c>
      <c r="AD195" s="405">
        <v>4.8035220387963448E-3</v>
      </c>
      <c r="AE195" s="405">
        <v>4.1637698994697589E-2</v>
      </c>
      <c r="AF195" s="403">
        <v>4.5046429058425179</v>
      </c>
      <c r="AG195" s="404">
        <v>46.159593085537722</v>
      </c>
      <c r="AH195" s="403">
        <v>3.5711204732282118</v>
      </c>
      <c r="AI195" s="403">
        <v>2.8727899167285288E-3</v>
      </c>
      <c r="AJ195" s="403">
        <v>6.0282532261836039E-3</v>
      </c>
      <c r="AK195" s="403">
        <v>1.833224082844042E-2</v>
      </c>
      <c r="AL195" s="406">
        <v>3.8201128359468123E-3</v>
      </c>
      <c r="AM195" s="406">
        <v>1.713698106567978E-3</v>
      </c>
      <c r="AN195" s="406">
        <v>3.9627883975212122E-2</v>
      </c>
      <c r="AO195" s="403">
        <v>3.6435154521172901</v>
      </c>
    </row>
    <row r="196" spans="1:41">
      <c r="A196" s="395">
        <v>194</v>
      </c>
      <c r="B196" s="396">
        <v>301201</v>
      </c>
      <c r="C196" s="396" t="s">
        <v>503</v>
      </c>
      <c r="D196" s="418">
        <v>29</v>
      </c>
      <c r="E196" s="402">
        <v>1282055</v>
      </c>
      <c r="F196" s="402">
        <v>1233614.3824081756</v>
      </c>
      <c r="G196" s="402">
        <v>74390.078544669537</v>
      </c>
      <c r="H196" s="402">
        <v>0</v>
      </c>
      <c r="I196" s="402">
        <v>140.99570765612836</v>
      </c>
      <c r="J196" s="402">
        <v>429.48147397662575</v>
      </c>
      <c r="K196" s="402">
        <v>0</v>
      </c>
      <c r="L196" s="402">
        <v>0</v>
      </c>
      <c r="M196" s="402">
        <v>0</v>
      </c>
      <c r="N196" s="402">
        <v>74960.555726302293</v>
      </c>
      <c r="O196" s="403">
        <v>0.96221642785073613</v>
      </c>
      <c r="P196" s="403">
        <v>5.8024092994972548E-2</v>
      </c>
      <c r="Q196" s="403">
        <v>0</v>
      </c>
      <c r="R196" s="403">
        <v>1.099763330404143E-4</v>
      </c>
      <c r="S196" s="403">
        <v>3.3499457821749122E-4</v>
      </c>
      <c r="T196" s="403">
        <v>0</v>
      </c>
      <c r="U196" s="403">
        <v>0</v>
      </c>
      <c r="V196" s="403">
        <v>0</v>
      </c>
      <c r="W196" s="403">
        <v>5.846906390623046E-2</v>
      </c>
      <c r="X196" s="404">
        <v>47.47731833324606</v>
      </c>
      <c r="Y196" s="403">
        <v>3.6229439006047999</v>
      </c>
      <c r="Z196" s="403">
        <v>1.2030882748998103E-2</v>
      </c>
      <c r="AA196" s="403">
        <v>8.0987901166849022E-2</v>
      </c>
      <c r="AB196" s="403">
        <v>2.5272662380167739E-2</v>
      </c>
      <c r="AC196" s="405">
        <v>6.6770468577764964E-3</v>
      </c>
      <c r="AD196" s="405">
        <v>1.3365063245524363E-2</v>
      </c>
      <c r="AE196" s="405">
        <v>1.2919592821602738E-2</v>
      </c>
      <c r="AF196" s="403">
        <v>3.7741970498257182</v>
      </c>
      <c r="AG196" s="404">
        <v>37.972594413675083</v>
      </c>
      <c r="AH196" s="403">
        <v>2.9236855207359316</v>
      </c>
      <c r="AI196" s="403">
        <v>3.1341901991895583E-3</v>
      </c>
      <c r="AJ196" s="403">
        <v>7.2668014907487193E-3</v>
      </c>
      <c r="AK196" s="403">
        <v>1.8168179238725612E-2</v>
      </c>
      <c r="AL196" s="406">
        <v>5.0930033592265743E-3</v>
      </c>
      <c r="AM196" s="406">
        <v>4.8793705744946039E-3</v>
      </c>
      <c r="AN196" s="406">
        <v>1.0153675375689905E-2</v>
      </c>
      <c r="AO196" s="403">
        <v>2.9723807409740068</v>
      </c>
    </row>
    <row r="197" spans="1:41">
      <c r="A197" s="395">
        <v>195</v>
      </c>
      <c r="B197" s="396">
        <v>301301</v>
      </c>
      <c r="C197" s="396" t="s">
        <v>504</v>
      </c>
      <c r="D197" s="418">
        <v>29</v>
      </c>
      <c r="E197" s="402">
        <v>1238909</v>
      </c>
      <c r="F197" s="402">
        <v>1860172.1279925387</v>
      </c>
      <c r="G197" s="402">
        <v>105025.91183044562</v>
      </c>
      <c r="H197" s="402">
        <v>0</v>
      </c>
      <c r="I197" s="402">
        <v>212.60799913544847</v>
      </c>
      <c r="J197" s="402">
        <v>647.61685561812033</v>
      </c>
      <c r="K197" s="402">
        <v>3709176.319859413</v>
      </c>
      <c r="L197" s="402">
        <v>0</v>
      </c>
      <c r="M197" s="402">
        <v>0</v>
      </c>
      <c r="N197" s="402">
        <v>3815062.4565446121</v>
      </c>
      <c r="O197" s="403">
        <v>1.5014598553990153</v>
      </c>
      <c r="P197" s="403">
        <v>8.4772902473422673E-2</v>
      </c>
      <c r="Q197" s="403">
        <v>0</v>
      </c>
      <c r="R197" s="403">
        <v>1.7160905210588385E-4</v>
      </c>
      <c r="S197" s="403">
        <v>5.2273157723296891E-4</v>
      </c>
      <c r="T197" s="403">
        <v>2.9939053795391048</v>
      </c>
      <c r="U197" s="403">
        <v>0</v>
      </c>
      <c r="V197" s="403">
        <v>0</v>
      </c>
      <c r="W197" s="403">
        <v>3.0793726226418663</v>
      </c>
      <c r="X197" s="404">
        <v>40.864812892056371</v>
      </c>
      <c r="Y197" s="403">
        <v>2.8931885442509282</v>
      </c>
      <c r="Z197" s="403">
        <v>1.1516547750625957E-2</v>
      </c>
      <c r="AA197" s="403">
        <v>7.2335030210755311E-2</v>
      </c>
      <c r="AB197" s="403">
        <v>2.2765455743695647E-2</v>
      </c>
      <c r="AC197" s="405">
        <v>3.4317918276819936</v>
      </c>
      <c r="AD197" s="405">
        <v>1.0572695125869662E-2</v>
      </c>
      <c r="AE197" s="405">
        <v>1.9315017986560757E-2</v>
      </c>
      <c r="AF197" s="403">
        <v>6.4614851187504305</v>
      </c>
      <c r="AG197" s="404">
        <v>31.655313100949968</v>
      </c>
      <c r="AH197" s="403">
        <v>2.239917781207474</v>
      </c>
      <c r="AI197" s="403">
        <v>2.836276502211276E-3</v>
      </c>
      <c r="AJ197" s="403">
        <v>5.776399842492258E-3</v>
      </c>
      <c r="AK197" s="403">
        <v>1.5270609081431422E-2</v>
      </c>
      <c r="AL197" s="406">
        <v>3.3997858974711979</v>
      </c>
      <c r="AM197" s="406">
        <v>3.6333765840875598E-3</v>
      </c>
      <c r="AN197" s="406">
        <v>1.6124985930515499E-2</v>
      </c>
      <c r="AO197" s="403">
        <v>5.6833453266194178</v>
      </c>
    </row>
    <row r="198" spans="1:41">
      <c r="A198" s="395">
        <v>196</v>
      </c>
      <c r="B198" s="396">
        <v>301901</v>
      </c>
      <c r="C198" s="396" t="s">
        <v>505</v>
      </c>
      <c r="D198" s="418">
        <v>29</v>
      </c>
      <c r="E198" s="402">
        <v>1816690</v>
      </c>
      <c r="F198" s="402">
        <v>2346552.5488958382</v>
      </c>
      <c r="G198" s="402">
        <v>145219.55916084276</v>
      </c>
      <c r="H198" s="402">
        <v>0</v>
      </c>
      <c r="I198" s="402">
        <v>268.19875149152426</v>
      </c>
      <c r="J198" s="402">
        <v>816.94965771721513</v>
      </c>
      <c r="K198" s="402">
        <v>0</v>
      </c>
      <c r="L198" s="402">
        <v>0</v>
      </c>
      <c r="M198" s="402">
        <v>0</v>
      </c>
      <c r="N198" s="402">
        <v>146304.70757005151</v>
      </c>
      <c r="O198" s="403">
        <v>1.2916637119683811</v>
      </c>
      <c r="P198" s="403">
        <v>7.9936345309790199E-2</v>
      </c>
      <c r="Q198" s="403">
        <v>0</v>
      </c>
      <c r="R198" s="403">
        <v>1.4763044409972216E-4</v>
      </c>
      <c r="S198" s="403">
        <v>4.496912834425329E-4</v>
      </c>
      <c r="T198" s="403">
        <v>0</v>
      </c>
      <c r="U198" s="403">
        <v>0</v>
      </c>
      <c r="V198" s="403">
        <v>0</v>
      </c>
      <c r="W198" s="403">
        <v>8.053366703733246E-2</v>
      </c>
      <c r="X198" s="404">
        <v>52.707374967569642</v>
      </c>
      <c r="Y198" s="403">
        <v>4.0969619681506213</v>
      </c>
      <c r="Z198" s="403">
        <v>1.186927705131212E-2</v>
      </c>
      <c r="AA198" s="403">
        <v>8.6437688024622025E-2</v>
      </c>
      <c r="AB198" s="403">
        <v>2.6733525000419249E-2</v>
      </c>
      <c r="AC198" s="405">
        <v>4.6387234641026322E-3</v>
      </c>
      <c r="AD198" s="405">
        <v>3.6250141673777416E-3</v>
      </c>
      <c r="AE198" s="405">
        <v>3.5103137991837827E-2</v>
      </c>
      <c r="AF198" s="403">
        <v>4.2653693338502965</v>
      </c>
      <c r="AG198" s="404">
        <v>42.527442605851419</v>
      </c>
      <c r="AH198" s="403">
        <v>3.3383966179292299</v>
      </c>
      <c r="AI198" s="403">
        <v>2.9704120083437749E-3</v>
      </c>
      <c r="AJ198" s="403">
        <v>9.273497505244966E-3</v>
      </c>
      <c r="AK198" s="403">
        <v>1.9912081553669709E-2</v>
      </c>
      <c r="AL198" s="406">
        <v>3.3815403069335707E-3</v>
      </c>
      <c r="AM198" s="406">
        <v>1.1819513330574324E-3</v>
      </c>
      <c r="AN198" s="406">
        <v>3.2708825308012002E-2</v>
      </c>
      <c r="AO198" s="403">
        <v>3.4078249259444924</v>
      </c>
    </row>
    <row r="199" spans="1:41">
      <c r="A199" s="395">
        <v>197</v>
      </c>
      <c r="B199" s="396">
        <v>301902</v>
      </c>
      <c r="C199" s="396" t="s">
        <v>506</v>
      </c>
      <c r="D199" s="418">
        <v>29</v>
      </c>
      <c r="E199" s="402">
        <v>843386</v>
      </c>
      <c r="F199" s="402">
        <v>1371554.4254054695</v>
      </c>
      <c r="G199" s="402">
        <v>87926.146200591553</v>
      </c>
      <c r="H199" s="402">
        <v>0</v>
      </c>
      <c r="I199" s="402">
        <v>156.76153711942737</v>
      </c>
      <c r="J199" s="402">
        <v>477.50514639136162</v>
      </c>
      <c r="K199" s="402">
        <v>0</v>
      </c>
      <c r="L199" s="402">
        <v>0</v>
      </c>
      <c r="M199" s="402">
        <v>0</v>
      </c>
      <c r="N199" s="402">
        <v>88560.412884102334</v>
      </c>
      <c r="O199" s="403">
        <v>1.6262475609097962</v>
      </c>
      <c r="P199" s="403">
        <v>0.1042537417037887</v>
      </c>
      <c r="Q199" s="403">
        <v>0</v>
      </c>
      <c r="R199" s="403">
        <v>1.858716378021776E-4</v>
      </c>
      <c r="S199" s="403">
        <v>5.6617627799294935E-4</v>
      </c>
      <c r="T199" s="403">
        <v>0</v>
      </c>
      <c r="U199" s="403">
        <v>0</v>
      </c>
      <c r="V199" s="403">
        <v>0</v>
      </c>
      <c r="W199" s="403">
        <v>0.10500578961958383</v>
      </c>
      <c r="X199" s="404">
        <v>46.657342529636111</v>
      </c>
      <c r="Y199" s="403">
        <v>3.5601763018925259</v>
      </c>
      <c r="Z199" s="403">
        <v>1.1327235375041716E-2</v>
      </c>
      <c r="AA199" s="403">
        <v>7.5212483938633279E-2</v>
      </c>
      <c r="AB199" s="403">
        <v>2.11675140846657E-2</v>
      </c>
      <c r="AC199" s="405">
        <v>4.6262374887669202E-3</v>
      </c>
      <c r="AD199" s="405">
        <v>2.2054414845464774E-3</v>
      </c>
      <c r="AE199" s="405">
        <v>2.7358890245283519E-2</v>
      </c>
      <c r="AF199" s="403">
        <v>3.7020741045094603</v>
      </c>
      <c r="AG199" s="404">
        <v>38.491438467416913</v>
      </c>
      <c r="AH199" s="403">
        <v>2.9582158234093194</v>
      </c>
      <c r="AI199" s="403">
        <v>3.2489701677455569E-3</v>
      </c>
      <c r="AJ199" s="403">
        <v>5.430572502809719E-3</v>
      </c>
      <c r="AK199" s="403">
        <v>1.5399336563037512E-2</v>
      </c>
      <c r="AL199" s="406">
        <v>3.389368261939486E-3</v>
      </c>
      <c r="AM199" s="406">
        <v>7.9337444349614021E-4</v>
      </c>
      <c r="AN199" s="406">
        <v>2.6525773421152539E-2</v>
      </c>
      <c r="AO199" s="403">
        <v>3.0130032187695019</v>
      </c>
    </row>
    <row r="200" spans="1:41">
      <c r="A200" s="395">
        <v>198</v>
      </c>
      <c r="B200" s="396">
        <v>301909</v>
      </c>
      <c r="C200" s="396" t="s">
        <v>507</v>
      </c>
      <c r="D200" s="418">
        <v>29</v>
      </c>
      <c r="E200" s="402">
        <v>2460771</v>
      </c>
      <c r="F200" s="402">
        <v>5296908.1445172839</v>
      </c>
      <c r="G200" s="402">
        <v>336910.3235776783</v>
      </c>
      <c r="H200" s="402">
        <v>0</v>
      </c>
      <c r="I200" s="402">
        <v>605.40905073414672</v>
      </c>
      <c r="J200" s="402">
        <v>1844.112673998766</v>
      </c>
      <c r="K200" s="402">
        <v>0</v>
      </c>
      <c r="L200" s="402">
        <v>0</v>
      </c>
      <c r="M200" s="402">
        <v>0</v>
      </c>
      <c r="N200" s="402">
        <v>339359.84530241118</v>
      </c>
      <c r="O200" s="403">
        <v>2.1525400553392751</v>
      </c>
      <c r="P200" s="403">
        <v>0.13691250570560132</v>
      </c>
      <c r="Q200" s="403">
        <v>0</v>
      </c>
      <c r="R200" s="403">
        <v>2.4602413257233068E-4</v>
      </c>
      <c r="S200" s="403">
        <v>7.4940442406008767E-4</v>
      </c>
      <c r="T200" s="403">
        <v>0</v>
      </c>
      <c r="U200" s="403">
        <v>0</v>
      </c>
      <c r="V200" s="403">
        <v>0</v>
      </c>
      <c r="W200" s="403">
        <v>0.13790793426223374</v>
      </c>
      <c r="X200" s="404">
        <v>51.161709961030496</v>
      </c>
      <c r="Y200" s="403">
        <v>4.0069272816834944</v>
      </c>
      <c r="Z200" s="403">
        <v>1.1505955265234733E-2</v>
      </c>
      <c r="AA200" s="403">
        <v>8.1157058974383245E-2</v>
      </c>
      <c r="AB200" s="403">
        <v>2.3342839661577262E-2</v>
      </c>
      <c r="AC200" s="405">
        <v>1.1449492804417018E-2</v>
      </c>
      <c r="AD200" s="405">
        <v>2.5982297258633348E-3</v>
      </c>
      <c r="AE200" s="405">
        <v>9.116277653805363E-3</v>
      </c>
      <c r="AF200" s="403">
        <v>4.1460971357687741</v>
      </c>
      <c r="AG200" s="404">
        <v>42.168077442137879</v>
      </c>
      <c r="AH200" s="403">
        <v>3.3278134420480519</v>
      </c>
      <c r="AI200" s="403">
        <v>3.045067668676649E-3</v>
      </c>
      <c r="AJ200" s="403">
        <v>6.0045930411741204E-3</v>
      </c>
      <c r="AK200" s="403">
        <v>1.7477245963366098E-2</v>
      </c>
      <c r="AL200" s="406">
        <v>9.7432561028112374E-3</v>
      </c>
      <c r="AM200" s="406">
        <v>8.987981766623497E-4</v>
      </c>
      <c r="AN200" s="406">
        <v>7.9606883664470399E-3</v>
      </c>
      <c r="AO200" s="403">
        <v>3.3729430913671923</v>
      </c>
    </row>
    <row r="201" spans="1:41">
      <c r="A201" s="395">
        <v>199</v>
      </c>
      <c r="B201" s="396">
        <v>302101</v>
      </c>
      <c r="C201" s="396" t="s">
        <v>508</v>
      </c>
      <c r="D201" s="418">
        <v>29</v>
      </c>
      <c r="E201" s="402">
        <v>2264821</v>
      </c>
      <c r="F201" s="402">
        <v>4163782.8966564559</v>
      </c>
      <c r="G201" s="402">
        <v>268365.48313611146</v>
      </c>
      <c r="H201" s="402">
        <v>0</v>
      </c>
      <c r="I201" s="402">
        <v>475.89872849448568</v>
      </c>
      <c r="J201" s="402">
        <v>1449.6163803503557</v>
      </c>
      <c r="K201" s="402">
        <v>0</v>
      </c>
      <c r="L201" s="402">
        <v>0</v>
      </c>
      <c r="M201" s="402">
        <v>0</v>
      </c>
      <c r="N201" s="402">
        <v>270290.99824495631</v>
      </c>
      <c r="O201" s="403">
        <v>1.8384600357628511</v>
      </c>
      <c r="P201" s="403">
        <v>0.11849302136288541</v>
      </c>
      <c r="Q201" s="403">
        <v>0</v>
      </c>
      <c r="R201" s="403">
        <v>2.1012641992214208E-4</v>
      </c>
      <c r="S201" s="403">
        <v>6.4005781487824233E-4</v>
      </c>
      <c r="T201" s="403">
        <v>0</v>
      </c>
      <c r="U201" s="403">
        <v>0</v>
      </c>
      <c r="V201" s="403">
        <v>0</v>
      </c>
      <c r="W201" s="403">
        <v>0.11934320559768578</v>
      </c>
      <c r="X201" s="404">
        <v>50.323628764412291</v>
      </c>
      <c r="Y201" s="403">
        <v>3.835722866542532</v>
      </c>
      <c r="Z201" s="403">
        <v>1.3835045315665933E-2</v>
      </c>
      <c r="AA201" s="403">
        <v>8.7326407902308986E-2</v>
      </c>
      <c r="AB201" s="403">
        <v>3.4471654830409176E-2</v>
      </c>
      <c r="AC201" s="405">
        <v>5.1244299420213453E-3</v>
      </c>
      <c r="AD201" s="405">
        <v>3.2168335583411482E-3</v>
      </c>
      <c r="AE201" s="405">
        <v>1.0797618444170961E-2</v>
      </c>
      <c r="AF201" s="403">
        <v>3.9904948565354497</v>
      </c>
      <c r="AG201" s="404">
        <v>40.996947932792864</v>
      </c>
      <c r="AH201" s="403">
        <v>3.1473512734515134</v>
      </c>
      <c r="AI201" s="403">
        <v>3.7325118389568137E-3</v>
      </c>
      <c r="AJ201" s="403">
        <v>8.5823194516336486E-3</v>
      </c>
      <c r="AK201" s="403">
        <v>2.1819091090625888E-2</v>
      </c>
      <c r="AL201" s="406">
        <v>3.8945104643308913E-3</v>
      </c>
      <c r="AM201" s="406">
        <v>1.118903397438246E-3</v>
      </c>
      <c r="AN201" s="406">
        <v>9.3692025157510305E-3</v>
      </c>
      <c r="AO201" s="403">
        <v>3.1958678122102464</v>
      </c>
    </row>
    <row r="202" spans="1:41">
      <c r="A202" s="395">
        <v>200</v>
      </c>
      <c r="B202" s="396">
        <v>302201</v>
      </c>
      <c r="C202" s="396" t="s">
        <v>509</v>
      </c>
      <c r="D202" s="418">
        <v>29</v>
      </c>
      <c r="E202" s="402">
        <v>917455</v>
      </c>
      <c r="F202" s="402">
        <v>822778.26933075965</v>
      </c>
      <c r="G202" s="402">
        <v>55770.817911955426</v>
      </c>
      <c r="H202" s="402">
        <v>0</v>
      </c>
      <c r="I202" s="402">
        <v>94.039276764844416</v>
      </c>
      <c r="J202" s="402">
        <v>286.44933855123475</v>
      </c>
      <c r="K202" s="402">
        <v>0</v>
      </c>
      <c r="L202" s="402">
        <v>0</v>
      </c>
      <c r="M202" s="402">
        <v>0</v>
      </c>
      <c r="N202" s="402">
        <v>56151.306527271503</v>
      </c>
      <c r="O202" s="403">
        <v>0.89680504147970153</v>
      </c>
      <c r="P202" s="403">
        <v>6.0788614059496565E-2</v>
      </c>
      <c r="Q202" s="403">
        <v>0</v>
      </c>
      <c r="R202" s="403">
        <v>1.0250015179474134E-4</v>
      </c>
      <c r="S202" s="403">
        <v>3.1222167686833114E-4</v>
      </c>
      <c r="T202" s="403">
        <v>0</v>
      </c>
      <c r="U202" s="403">
        <v>0</v>
      </c>
      <c r="V202" s="403">
        <v>0</v>
      </c>
      <c r="W202" s="403">
        <v>6.1203335888159634E-2</v>
      </c>
      <c r="X202" s="404">
        <v>39.058528938649459</v>
      </c>
      <c r="Y202" s="403">
        <v>2.8939215403410232</v>
      </c>
      <c r="Z202" s="403">
        <v>1.1533976834251934E-2</v>
      </c>
      <c r="AA202" s="403">
        <v>6.8998686152272837E-2</v>
      </c>
      <c r="AB202" s="403">
        <v>2.1539205684415974E-2</v>
      </c>
      <c r="AC202" s="405">
        <v>5.8663466223862655E-3</v>
      </c>
      <c r="AD202" s="405">
        <v>5.5779628449087798E-3</v>
      </c>
      <c r="AE202" s="405">
        <v>7.9204163163391159E-3</v>
      </c>
      <c r="AF202" s="403">
        <v>3.0153581347955982</v>
      </c>
      <c r="AG202" s="404">
        <v>31.572849474528599</v>
      </c>
      <c r="AH202" s="403">
        <v>2.3483196818588126</v>
      </c>
      <c r="AI202" s="403">
        <v>3.5952640960426408E-3</v>
      </c>
      <c r="AJ202" s="403">
        <v>5.373964900352305E-3</v>
      </c>
      <c r="AK202" s="403">
        <v>1.5068246338177734E-2</v>
      </c>
      <c r="AL202" s="406">
        <v>4.5532566954195972E-3</v>
      </c>
      <c r="AM202" s="406">
        <v>1.8523121684071852E-3</v>
      </c>
      <c r="AN202" s="406">
        <v>6.1094810994767731E-3</v>
      </c>
      <c r="AO202" s="403">
        <v>2.3848722071566884</v>
      </c>
    </row>
    <row r="203" spans="1:41">
      <c r="A203" s="395">
        <v>201</v>
      </c>
      <c r="B203" s="396">
        <v>302301</v>
      </c>
      <c r="C203" s="396" t="s">
        <v>510</v>
      </c>
      <c r="D203" s="418">
        <v>29</v>
      </c>
      <c r="E203" s="402">
        <v>719140</v>
      </c>
      <c r="F203" s="402">
        <v>656912.29605244659</v>
      </c>
      <c r="G203" s="402">
        <v>38310.640550165946</v>
      </c>
      <c r="H203" s="402">
        <v>0</v>
      </c>
      <c r="I203" s="402">
        <v>75.081658718275463</v>
      </c>
      <c r="J203" s="402">
        <v>228.70328459629064</v>
      </c>
      <c r="K203" s="402">
        <v>0</v>
      </c>
      <c r="L203" s="402">
        <v>0</v>
      </c>
      <c r="M203" s="402">
        <v>0</v>
      </c>
      <c r="N203" s="402">
        <v>38614.425493480514</v>
      </c>
      <c r="O203" s="403">
        <v>0.9134692772651315</v>
      </c>
      <c r="P203" s="403">
        <v>5.3272854451380747E-2</v>
      </c>
      <c r="Q203" s="403">
        <v>0</v>
      </c>
      <c r="R203" s="403">
        <v>1.0440478727128997E-4</v>
      </c>
      <c r="S203" s="403">
        <v>3.1802331200641134E-4</v>
      </c>
      <c r="T203" s="403">
        <v>0</v>
      </c>
      <c r="U203" s="403">
        <v>0</v>
      </c>
      <c r="V203" s="403">
        <v>0</v>
      </c>
      <c r="W203" s="403">
        <v>5.3695282550658446E-2</v>
      </c>
      <c r="X203" s="404">
        <v>42.640092814595377</v>
      </c>
      <c r="Y203" s="403">
        <v>3.0718853720844876</v>
      </c>
      <c r="Z203" s="403">
        <v>1.1918867033590574E-2</v>
      </c>
      <c r="AA203" s="403">
        <v>7.8953572747125014E-2</v>
      </c>
      <c r="AB203" s="403">
        <v>2.2946165543645758E-2</v>
      </c>
      <c r="AC203" s="405">
        <v>7.0699775033747272E-3</v>
      </c>
      <c r="AD203" s="405">
        <v>3.9049795581759486E-2</v>
      </c>
      <c r="AE203" s="405">
        <v>2.3245252928235725E-2</v>
      </c>
      <c r="AF203" s="403">
        <v>3.2550690034222201</v>
      </c>
      <c r="AG203" s="404">
        <v>32.818309856076354</v>
      </c>
      <c r="AH203" s="403">
        <v>2.3736057450965857</v>
      </c>
      <c r="AI203" s="403">
        <v>2.8004794367568852E-3</v>
      </c>
      <c r="AJ203" s="403">
        <v>5.8859457419717497E-3</v>
      </c>
      <c r="AK203" s="403">
        <v>1.5802851543448716E-2</v>
      </c>
      <c r="AL203" s="406">
        <v>5.2319007875279763E-3</v>
      </c>
      <c r="AM203" s="406">
        <v>1.5711168728596719E-2</v>
      </c>
      <c r="AN203" s="406">
        <v>1.7191514729420355E-2</v>
      </c>
      <c r="AO203" s="403">
        <v>2.4362296060643098</v>
      </c>
    </row>
    <row r="204" spans="1:41">
      <c r="A204" s="395">
        <v>202</v>
      </c>
      <c r="B204" s="396">
        <v>302401</v>
      </c>
      <c r="C204" s="396" t="s">
        <v>511</v>
      </c>
      <c r="D204" s="418">
        <v>29</v>
      </c>
      <c r="E204" s="402">
        <v>2206308</v>
      </c>
      <c r="F204" s="402">
        <v>1135481.9465761692</v>
      </c>
      <c r="G204" s="402">
        <v>70552.659206503173</v>
      </c>
      <c r="H204" s="402">
        <v>0</v>
      </c>
      <c r="I204" s="402">
        <v>61.319608694135944</v>
      </c>
      <c r="J204" s="402">
        <v>569.92831991279127</v>
      </c>
      <c r="K204" s="402">
        <v>0</v>
      </c>
      <c r="L204" s="402">
        <v>0</v>
      </c>
      <c r="M204" s="402">
        <v>0</v>
      </c>
      <c r="N204" s="402">
        <v>71183.907135110101</v>
      </c>
      <c r="O204" s="403">
        <v>0.51465250843316945</v>
      </c>
      <c r="P204" s="403">
        <v>3.197770175628388E-2</v>
      </c>
      <c r="Q204" s="403">
        <v>0</v>
      </c>
      <c r="R204" s="403">
        <v>2.779285969780101E-5</v>
      </c>
      <c r="S204" s="403">
        <v>2.5831766005144854E-4</v>
      </c>
      <c r="T204" s="403">
        <v>0</v>
      </c>
      <c r="U204" s="403">
        <v>0</v>
      </c>
      <c r="V204" s="403">
        <v>0</v>
      </c>
      <c r="W204" s="403">
        <v>3.226381227603313E-2</v>
      </c>
      <c r="X204" s="404">
        <v>40.752640004040785</v>
      </c>
      <c r="Y204" s="403">
        <v>3.103681385419458</v>
      </c>
      <c r="Z204" s="403">
        <v>1.0720342411361399E-2</v>
      </c>
      <c r="AA204" s="403">
        <v>7.0582717559259725E-2</v>
      </c>
      <c r="AB204" s="403">
        <v>2.1636075971029223E-2</v>
      </c>
      <c r="AC204" s="405">
        <v>4.9694233401890277E-3</v>
      </c>
      <c r="AD204" s="405">
        <v>1.2292331255159479E-2</v>
      </c>
      <c r="AE204" s="405">
        <v>2.1120117744337554E-2</v>
      </c>
      <c r="AF204" s="403">
        <v>3.2450023937007964</v>
      </c>
      <c r="AG204" s="404">
        <v>32.896482877294972</v>
      </c>
      <c r="AH204" s="403">
        <v>2.5296018936760971</v>
      </c>
      <c r="AI204" s="403">
        <v>3.1209190281748021E-3</v>
      </c>
      <c r="AJ204" s="403">
        <v>7.6279075293148139E-3</v>
      </c>
      <c r="AK204" s="403">
        <v>1.6344025657903379E-2</v>
      </c>
      <c r="AL204" s="406">
        <v>3.7294661902675117E-3</v>
      </c>
      <c r="AM204" s="406">
        <v>4.1055979793122033E-3</v>
      </c>
      <c r="AN204" s="406">
        <v>1.7900193251382601E-2</v>
      </c>
      <c r="AO204" s="403">
        <v>2.582430003312453</v>
      </c>
    </row>
    <row r="205" spans="1:41">
      <c r="A205" s="395">
        <v>203</v>
      </c>
      <c r="B205" s="396">
        <v>302402</v>
      </c>
      <c r="C205" s="396" t="s">
        <v>512</v>
      </c>
      <c r="D205" s="418">
        <v>29</v>
      </c>
      <c r="E205" s="402">
        <v>860863</v>
      </c>
      <c r="F205" s="402">
        <v>1056426.2356747936</v>
      </c>
      <c r="G205" s="402">
        <v>58407.481170387269</v>
      </c>
      <c r="H205" s="402">
        <v>0</v>
      </c>
      <c r="I205" s="402">
        <v>57.050350805777342</v>
      </c>
      <c r="J205" s="402">
        <v>530.24817472916197</v>
      </c>
      <c r="K205" s="402">
        <v>0</v>
      </c>
      <c r="L205" s="402">
        <v>0</v>
      </c>
      <c r="M205" s="402">
        <v>0</v>
      </c>
      <c r="N205" s="402">
        <v>58994.779695922211</v>
      </c>
      <c r="O205" s="403">
        <v>1.2271711476446236</v>
      </c>
      <c r="P205" s="403">
        <v>6.7847591510364916E-2</v>
      </c>
      <c r="Q205" s="403">
        <v>0</v>
      </c>
      <c r="R205" s="403">
        <v>6.6271114922789509E-5</v>
      </c>
      <c r="S205" s="403">
        <v>6.1594954682587361E-4</v>
      </c>
      <c r="T205" s="403">
        <v>0</v>
      </c>
      <c r="U205" s="403">
        <v>0</v>
      </c>
      <c r="V205" s="403">
        <v>0</v>
      </c>
      <c r="W205" s="403">
        <v>6.8529812172113583E-2</v>
      </c>
      <c r="X205" s="404">
        <v>49.591789649148197</v>
      </c>
      <c r="Y205" s="403">
        <v>3.8426602451773686</v>
      </c>
      <c r="Z205" s="403">
        <v>1.2255381391130287E-2</v>
      </c>
      <c r="AA205" s="403">
        <v>8.2190880331625207E-2</v>
      </c>
      <c r="AB205" s="403">
        <v>2.5766489293518786E-2</v>
      </c>
      <c r="AC205" s="405">
        <v>4.6648432999592433E-3</v>
      </c>
      <c r="AD205" s="405">
        <v>2.646774232157948E-3</v>
      </c>
      <c r="AE205" s="405">
        <v>1.2295085103184781E-2</v>
      </c>
      <c r="AF205" s="403">
        <v>3.982479698828945</v>
      </c>
      <c r="AG205" s="404">
        <v>41.486017445402275</v>
      </c>
      <c r="AH205" s="403">
        <v>3.2288757139965929</v>
      </c>
      <c r="AI205" s="403">
        <v>4.0442874050248042E-3</v>
      </c>
      <c r="AJ205" s="403">
        <v>1.0311777164674093E-2</v>
      </c>
      <c r="AK205" s="403">
        <v>2.0511502190600214E-2</v>
      </c>
      <c r="AL205" s="406">
        <v>3.6553513726208108E-3</v>
      </c>
      <c r="AM205" s="406">
        <v>9.7657362482237169E-4</v>
      </c>
      <c r="AN205" s="406">
        <v>1.0737751103648607E-2</v>
      </c>
      <c r="AO205" s="403">
        <v>3.2791129568579849</v>
      </c>
    </row>
    <row r="206" spans="1:41">
      <c r="A206" s="395">
        <v>204</v>
      </c>
      <c r="B206" s="396">
        <v>302901</v>
      </c>
      <c r="C206" s="396" t="s">
        <v>513</v>
      </c>
      <c r="D206" s="418">
        <v>29</v>
      </c>
      <c r="E206" s="402">
        <v>952003</v>
      </c>
      <c r="F206" s="402">
        <v>2589733.0350458976</v>
      </c>
      <c r="G206" s="402">
        <v>153182.28997168742</v>
      </c>
      <c r="H206" s="402">
        <v>0</v>
      </c>
      <c r="I206" s="402">
        <v>295.99301623246828</v>
      </c>
      <c r="J206" s="402">
        <v>901.61267326198902</v>
      </c>
      <c r="K206" s="402">
        <v>0</v>
      </c>
      <c r="L206" s="402">
        <v>0</v>
      </c>
      <c r="M206" s="402">
        <v>0</v>
      </c>
      <c r="N206" s="402">
        <v>154379.89566118189</v>
      </c>
      <c r="O206" s="403">
        <v>2.7202992375506141</v>
      </c>
      <c r="P206" s="403">
        <v>0.1609052597225927</v>
      </c>
      <c r="Q206" s="403">
        <v>0</v>
      </c>
      <c r="R206" s="403">
        <v>3.1091605408015339E-4</v>
      </c>
      <c r="S206" s="403">
        <v>9.4706915131778885E-4</v>
      </c>
      <c r="T206" s="403">
        <v>0</v>
      </c>
      <c r="U206" s="403">
        <v>0</v>
      </c>
      <c r="V206" s="403">
        <v>0</v>
      </c>
      <c r="W206" s="403">
        <v>0.16216324492799064</v>
      </c>
      <c r="X206" s="404">
        <v>48.393261011173109</v>
      </c>
      <c r="Y206" s="403">
        <v>3.7000505372481527</v>
      </c>
      <c r="Z206" s="403">
        <v>1.2603051740121581E-2</v>
      </c>
      <c r="AA206" s="403">
        <v>8.1801605338535616E-2</v>
      </c>
      <c r="AB206" s="403">
        <v>2.7620141659901926E-2</v>
      </c>
      <c r="AC206" s="405">
        <v>5.5581052678518438E-3</v>
      </c>
      <c r="AD206" s="405">
        <v>3.0900369071854925E-3</v>
      </c>
      <c r="AE206" s="405">
        <v>1.7656163488058811E-2</v>
      </c>
      <c r="AF206" s="403">
        <v>3.8483796416498106</v>
      </c>
      <c r="AG206" s="404">
        <v>39.969799659946013</v>
      </c>
      <c r="AH206" s="403">
        <v>3.0751849736683416</v>
      </c>
      <c r="AI206" s="403">
        <v>3.2956796489807703E-3</v>
      </c>
      <c r="AJ206" s="403">
        <v>6.3590703180575903E-3</v>
      </c>
      <c r="AK206" s="403">
        <v>1.8454844198797473E-2</v>
      </c>
      <c r="AL206" s="406">
        <v>4.3607471380605854E-3</v>
      </c>
      <c r="AM206" s="406">
        <v>1.1129309625014716E-3</v>
      </c>
      <c r="AN206" s="406">
        <v>1.6274828852308486E-2</v>
      </c>
      <c r="AO206" s="403">
        <v>3.1250430747870479</v>
      </c>
    </row>
    <row r="207" spans="1:41">
      <c r="A207" s="395">
        <v>205</v>
      </c>
      <c r="B207" s="396">
        <v>302902</v>
      </c>
      <c r="C207" s="396" t="s">
        <v>514</v>
      </c>
      <c r="D207" s="418">
        <v>29</v>
      </c>
      <c r="E207" s="402">
        <v>428340</v>
      </c>
      <c r="F207" s="402">
        <v>767595.51922020619</v>
      </c>
      <c r="G207" s="402">
        <v>47786.894940247235</v>
      </c>
      <c r="H207" s="402">
        <v>0</v>
      </c>
      <c r="I207" s="402">
        <v>87.732175442743923</v>
      </c>
      <c r="J207" s="402">
        <v>267.23752552964942</v>
      </c>
      <c r="K207" s="402">
        <v>0</v>
      </c>
      <c r="L207" s="402">
        <v>0</v>
      </c>
      <c r="M207" s="402">
        <v>0</v>
      </c>
      <c r="N207" s="402">
        <v>48141.864641219632</v>
      </c>
      <c r="O207" s="403">
        <v>1.7920239044222024</v>
      </c>
      <c r="P207" s="403">
        <v>0.11156299887997206</v>
      </c>
      <c r="Q207" s="403">
        <v>0</v>
      </c>
      <c r="R207" s="403">
        <v>2.0481901163268415E-4</v>
      </c>
      <c r="S207" s="403">
        <v>6.2389112744466876E-4</v>
      </c>
      <c r="T207" s="403">
        <v>0</v>
      </c>
      <c r="U207" s="403">
        <v>0</v>
      </c>
      <c r="V207" s="403">
        <v>0</v>
      </c>
      <c r="W207" s="403">
        <v>0.11239170901904944</v>
      </c>
      <c r="X207" s="404">
        <v>45.372718995054214</v>
      </c>
      <c r="Y207" s="403">
        <v>3.4188837957534033</v>
      </c>
      <c r="Z207" s="403">
        <v>1.1393990528762303E-2</v>
      </c>
      <c r="AA207" s="403">
        <v>7.4247091105169055E-2</v>
      </c>
      <c r="AB207" s="403">
        <v>2.2138756934949468E-2</v>
      </c>
      <c r="AC207" s="405">
        <v>5.480782627554877E-3</v>
      </c>
      <c r="AD207" s="405">
        <v>6.9418474319023664E-3</v>
      </c>
      <c r="AE207" s="405">
        <v>2.8801320189936218E-2</v>
      </c>
      <c r="AF207" s="403">
        <v>3.5678875845716767</v>
      </c>
      <c r="AG207" s="404">
        <v>35.953482889529852</v>
      </c>
      <c r="AH207" s="403">
        <v>2.7268103738632425</v>
      </c>
      <c r="AI207" s="403">
        <v>2.8600975010084646E-3</v>
      </c>
      <c r="AJ207" s="403">
        <v>4.9644022597380866E-3</v>
      </c>
      <c r="AK207" s="403">
        <v>1.5384803588156677E-2</v>
      </c>
      <c r="AL207" s="406">
        <v>3.9978022322964581E-3</v>
      </c>
      <c r="AM207" s="406">
        <v>2.5382187640536099E-3</v>
      </c>
      <c r="AN207" s="406">
        <v>2.529575368652514E-2</v>
      </c>
      <c r="AO207" s="403">
        <v>2.7818514518950193</v>
      </c>
    </row>
    <row r="208" spans="1:41">
      <c r="A208" s="395">
        <v>206</v>
      </c>
      <c r="B208" s="396">
        <v>302903</v>
      </c>
      <c r="C208" s="396" t="s">
        <v>515</v>
      </c>
      <c r="D208" s="418">
        <v>29</v>
      </c>
      <c r="E208" s="402">
        <v>333485</v>
      </c>
      <c r="F208" s="402">
        <v>330173.08771997981</v>
      </c>
      <c r="G208" s="402">
        <v>21637.807290430166</v>
      </c>
      <c r="H208" s="402">
        <v>0</v>
      </c>
      <c r="I208" s="402">
        <v>37.737066636017985</v>
      </c>
      <c r="J208" s="402">
        <v>114.94939294123043</v>
      </c>
      <c r="K208" s="402">
        <v>0</v>
      </c>
      <c r="L208" s="402">
        <v>0</v>
      </c>
      <c r="M208" s="402">
        <v>0</v>
      </c>
      <c r="N208" s="402">
        <v>21790.493750007416</v>
      </c>
      <c r="O208" s="403">
        <v>0.99006878186419123</v>
      </c>
      <c r="P208" s="403">
        <v>6.4883899696928399E-2</v>
      </c>
      <c r="Q208" s="403">
        <v>0</v>
      </c>
      <c r="R208" s="403">
        <v>1.1315971223898522E-4</v>
      </c>
      <c r="S208" s="403">
        <v>3.4469134426205208E-4</v>
      </c>
      <c r="T208" s="403">
        <v>0</v>
      </c>
      <c r="U208" s="403">
        <v>0</v>
      </c>
      <c r="V208" s="403">
        <v>0</v>
      </c>
      <c r="W208" s="403">
        <v>6.5341750753429434E-2</v>
      </c>
      <c r="X208" s="404">
        <v>55.227818622476612</v>
      </c>
      <c r="Y208" s="403">
        <v>4.4012623271851199</v>
      </c>
      <c r="Z208" s="403">
        <v>1.3117809789262953E-2</v>
      </c>
      <c r="AA208" s="403">
        <v>8.384028588216956E-2</v>
      </c>
      <c r="AB208" s="403">
        <v>2.3285246504950053E-2</v>
      </c>
      <c r="AC208" s="405">
        <v>4.8469157430385077E-3</v>
      </c>
      <c r="AD208" s="405">
        <v>2.9723692792662944E-3</v>
      </c>
      <c r="AE208" s="405">
        <v>1.6831980416312682E-2</v>
      </c>
      <c r="AF208" s="403">
        <v>4.5461569348001234</v>
      </c>
      <c r="AG208" s="404">
        <v>44.728636930793598</v>
      </c>
      <c r="AH208" s="403">
        <v>3.5966589959075934</v>
      </c>
      <c r="AI208" s="403">
        <v>4.0046742908498544E-3</v>
      </c>
      <c r="AJ208" s="403">
        <v>5.8538191999261465E-3</v>
      </c>
      <c r="AK208" s="403">
        <v>1.696397611279931E-2</v>
      </c>
      <c r="AL208" s="406">
        <v>3.5448680360373949E-3</v>
      </c>
      <c r="AM208" s="406">
        <v>1.0214533181111232E-3</v>
      </c>
      <c r="AN208" s="406">
        <v>1.466051101012974E-2</v>
      </c>
      <c r="AO208" s="403">
        <v>3.6427082978754446</v>
      </c>
    </row>
    <row r="209" spans="1:41">
      <c r="A209" s="395">
        <v>207</v>
      </c>
      <c r="B209" s="396">
        <v>302904</v>
      </c>
      <c r="C209" s="396" t="s">
        <v>516</v>
      </c>
      <c r="D209" s="418">
        <v>29</v>
      </c>
      <c r="E209" s="402">
        <v>2104966</v>
      </c>
      <c r="F209" s="402">
        <v>1530920.7762872959</v>
      </c>
      <c r="G209" s="402">
        <v>95722.487843840485</v>
      </c>
      <c r="H209" s="402">
        <v>0</v>
      </c>
      <c r="I209" s="402">
        <v>174.97628213179797</v>
      </c>
      <c r="J209" s="402">
        <v>532.98836404434451</v>
      </c>
      <c r="K209" s="402">
        <v>0</v>
      </c>
      <c r="L209" s="402">
        <v>0</v>
      </c>
      <c r="M209" s="402">
        <v>0</v>
      </c>
      <c r="N209" s="402">
        <v>96430.452490016629</v>
      </c>
      <c r="O209" s="403">
        <v>0.72729002572359647</v>
      </c>
      <c r="P209" s="403">
        <v>4.5474600465679964E-2</v>
      </c>
      <c r="Q209" s="403">
        <v>0</v>
      </c>
      <c r="R209" s="403">
        <v>8.3125467172295411E-5</v>
      </c>
      <c r="S209" s="403">
        <v>2.5320521283685556E-4</v>
      </c>
      <c r="T209" s="403">
        <v>0</v>
      </c>
      <c r="U209" s="403">
        <v>0</v>
      </c>
      <c r="V209" s="403">
        <v>0</v>
      </c>
      <c r="W209" s="403">
        <v>4.5810931145689113E-2</v>
      </c>
      <c r="X209" s="404">
        <v>37.847914334445704</v>
      </c>
      <c r="Y209" s="403">
        <v>2.6985080511988748</v>
      </c>
      <c r="Z209" s="403">
        <v>1.1352496708174127E-2</v>
      </c>
      <c r="AA209" s="403">
        <v>7.1722845065192414E-2</v>
      </c>
      <c r="AB209" s="403">
        <v>2.1804905348807239E-2</v>
      </c>
      <c r="AC209" s="405">
        <v>3.3584980652641282E-2</v>
      </c>
      <c r="AD209" s="405">
        <v>5.6226313248901438E-3</v>
      </c>
      <c r="AE209" s="405">
        <v>1.1911120360968223E-2</v>
      </c>
      <c r="AF209" s="403">
        <v>2.8545070306595486</v>
      </c>
      <c r="AG209" s="404">
        <v>27.925241732868948</v>
      </c>
      <c r="AH209" s="403">
        <v>1.9902140175403316</v>
      </c>
      <c r="AI209" s="403">
        <v>2.6620044728351538E-3</v>
      </c>
      <c r="AJ209" s="403">
        <v>5.1298322633726925E-3</v>
      </c>
      <c r="AK209" s="403">
        <v>1.4247644988622986E-2</v>
      </c>
      <c r="AL209" s="406">
        <v>2.7385653742156964E-2</v>
      </c>
      <c r="AM209" s="406">
        <v>1.7946651593213352E-3</v>
      </c>
      <c r="AN209" s="406">
        <v>9.4811557381601456E-3</v>
      </c>
      <c r="AO209" s="403">
        <v>2.0509149739048014</v>
      </c>
    </row>
    <row r="210" spans="1:41">
      <c r="A210" s="395">
        <v>208</v>
      </c>
      <c r="B210" s="396">
        <v>302905</v>
      </c>
      <c r="C210" s="396" t="s">
        <v>517</v>
      </c>
      <c r="D210" s="418">
        <v>29</v>
      </c>
      <c r="E210" s="402">
        <v>205331</v>
      </c>
      <c r="F210" s="402">
        <v>331160.7639692474</v>
      </c>
      <c r="G210" s="402">
        <v>21170.668699696387</v>
      </c>
      <c r="H210" s="402">
        <v>0</v>
      </c>
      <c r="I210" s="402">
        <v>37.849952894225183</v>
      </c>
      <c r="J210" s="402">
        <v>115.29325132793235</v>
      </c>
      <c r="K210" s="402">
        <v>0</v>
      </c>
      <c r="L210" s="402">
        <v>0</v>
      </c>
      <c r="M210" s="402">
        <v>0</v>
      </c>
      <c r="N210" s="402">
        <v>21323.811903918548</v>
      </c>
      <c r="O210" s="403">
        <v>1.6128142558563852</v>
      </c>
      <c r="P210" s="403">
        <v>0.10310507765362457</v>
      </c>
      <c r="Q210" s="403">
        <v>0</v>
      </c>
      <c r="R210" s="403">
        <v>1.8433628090363941E-4</v>
      </c>
      <c r="S210" s="403">
        <v>5.6149948779255128E-4</v>
      </c>
      <c r="T210" s="403">
        <v>0</v>
      </c>
      <c r="U210" s="403">
        <v>0</v>
      </c>
      <c r="V210" s="403">
        <v>0</v>
      </c>
      <c r="W210" s="403">
        <v>0.10385091342232078</v>
      </c>
      <c r="X210" s="404">
        <v>47.769530699384738</v>
      </c>
      <c r="Y210" s="403">
        <v>3.6873370540592179</v>
      </c>
      <c r="Z210" s="403">
        <v>1.0765977007293292E-2</v>
      </c>
      <c r="AA210" s="403">
        <v>7.800636884036373E-2</v>
      </c>
      <c r="AB210" s="403">
        <v>2.3424432935086843E-2</v>
      </c>
      <c r="AC210" s="405">
        <v>5.6151442624291711E-3</v>
      </c>
      <c r="AD210" s="405">
        <v>3.2417819701420748E-3</v>
      </c>
      <c r="AE210" s="405">
        <v>2.6109816713596069E-2</v>
      </c>
      <c r="AF210" s="403">
        <v>3.8345005757881303</v>
      </c>
      <c r="AG210" s="404">
        <v>39.375455009738673</v>
      </c>
      <c r="AH210" s="403">
        <v>3.0643037007902234</v>
      </c>
      <c r="AI210" s="403">
        <v>2.6775341350328175E-3</v>
      </c>
      <c r="AJ210" s="403">
        <v>7.4231982189077051E-3</v>
      </c>
      <c r="AK210" s="403">
        <v>1.7688154704612494E-2</v>
      </c>
      <c r="AL210" s="406">
        <v>4.4257187782757879E-3</v>
      </c>
      <c r="AM210" s="406">
        <v>1.0918107125813118E-3</v>
      </c>
      <c r="AN210" s="406">
        <v>2.45964350220324E-2</v>
      </c>
      <c r="AO210" s="403">
        <v>3.1222065523616656</v>
      </c>
    </row>
    <row r="211" spans="1:41">
      <c r="A211" s="395">
        <v>209</v>
      </c>
      <c r="B211" s="396">
        <v>302909</v>
      </c>
      <c r="C211" s="396" t="s">
        <v>518</v>
      </c>
      <c r="D211" s="418">
        <v>29</v>
      </c>
      <c r="E211" s="402">
        <v>1981925</v>
      </c>
      <c r="F211" s="402">
        <v>2541357.3846491338</v>
      </c>
      <c r="G211" s="402">
        <v>167154.44470365482</v>
      </c>
      <c r="H211" s="402">
        <v>0</v>
      </c>
      <c r="I211" s="402">
        <v>290.4639310026883</v>
      </c>
      <c r="J211" s="402">
        <v>884.77074442810033</v>
      </c>
      <c r="K211" s="402">
        <v>0</v>
      </c>
      <c r="L211" s="402">
        <v>0</v>
      </c>
      <c r="M211" s="402">
        <v>0</v>
      </c>
      <c r="N211" s="402">
        <v>168329.6793790856</v>
      </c>
      <c r="O211" s="403">
        <v>1.2822671819817266</v>
      </c>
      <c r="P211" s="403">
        <v>8.4339440041199754E-2</v>
      </c>
      <c r="Q211" s="403">
        <v>0</v>
      </c>
      <c r="R211" s="403">
        <v>1.4655646959531177E-4</v>
      </c>
      <c r="S211" s="403">
        <v>4.464198919878907E-4</v>
      </c>
      <c r="T211" s="403">
        <v>0</v>
      </c>
      <c r="U211" s="403">
        <v>0</v>
      </c>
      <c r="V211" s="403">
        <v>0</v>
      </c>
      <c r="W211" s="403">
        <v>8.4932416402782956E-2</v>
      </c>
      <c r="X211" s="404">
        <v>43.541402082093967</v>
      </c>
      <c r="Y211" s="403">
        <v>3.3048278965922626</v>
      </c>
      <c r="Z211" s="403">
        <v>1.0404881671693934E-2</v>
      </c>
      <c r="AA211" s="403">
        <v>7.2207006170823707E-2</v>
      </c>
      <c r="AB211" s="403">
        <v>2.1990069115475679E-2</v>
      </c>
      <c r="AC211" s="405">
        <v>1.062149081694184E-2</v>
      </c>
      <c r="AD211" s="405">
        <v>7.0687620063576559E-3</v>
      </c>
      <c r="AE211" s="405">
        <v>1.784211764471659E-2</v>
      </c>
      <c r="AF211" s="403">
        <v>3.4449622240182709</v>
      </c>
      <c r="AG211" s="404">
        <v>33.650177531664895</v>
      </c>
      <c r="AH211" s="403">
        <v>2.5737601011879159</v>
      </c>
      <c r="AI211" s="403">
        <v>2.525685952647579E-3</v>
      </c>
      <c r="AJ211" s="403">
        <v>6.1377999899516061E-3</v>
      </c>
      <c r="AK211" s="403">
        <v>1.545960024630547E-2</v>
      </c>
      <c r="AL211" s="406">
        <v>8.5416936260298854E-3</v>
      </c>
      <c r="AM211" s="406">
        <v>2.1047831192529238E-3</v>
      </c>
      <c r="AN211" s="406">
        <v>1.4678829937612702E-2</v>
      </c>
      <c r="AO211" s="403">
        <v>2.6232084940597149</v>
      </c>
    </row>
    <row r="212" spans="1:41">
      <c r="A212" s="395">
        <v>210</v>
      </c>
      <c r="B212" s="396">
        <v>303101</v>
      </c>
      <c r="C212" s="396" t="s">
        <v>519</v>
      </c>
      <c r="D212" s="418">
        <v>29</v>
      </c>
      <c r="E212" s="402">
        <v>1757953</v>
      </c>
      <c r="F212" s="402">
        <v>2719251.0181295318</v>
      </c>
      <c r="G212" s="402">
        <v>168948.65421174222</v>
      </c>
      <c r="H212" s="402">
        <v>0</v>
      </c>
      <c r="I212" s="402">
        <v>310.79624805230378</v>
      </c>
      <c r="J212" s="402">
        <v>946.70421489321609</v>
      </c>
      <c r="K212" s="402">
        <v>0</v>
      </c>
      <c r="L212" s="402">
        <v>0</v>
      </c>
      <c r="M212" s="402">
        <v>0</v>
      </c>
      <c r="N212" s="402">
        <v>170206.15467468774</v>
      </c>
      <c r="O212" s="403">
        <v>1.5468280540660255</v>
      </c>
      <c r="P212" s="403">
        <v>9.6105330581501447E-2</v>
      </c>
      <c r="Q212" s="403">
        <v>0</v>
      </c>
      <c r="R212" s="403">
        <v>1.7679440124525729E-4</v>
      </c>
      <c r="S212" s="403">
        <v>5.3852646509503724E-4</v>
      </c>
      <c r="T212" s="403">
        <v>0</v>
      </c>
      <c r="U212" s="403">
        <v>0</v>
      </c>
      <c r="V212" s="403">
        <v>0</v>
      </c>
      <c r="W212" s="403">
        <v>9.6820651447841743E-2</v>
      </c>
      <c r="X212" s="404">
        <v>47.965002398291539</v>
      </c>
      <c r="Y212" s="403">
        <v>3.7541431032019501</v>
      </c>
      <c r="Z212" s="403">
        <v>1.0407201830448633E-2</v>
      </c>
      <c r="AA212" s="403">
        <v>7.4248675098381511E-2</v>
      </c>
      <c r="AB212" s="403">
        <v>2.2851344763617953E-2</v>
      </c>
      <c r="AC212" s="405">
        <v>3.4924035383241342E-3</v>
      </c>
      <c r="AD212" s="405">
        <v>1.2922026538024418E-3</v>
      </c>
      <c r="AE212" s="405">
        <v>1.2658364730359818E-2</v>
      </c>
      <c r="AF212" s="403">
        <v>3.8790932958168844</v>
      </c>
      <c r="AG212" s="404">
        <v>40.759239277087218</v>
      </c>
      <c r="AH212" s="403">
        <v>3.2148194818482363</v>
      </c>
      <c r="AI212" s="403">
        <v>2.8131395362430453E-3</v>
      </c>
      <c r="AJ212" s="403">
        <v>7.2729278938550232E-3</v>
      </c>
      <c r="AK212" s="403">
        <v>1.8008574025705434E-2</v>
      </c>
      <c r="AL212" s="406">
        <v>2.6597232279830388E-3</v>
      </c>
      <c r="AM212" s="406">
        <v>4.6654615650368688E-4</v>
      </c>
      <c r="AN212" s="406">
        <v>1.1975760560650356E-2</v>
      </c>
      <c r="AO212" s="403">
        <v>3.2580161532491809</v>
      </c>
    </row>
    <row r="213" spans="1:41">
      <c r="A213" s="395">
        <v>211</v>
      </c>
      <c r="B213" s="396">
        <v>303102</v>
      </c>
      <c r="C213" s="396" t="s">
        <v>520</v>
      </c>
      <c r="D213" s="418">
        <v>29</v>
      </c>
      <c r="E213" s="402">
        <v>1031414</v>
      </c>
      <c r="F213" s="402">
        <v>3099883.508162308</v>
      </c>
      <c r="G213" s="402">
        <v>203419.97028691039</v>
      </c>
      <c r="H213" s="402">
        <v>0</v>
      </c>
      <c r="I213" s="402">
        <v>354.30056192413093</v>
      </c>
      <c r="J213" s="402">
        <v>1079.2209925782706</v>
      </c>
      <c r="K213" s="402">
        <v>0</v>
      </c>
      <c r="L213" s="402">
        <v>0</v>
      </c>
      <c r="M213" s="402">
        <v>0</v>
      </c>
      <c r="N213" s="402">
        <v>204853.49184141282</v>
      </c>
      <c r="O213" s="403">
        <v>3.0054696835240824</v>
      </c>
      <c r="P213" s="403">
        <v>0.19722436411267483</v>
      </c>
      <c r="Q213" s="403">
        <v>0</v>
      </c>
      <c r="R213" s="403">
        <v>3.4350955283148272E-4</v>
      </c>
      <c r="S213" s="403">
        <v>1.0463509246318847E-3</v>
      </c>
      <c r="T213" s="403">
        <v>0</v>
      </c>
      <c r="U213" s="403">
        <v>0</v>
      </c>
      <c r="V213" s="403">
        <v>0</v>
      </c>
      <c r="W213" s="403">
        <v>0.19861422459013822</v>
      </c>
      <c r="X213" s="404">
        <v>76.635375294983973</v>
      </c>
      <c r="Y213" s="403">
        <v>6.1344787486904222</v>
      </c>
      <c r="Z213" s="403">
        <v>1.6254969757831566E-2</v>
      </c>
      <c r="AA213" s="403">
        <v>0.11205742441706278</v>
      </c>
      <c r="AB213" s="403">
        <v>3.0702097494833346E-2</v>
      </c>
      <c r="AC213" s="405">
        <v>4.2385467908610443E-3</v>
      </c>
      <c r="AD213" s="405">
        <v>1.1627555890602302E-3</v>
      </c>
      <c r="AE213" s="405">
        <v>3.8173499222938995E-3</v>
      </c>
      <c r="AF213" s="403">
        <v>6.3027118926623684</v>
      </c>
      <c r="AG213" s="404">
        <v>65.581511004781419</v>
      </c>
      <c r="AH213" s="403">
        <v>5.2842245014604643</v>
      </c>
      <c r="AI213" s="403">
        <v>4.9012075835328638E-3</v>
      </c>
      <c r="AJ213" s="403">
        <v>8.0070654976775926E-3</v>
      </c>
      <c r="AK213" s="403">
        <v>2.37863250160457E-2</v>
      </c>
      <c r="AL213" s="406">
        <v>3.0608676674748776E-3</v>
      </c>
      <c r="AM213" s="406">
        <v>3.9948700785797682E-4</v>
      </c>
      <c r="AN213" s="406">
        <v>3.030193906725299E-3</v>
      </c>
      <c r="AO213" s="403">
        <v>5.3274096481397768</v>
      </c>
    </row>
    <row r="214" spans="1:41">
      <c r="A214" s="395">
        <v>212</v>
      </c>
      <c r="B214" s="396">
        <v>303109</v>
      </c>
      <c r="C214" s="396" t="s">
        <v>521</v>
      </c>
      <c r="D214" s="418">
        <v>29</v>
      </c>
      <c r="E214" s="402">
        <v>1089567</v>
      </c>
      <c r="F214" s="402">
        <v>2603666.2858368256</v>
      </c>
      <c r="G214" s="402">
        <v>167414.99610647111</v>
      </c>
      <c r="H214" s="402">
        <v>0</v>
      </c>
      <c r="I214" s="402">
        <v>297.58551432849578</v>
      </c>
      <c r="J214" s="402">
        <v>906.46351901436424</v>
      </c>
      <c r="K214" s="402">
        <v>5940.0156186629492</v>
      </c>
      <c r="L214" s="402">
        <v>0</v>
      </c>
      <c r="M214" s="402">
        <v>0</v>
      </c>
      <c r="N214" s="402">
        <v>174559.06075847693</v>
      </c>
      <c r="O214" s="403">
        <v>2.3896339425081941</v>
      </c>
      <c r="P214" s="403">
        <v>0.15365277776077202</v>
      </c>
      <c r="Q214" s="403">
        <v>0</v>
      </c>
      <c r="R214" s="403">
        <v>2.7312273070724037E-4</v>
      </c>
      <c r="S214" s="403">
        <v>8.3194839694517562E-4</v>
      </c>
      <c r="T214" s="403">
        <v>5.4517212972336245E-3</v>
      </c>
      <c r="U214" s="403">
        <v>0</v>
      </c>
      <c r="V214" s="403">
        <v>0</v>
      </c>
      <c r="W214" s="403">
        <v>0.1602095701856581</v>
      </c>
      <c r="X214" s="404">
        <v>49.017700849848723</v>
      </c>
      <c r="Y214" s="403">
        <v>3.7066269663306981</v>
      </c>
      <c r="Z214" s="403">
        <v>1.3106941637797829E-2</v>
      </c>
      <c r="AA214" s="403">
        <v>8.0208823033046148E-2</v>
      </c>
      <c r="AB214" s="403">
        <v>2.4094538454475352E-2</v>
      </c>
      <c r="AC214" s="405">
        <v>1.115616225355532E-2</v>
      </c>
      <c r="AD214" s="405">
        <v>5.5687757736060869E-3</v>
      </c>
      <c r="AE214" s="405">
        <v>4.5638466592498941E-2</v>
      </c>
      <c r="AF214" s="403">
        <v>3.8864006740756785</v>
      </c>
      <c r="AG214" s="404">
        <v>38.629565861354791</v>
      </c>
      <c r="AH214" s="403">
        <v>2.9589503084233648</v>
      </c>
      <c r="AI214" s="403">
        <v>4.0405560381032686E-3</v>
      </c>
      <c r="AJ214" s="403">
        <v>5.2406068419186659E-3</v>
      </c>
      <c r="AK214" s="403">
        <v>1.6656204445764756E-2</v>
      </c>
      <c r="AL214" s="406">
        <v>9.4249634756223451E-3</v>
      </c>
      <c r="AM214" s="406">
        <v>2.281273322453585E-3</v>
      </c>
      <c r="AN214" s="406">
        <v>4.4260307462886075E-2</v>
      </c>
      <c r="AO214" s="403">
        <v>3.0408542200101123</v>
      </c>
    </row>
    <row r="215" spans="1:41">
      <c r="A215" s="395">
        <v>213</v>
      </c>
      <c r="B215" s="396">
        <v>311101</v>
      </c>
      <c r="C215" s="396" t="s">
        <v>522</v>
      </c>
      <c r="D215" s="418">
        <v>29</v>
      </c>
      <c r="E215" s="402">
        <v>647700</v>
      </c>
      <c r="F215" s="402">
        <v>702708.12738994509</v>
      </c>
      <c r="G215" s="402">
        <v>45015.452445109127</v>
      </c>
      <c r="H215" s="402">
        <v>0</v>
      </c>
      <c r="I215" s="402">
        <v>80.315884047690304</v>
      </c>
      <c r="J215" s="402">
        <v>244.64705229654916</v>
      </c>
      <c r="K215" s="402">
        <v>0</v>
      </c>
      <c r="L215" s="402">
        <v>0</v>
      </c>
      <c r="M215" s="402">
        <v>0</v>
      </c>
      <c r="N215" s="402">
        <v>45340.415381453364</v>
      </c>
      <c r="O215" s="403">
        <v>1.0849284041839511</v>
      </c>
      <c r="P215" s="403">
        <v>6.9500466952461218E-2</v>
      </c>
      <c r="Q215" s="403">
        <v>0</v>
      </c>
      <c r="R215" s="403">
        <v>1.2400167368795787E-4</v>
      </c>
      <c r="S215" s="403">
        <v>3.7771661617500257E-4</v>
      </c>
      <c r="T215" s="403">
        <v>0</v>
      </c>
      <c r="U215" s="403">
        <v>0</v>
      </c>
      <c r="V215" s="403">
        <v>0</v>
      </c>
      <c r="W215" s="403">
        <v>7.0002185242324169E-2</v>
      </c>
      <c r="X215" s="404">
        <v>43.873302412103641</v>
      </c>
      <c r="Y215" s="403">
        <v>2.8874395517986566</v>
      </c>
      <c r="Z215" s="403">
        <v>1.9175485888991574E-2</v>
      </c>
      <c r="AA215" s="403">
        <v>9.2196855239417883E-2</v>
      </c>
      <c r="AB215" s="403">
        <v>3.1441956212833154E-2</v>
      </c>
      <c r="AC215" s="405">
        <v>1.1519756605685039E-2</v>
      </c>
      <c r="AD215" s="405">
        <v>0.14770797015213419</v>
      </c>
      <c r="AE215" s="405">
        <v>3.9202596210075026E-2</v>
      </c>
      <c r="AF215" s="403">
        <v>3.2286841721077946</v>
      </c>
      <c r="AG215" s="404">
        <v>30.299558303070526</v>
      </c>
      <c r="AH215" s="403">
        <v>1.9872613933355714</v>
      </c>
      <c r="AI215" s="403">
        <v>5.0898217800544468E-3</v>
      </c>
      <c r="AJ215" s="403">
        <v>5.2105517784416635E-3</v>
      </c>
      <c r="AK215" s="403">
        <v>1.8708823514561254E-2</v>
      </c>
      <c r="AL215" s="406">
        <v>7.048196384166888E-3</v>
      </c>
      <c r="AM215" s="406">
        <v>5.7067917261586797E-2</v>
      </c>
      <c r="AN215" s="406">
        <v>2.1341178239764561E-2</v>
      </c>
      <c r="AO215" s="403">
        <v>2.1017278822941465</v>
      </c>
    </row>
    <row r="216" spans="1:41">
      <c r="A216" s="395">
        <v>214</v>
      </c>
      <c r="B216" s="396">
        <v>311109</v>
      </c>
      <c r="C216" s="396" t="s">
        <v>523</v>
      </c>
      <c r="D216" s="418">
        <v>29</v>
      </c>
      <c r="E216" s="402">
        <v>1128834</v>
      </c>
      <c r="F216" s="402">
        <v>811095.47122126608</v>
      </c>
      <c r="G216" s="402">
        <v>48148.677258767362</v>
      </c>
      <c r="H216" s="402">
        <v>0</v>
      </c>
      <c r="I216" s="402">
        <v>92.703993705290486</v>
      </c>
      <c r="J216" s="402">
        <v>282.38198539469829</v>
      </c>
      <c r="K216" s="402">
        <v>0</v>
      </c>
      <c r="L216" s="402">
        <v>0</v>
      </c>
      <c r="M216" s="402">
        <v>0</v>
      </c>
      <c r="N216" s="402">
        <v>48523.763237867352</v>
      </c>
      <c r="O216" s="403">
        <v>0.71852501893216014</v>
      </c>
      <c r="P216" s="403">
        <v>4.2653461234129518E-2</v>
      </c>
      <c r="Q216" s="403">
        <v>0</v>
      </c>
      <c r="R216" s="403">
        <v>8.2123672484431259E-5</v>
      </c>
      <c r="S216" s="403">
        <v>2.5015368547961727E-4</v>
      </c>
      <c r="T216" s="403">
        <v>0</v>
      </c>
      <c r="U216" s="403">
        <v>0</v>
      </c>
      <c r="V216" s="403">
        <v>0</v>
      </c>
      <c r="W216" s="403">
        <v>4.2985738592093564E-2</v>
      </c>
      <c r="X216" s="404">
        <v>37.299885706049203</v>
      </c>
      <c r="Y216" s="403">
        <v>2.4008608216385543</v>
      </c>
      <c r="Z216" s="403">
        <v>1.680621585523371E-2</v>
      </c>
      <c r="AA216" s="403">
        <v>7.8968831726936126E-2</v>
      </c>
      <c r="AB216" s="403">
        <v>2.6865304734240293E-2</v>
      </c>
      <c r="AC216" s="405">
        <v>1.0818029362037365E-2</v>
      </c>
      <c r="AD216" s="405">
        <v>0.10692424405656409</v>
      </c>
      <c r="AE216" s="405">
        <v>4.3176949289808968E-2</v>
      </c>
      <c r="AF216" s="403">
        <v>2.6844203966633762</v>
      </c>
      <c r="AG216" s="404">
        <v>26.364539032145714</v>
      </c>
      <c r="AH216" s="403">
        <v>1.6764048976591206</v>
      </c>
      <c r="AI216" s="403">
        <v>4.4766689836809766E-3</v>
      </c>
      <c r="AJ216" s="403">
        <v>4.2594168793854649E-3</v>
      </c>
      <c r="AK216" s="403">
        <v>1.6254693768989692E-2</v>
      </c>
      <c r="AL216" s="406">
        <v>7.133277324682788E-3</v>
      </c>
      <c r="AM216" s="406">
        <v>4.4364632562764197E-2</v>
      </c>
      <c r="AN216" s="406">
        <v>2.811532155206151E-2</v>
      </c>
      <c r="AO216" s="403">
        <v>1.7810089087306846</v>
      </c>
    </row>
    <row r="217" spans="1:41">
      <c r="A217" s="395">
        <v>215</v>
      </c>
      <c r="B217" s="396">
        <v>311201</v>
      </c>
      <c r="C217" s="396" t="s">
        <v>524</v>
      </c>
      <c r="D217" s="418">
        <v>29</v>
      </c>
      <c r="E217" s="402">
        <v>2221852</v>
      </c>
      <c r="F217" s="402">
        <v>2183315.090026082</v>
      </c>
      <c r="G217" s="402">
        <v>127937.66339268982</v>
      </c>
      <c r="H217" s="402">
        <v>0</v>
      </c>
      <c r="I217" s="402">
        <v>249.5415589704711</v>
      </c>
      <c r="J217" s="402">
        <v>760.11871812754953</v>
      </c>
      <c r="K217" s="402">
        <v>41443.152730719223</v>
      </c>
      <c r="L217" s="402">
        <v>0</v>
      </c>
      <c r="M217" s="402">
        <v>0</v>
      </c>
      <c r="N217" s="402">
        <v>170390.47640050706</v>
      </c>
      <c r="O217" s="403">
        <v>0.98265550091818987</v>
      </c>
      <c r="P217" s="403">
        <v>5.75815416115429E-2</v>
      </c>
      <c r="Q217" s="403">
        <v>0</v>
      </c>
      <c r="R217" s="403">
        <v>1.1231241278468193E-4</v>
      </c>
      <c r="S217" s="403">
        <v>3.4211041875316156E-4</v>
      </c>
      <c r="T217" s="403">
        <v>1.8652526239695183E-2</v>
      </c>
      <c r="U217" s="403">
        <v>0</v>
      </c>
      <c r="V217" s="403">
        <v>0</v>
      </c>
      <c r="W217" s="403">
        <v>7.6688490682775931E-2</v>
      </c>
      <c r="X217" s="404">
        <v>40.996549746189501</v>
      </c>
      <c r="Y217" s="403">
        <v>2.9048380778510507</v>
      </c>
      <c r="Z217" s="403">
        <v>1.428771238041541E-2</v>
      </c>
      <c r="AA217" s="403">
        <v>8.052513249662184E-2</v>
      </c>
      <c r="AB217" s="403">
        <v>2.8652511051615006E-2</v>
      </c>
      <c r="AC217" s="405">
        <v>0.14487725634564605</v>
      </c>
      <c r="AD217" s="405">
        <v>0.11089005146949721</v>
      </c>
      <c r="AE217" s="405">
        <v>5.9975015723797237E-2</v>
      </c>
      <c r="AF217" s="403">
        <v>3.3440457573186446</v>
      </c>
      <c r="AG217" s="404">
        <v>29.685580840518412</v>
      </c>
      <c r="AH217" s="403">
        <v>2.1205514484754633</v>
      </c>
      <c r="AI217" s="403">
        <v>3.6930028900041506E-3</v>
      </c>
      <c r="AJ217" s="403">
        <v>6.7975986181310795E-3</v>
      </c>
      <c r="AK217" s="403">
        <v>1.8169102894807797E-2</v>
      </c>
      <c r="AL217" s="406">
        <v>0.13244066627187093</v>
      </c>
      <c r="AM217" s="406">
        <v>4.9189064307907544E-2</v>
      </c>
      <c r="AN217" s="406">
        <v>4.2308723039916535E-2</v>
      </c>
      <c r="AO217" s="403">
        <v>2.3731496064981008</v>
      </c>
    </row>
    <row r="218" spans="1:41">
      <c r="A218" s="395">
        <v>216</v>
      </c>
      <c r="B218" s="396">
        <v>321101</v>
      </c>
      <c r="C218" s="396" t="s">
        <v>525</v>
      </c>
      <c r="D218" s="418">
        <v>33</v>
      </c>
      <c r="E218" s="402">
        <v>1097185</v>
      </c>
      <c r="F218" s="402">
        <v>2815270.4799524089</v>
      </c>
      <c r="G218" s="402">
        <v>160498.58890300011</v>
      </c>
      <c r="H218" s="402">
        <v>0</v>
      </c>
      <c r="I218" s="402">
        <v>321.77077312394619</v>
      </c>
      <c r="J218" s="402">
        <v>980.1332836380443</v>
      </c>
      <c r="K218" s="402">
        <v>0</v>
      </c>
      <c r="L218" s="402">
        <v>0</v>
      </c>
      <c r="M218" s="402">
        <v>0</v>
      </c>
      <c r="N218" s="402">
        <v>161800.49295976211</v>
      </c>
      <c r="O218" s="403">
        <v>2.5659031794568907</v>
      </c>
      <c r="P218" s="403">
        <v>0.14628215743288517</v>
      </c>
      <c r="Q218" s="403">
        <v>0</v>
      </c>
      <c r="R218" s="403">
        <v>2.932693876820647E-4</v>
      </c>
      <c r="S218" s="403">
        <v>8.9331633556605705E-4</v>
      </c>
      <c r="T218" s="403">
        <v>0</v>
      </c>
      <c r="U218" s="403">
        <v>0</v>
      </c>
      <c r="V218" s="403">
        <v>0</v>
      </c>
      <c r="W218" s="403">
        <v>0.14746874315613329</v>
      </c>
      <c r="X218" s="404">
        <v>55.862751104172403</v>
      </c>
      <c r="Y218" s="403">
        <v>4.035222874675636</v>
      </c>
      <c r="Z218" s="403">
        <v>1.4570067683071624E-2</v>
      </c>
      <c r="AA218" s="403">
        <v>9.1185641993454053E-2</v>
      </c>
      <c r="AB218" s="403">
        <v>2.677917890315348E-2</v>
      </c>
      <c r="AC218" s="405">
        <v>6.8063135505037568E-3</v>
      </c>
      <c r="AD218" s="405">
        <v>3.6313435133834907E-2</v>
      </c>
      <c r="AE218" s="405">
        <v>4.7042341910538188E-2</v>
      </c>
      <c r="AF218" s="403">
        <v>4.2579198538501934</v>
      </c>
      <c r="AG218" s="404">
        <v>43.925423918393207</v>
      </c>
      <c r="AH218" s="403">
        <v>3.1858139394207123</v>
      </c>
      <c r="AI218" s="403">
        <v>3.794178271001738E-3</v>
      </c>
      <c r="AJ218" s="403">
        <v>5.6040624733851739E-3</v>
      </c>
      <c r="AK218" s="403">
        <v>1.8249231823773537E-2</v>
      </c>
      <c r="AL218" s="406">
        <v>4.4769817729589621E-3</v>
      </c>
      <c r="AM218" s="406">
        <v>1.4291855912463673E-2</v>
      </c>
      <c r="AN218" s="406">
        <v>4.1399338894271241E-2</v>
      </c>
      <c r="AO218" s="403">
        <v>3.2736295885685669</v>
      </c>
    </row>
    <row r="219" spans="1:41">
      <c r="A219" s="395">
        <v>217</v>
      </c>
      <c r="B219" s="396">
        <v>321102</v>
      </c>
      <c r="C219" s="396" t="s">
        <v>526</v>
      </c>
      <c r="D219" s="418">
        <v>33</v>
      </c>
      <c r="E219" s="402">
        <v>233700</v>
      </c>
      <c r="F219" s="402">
        <v>66076.030070928362</v>
      </c>
      <c r="G219" s="402">
        <v>3881.1930946192879</v>
      </c>
      <c r="H219" s="402">
        <v>0</v>
      </c>
      <c r="I219" s="402">
        <v>7.5521465636378746</v>
      </c>
      <c r="J219" s="402">
        <v>23.004296313397202</v>
      </c>
      <c r="K219" s="402">
        <v>0</v>
      </c>
      <c r="L219" s="402">
        <v>0</v>
      </c>
      <c r="M219" s="402">
        <v>24602.747653373837</v>
      </c>
      <c r="N219" s="402">
        <v>28514.497190870159</v>
      </c>
      <c r="O219" s="403">
        <v>0.28273868237453298</v>
      </c>
      <c r="P219" s="403">
        <v>1.6607587054425707E-2</v>
      </c>
      <c r="Q219" s="403">
        <v>0</v>
      </c>
      <c r="R219" s="403">
        <v>3.2315560820016577E-5</v>
      </c>
      <c r="S219" s="403">
        <v>9.8435157524164315E-5</v>
      </c>
      <c r="T219" s="403">
        <v>0</v>
      </c>
      <c r="U219" s="403">
        <v>0</v>
      </c>
      <c r="V219" s="403">
        <v>0.10527491507648197</v>
      </c>
      <c r="W219" s="403">
        <v>0.12201325284925185</v>
      </c>
      <c r="X219" s="404">
        <v>49.044161243524186</v>
      </c>
      <c r="Y219" s="403">
        <v>3.5834322432287347</v>
      </c>
      <c r="Z219" s="403">
        <v>1.4878855570652117E-2</v>
      </c>
      <c r="AA219" s="403">
        <v>8.4568345748757809E-2</v>
      </c>
      <c r="AB219" s="403">
        <v>2.6357262883612273E-2</v>
      </c>
      <c r="AC219" s="405">
        <v>6.7815315759661605E-3</v>
      </c>
      <c r="AD219" s="405">
        <v>5.786387450724466E-3</v>
      </c>
      <c r="AE219" s="405">
        <v>0.12894603110015934</v>
      </c>
      <c r="AF219" s="403">
        <v>3.8507506575586072</v>
      </c>
      <c r="AG219" s="404">
        <v>37.256021817195105</v>
      </c>
      <c r="AH219" s="403">
        <v>2.7462328819634894</v>
      </c>
      <c r="AI219" s="403">
        <v>4.3092176375534906E-3</v>
      </c>
      <c r="AJ219" s="403">
        <v>5.3374230561083697E-3</v>
      </c>
      <c r="AK219" s="403">
        <v>1.7346880452705951E-2</v>
      </c>
      <c r="AL219" s="406">
        <v>4.687642768122495E-3</v>
      </c>
      <c r="AM219" s="406">
        <v>1.996019681105144E-3</v>
      </c>
      <c r="AN219" s="406">
        <v>0.12470007683858969</v>
      </c>
      <c r="AO219" s="403">
        <v>2.9046101423976736</v>
      </c>
    </row>
    <row r="220" spans="1:41">
      <c r="A220" s="395">
        <v>218</v>
      </c>
      <c r="B220" s="396">
        <v>321103</v>
      </c>
      <c r="C220" s="396" t="s">
        <v>527</v>
      </c>
      <c r="D220" s="418">
        <v>33</v>
      </c>
      <c r="E220" s="402">
        <v>2315276</v>
      </c>
      <c r="F220" s="402">
        <v>2776461.5356250489</v>
      </c>
      <c r="G220" s="402">
        <v>153187.4290080994</v>
      </c>
      <c r="H220" s="402">
        <v>0</v>
      </c>
      <c r="I220" s="402">
        <v>317.33511263971803</v>
      </c>
      <c r="J220" s="402">
        <v>966.62199287256715</v>
      </c>
      <c r="K220" s="402">
        <v>0</v>
      </c>
      <c r="L220" s="402">
        <v>0</v>
      </c>
      <c r="M220" s="402">
        <v>1123853.5128061171</v>
      </c>
      <c r="N220" s="402">
        <v>1278324.8989197288</v>
      </c>
      <c r="O220" s="403">
        <v>1.1991924658766595</v>
      </c>
      <c r="P220" s="403">
        <v>6.6163787387810091E-2</v>
      </c>
      <c r="Q220" s="403">
        <v>0</v>
      </c>
      <c r="R220" s="403">
        <v>1.3706146163123447E-4</v>
      </c>
      <c r="S220" s="403">
        <v>4.17497522054635E-4</v>
      </c>
      <c r="T220" s="403">
        <v>0</v>
      </c>
      <c r="U220" s="403">
        <v>0</v>
      </c>
      <c r="V220" s="403">
        <v>0.48540800872384848</v>
      </c>
      <c r="W220" s="403">
        <v>0.55212635509534447</v>
      </c>
      <c r="X220" s="404">
        <v>41.795307577816615</v>
      </c>
      <c r="Y220" s="403">
        <v>2.988594682405965</v>
      </c>
      <c r="Z220" s="403">
        <v>1.4087534579118223E-2</v>
      </c>
      <c r="AA220" s="403">
        <v>7.774145969587079E-2</v>
      </c>
      <c r="AB220" s="403">
        <v>2.435994014030151E-2</v>
      </c>
      <c r="AC220" s="405">
        <v>8.7353198368219954E-3</v>
      </c>
      <c r="AD220" s="405">
        <v>5.1668800991997887E-2</v>
      </c>
      <c r="AE220" s="405">
        <v>0.52470558307311943</v>
      </c>
      <c r="AF220" s="403">
        <v>3.6898933207231948</v>
      </c>
      <c r="AG220" s="404">
        <v>31.141528424239034</v>
      </c>
      <c r="AH220" s="403">
        <v>2.2469868872180694</v>
      </c>
      <c r="AI220" s="403">
        <v>3.9386609657492784E-3</v>
      </c>
      <c r="AJ220" s="403">
        <v>4.9851618343447297E-3</v>
      </c>
      <c r="AK220" s="403">
        <v>1.5653254860045533E-2</v>
      </c>
      <c r="AL220" s="406">
        <v>5.6931767437152728E-3</v>
      </c>
      <c r="AM220" s="406">
        <v>2.0130022567539898E-2</v>
      </c>
      <c r="AN220" s="406">
        <v>0.5152311178257496</v>
      </c>
      <c r="AO220" s="403">
        <v>2.8126182820152139</v>
      </c>
    </row>
    <row r="221" spans="1:41">
      <c r="A221" s="395">
        <v>219</v>
      </c>
      <c r="B221" s="396">
        <v>321104</v>
      </c>
      <c r="C221" s="396" t="s">
        <v>528</v>
      </c>
      <c r="D221" s="418">
        <v>33</v>
      </c>
      <c r="E221" s="402">
        <v>537232</v>
      </c>
      <c r="F221" s="402">
        <v>971079.51519069844</v>
      </c>
      <c r="G221" s="402">
        <v>53076.837237136482</v>
      </c>
      <c r="H221" s="402">
        <v>0</v>
      </c>
      <c r="I221" s="402">
        <v>110.98933782484019</v>
      </c>
      <c r="J221" s="402">
        <v>338.08025220851567</v>
      </c>
      <c r="K221" s="402">
        <v>0</v>
      </c>
      <c r="L221" s="402">
        <v>0</v>
      </c>
      <c r="M221" s="402">
        <v>0</v>
      </c>
      <c r="N221" s="402">
        <v>53525.906827169834</v>
      </c>
      <c r="O221" s="403">
        <v>1.8075608213782843</v>
      </c>
      <c r="P221" s="403">
        <v>9.8796864738393247E-2</v>
      </c>
      <c r="Q221" s="403">
        <v>0</v>
      </c>
      <c r="R221" s="403">
        <v>2.0659480043042894E-4</v>
      </c>
      <c r="S221" s="403">
        <v>6.2930028778724213E-4</v>
      </c>
      <c r="T221" s="403">
        <v>0</v>
      </c>
      <c r="U221" s="403">
        <v>0</v>
      </c>
      <c r="V221" s="403">
        <v>0</v>
      </c>
      <c r="W221" s="403">
        <v>9.963275982661092E-2</v>
      </c>
      <c r="X221" s="404">
        <v>39.608619993489789</v>
      </c>
      <c r="Y221" s="403">
        <v>2.7186771205255402</v>
      </c>
      <c r="Z221" s="403">
        <v>1.4136958154118359E-2</v>
      </c>
      <c r="AA221" s="403">
        <v>8.0925577141034585E-2</v>
      </c>
      <c r="AB221" s="403">
        <v>2.4412241597075425E-2</v>
      </c>
      <c r="AC221" s="405">
        <v>6.7436015556364484E-3</v>
      </c>
      <c r="AD221" s="405">
        <v>1.2311863713372231E-3</v>
      </c>
      <c r="AE221" s="405">
        <v>6.6126392656777541E-3</v>
      </c>
      <c r="AF221" s="403">
        <v>2.8527393246104173</v>
      </c>
      <c r="AG221" s="404">
        <v>28.253933388317556</v>
      </c>
      <c r="AH221" s="403">
        <v>1.9284655690165904</v>
      </c>
      <c r="AI221" s="403">
        <v>3.8285339039947261E-3</v>
      </c>
      <c r="AJ221" s="403">
        <v>5.3477843993244194E-3</v>
      </c>
      <c r="AK221" s="403">
        <v>1.5399806892351441E-2</v>
      </c>
      <c r="AL221" s="406">
        <v>4.4734072944246353E-3</v>
      </c>
      <c r="AM221" s="406">
        <v>3.9021503622468695E-4</v>
      </c>
      <c r="AN221" s="406">
        <v>5.6303857266591251E-3</v>
      </c>
      <c r="AO221" s="403">
        <v>1.9635357022695688</v>
      </c>
    </row>
    <row r="222" spans="1:41">
      <c r="A222" s="395">
        <v>220</v>
      </c>
      <c r="B222" s="396">
        <v>321105</v>
      </c>
      <c r="C222" s="396" t="s">
        <v>529</v>
      </c>
      <c r="D222" s="418">
        <v>33</v>
      </c>
      <c r="E222" s="402">
        <v>1901542</v>
      </c>
      <c r="F222" s="402">
        <v>2200419.9095924525</v>
      </c>
      <c r="G222" s="402">
        <v>129424.2037235288</v>
      </c>
      <c r="H222" s="402">
        <v>0</v>
      </c>
      <c r="I222" s="402">
        <v>251.49655088162476</v>
      </c>
      <c r="J222" s="402">
        <v>766.07374201850655</v>
      </c>
      <c r="K222" s="402">
        <v>0</v>
      </c>
      <c r="L222" s="402">
        <v>0</v>
      </c>
      <c r="M222" s="402">
        <v>0</v>
      </c>
      <c r="N222" s="402">
        <v>130441.77401642893</v>
      </c>
      <c r="O222" s="403">
        <v>1.1571766017224192</v>
      </c>
      <c r="P222" s="403">
        <v>6.8062763653670963E-2</v>
      </c>
      <c r="Q222" s="403">
        <v>0</v>
      </c>
      <c r="R222" s="403">
        <v>1.3225926689056815E-4</v>
      </c>
      <c r="S222" s="403">
        <v>4.0286974572137065E-4</v>
      </c>
      <c r="T222" s="403">
        <v>0</v>
      </c>
      <c r="U222" s="403">
        <v>0</v>
      </c>
      <c r="V222" s="403">
        <v>0</v>
      </c>
      <c r="W222" s="403">
        <v>6.8597892666282911E-2</v>
      </c>
      <c r="X222" s="404">
        <v>41.317627049374522</v>
      </c>
      <c r="Y222" s="403">
        <v>3.0212383669673395</v>
      </c>
      <c r="Z222" s="403">
        <v>1.3542226187027851E-2</v>
      </c>
      <c r="AA222" s="403">
        <v>7.8838814507151342E-2</v>
      </c>
      <c r="AB222" s="403">
        <v>2.4558937595862557E-2</v>
      </c>
      <c r="AC222" s="405">
        <v>6.6715367513726261E-3</v>
      </c>
      <c r="AD222" s="405">
        <v>2.0476144697157864E-2</v>
      </c>
      <c r="AE222" s="405">
        <v>2.7390155872462844E-2</v>
      </c>
      <c r="AF222" s="403">
        <v>3.1927161825783763</v>
      </c>
      <c r="AG222" s="404">
        <v>31.288847258385818</v>
      </c>
      <c r="AH222" s="403">
        <v>2.3094192740061894</v>
      </c>
      <c r="AI222" s="403">
        <v>3.9062744351102251E-3</v>
      </c>
      <c r="AJ222" s="403">
        <v>5.6606816305283395E-3</v>
      </c>
      <c r="AK222" s="403">
        <v>1.6376157541683568E-2</v>
      </c>
      <c r="AL222" s="406">
        <v>4.7394087173196348E-3</v>
      </c>
      <c r="AM222" s="406">
        <v>7.4013183705977465E-3</v>
      </c>
      <c r="AN222" s="406">
        <v>2.4809739903521172E-2</v>
      </c>
      <c r="AO222" s="403">
        <v>2.372312854604949</v>
      </c>
    </row>
    <row r="223" spans="1:41">
      <c r="A223" s="395">
        <v>221</v>
      </c>
      <c r="B223" s="396">
        <v>321109</v>
      </c>
      <c r="C223" s="396" t="s">
        <v>530</v>
      </c>
      <c r="D223" s="418">
        <v>33</v>
      </c>
      <c r="E223" s="402">
        <v>770830</v>
      </c>
      <c r="F223" s="402">
        <v>1113823.0421940682</v>
      </c>
      <c r="G223" s="402">
        <v>59689.141180967606</v>
      </c>
      <c r="H223" s="402">
        <v>0</v>
      </c>
      <c r="I223" s="402">
        <v>127.30418052623831</v>
      </c>
      <c r="J223" s="402">
        <v>387.77625223273134</v>
      </c>
      <c r="K223" s="402">
        <v>0</v>
      </c>
      <c r="L223" s="402">
        <v>0</v>
      </c>
      <c r="M223" s="402">
        <v>0</v>
      </c>
      <c r="N223" s="402">
        <v>60204.221613726579</v>
      </c>
      <c r="O223" s="403">
        <v>1.4449658708068811</v>
      </c>
      <c r="P223" s="403">
        <v>7.7434896385672067E-2</v>
      </c>
      <c r="Q223" s="403">
        <v>0</v>
      </c>
      <c r="R223" s="403">
        <v>1.6515208350250808E-4</v>
      </c>
      <c r="S223" s="403">
        <v>5.0306325938628664E-4</v>
      </c>
      <c r="T223" s="403">
        <v>0</v>
      </c>
      <c r="U223" s="403">
        <v>0</v>
      </c>
      <c r="V223" s="403">
        <v>0</v>
      </c>
      <c r="W223" s="403">
        <v>7.8103111728560867E-2</v>
      </c>
      <c r="X223" s="404">
        <v>42.25875904216376</v>
      </c>
      <c r="Y223" s="403">
        <v>2.8961146611275641</v>
      </c>
      <c r="Z223" s="403">
        <v>1.4578382369207093E-2</v>
      </c>
      <c r="AA223" s="403">
        <v>8.4929330898042638E-2</v>
      </c>
      <c r="AB223" s="403">
        <v>2.979805106396239E-2</v>
      </c>
      <c r="AC223" s="405">
        <v>8.3314476856274772E-3</v>
      </c>
      <c r="AD223" s="405">
        <v>6.2517319540878219E-2</v>
      </c>
      <c r="AE223" s="405">
        <v>5.0524367201561782E-2</v>
      </c>
      <c r="AF223" s="403">
        <v>3.1467935598868455</v>
      </c>
      <c r="AG223" s="404">
        <v>30.883572219088386</v>
      </c>
      <c r="AH223" s="403">
        <v>2.1110020074857294</v>
      </c>
      <c r="AI223" s="403">
        <v>3.7876063198915349E-3</v>
      </c>
      <c r="AJ223" s="403">
        <v>7.1674375519708428E-3</v>
      </c>
      <c r="AK223" s="403">
        <v>1.9443177274370265E-2</v>
      </c>
      <c r="AL223" s="406">
        <v>5.5945287909620091E-3</v>
      </c>
      <c r="AM223" s="406">
        <v>2.4290525504880964E-2</v>
      </c>
      <c r="AN223" s="406">
        <v>3.961007511152366E-2</v>
      </c>
      <c r="AO223" s="403">
        <v>2.2108953580393282</v>
      </c>
    </row>
    <row r="224" spans="1:41">
      <c r="A224" s="395">
        <v>222</v>
      </c>
      <c r="B224" s="396">
        <v>322101</v>
      </c>
      <c r="C224" s="396" t="s">
        <v>531</v>
      </c>
      <c r="D224" s="418">
        <v>33</v>
      </c>
      <c r="E224" s="402">
        <v>1652737</v>
      </c>
      <c r="F224" s="402">
        <v>437662.29837096843</v>
      </c>
      <c r="G224" s="402">
        <v>25427.17651399177</v>
      </c>
      <c r="H224" s="402">
        <v>0</v>
      </c>
      <c r="I224" s="402">
        <v>23.635145373474842</v>
      </c>
      <c r="J224" s="402">
        <v>219.67424418491566</v>
      </c>
      <c r="K224" s="402">
        <v>0</v>
      </c>
      <c r="L224" s="402">
        <v>0</v>
      </c>
      <c r="M224" s="402">
        <v>0</v>
      </c>
      <c r="N224" s="402">
        <v>25670.485903550161</v>
      </c>
      <c r="O224" s="403">
        <v>0.26481061316529397</v>
      </c>
      <c r="P224" s="403">
        <v>1.5384889739862889E-2</v>
      </c>
      <c r="Q224" s="403">
        <v>0</v>
      </c>
      <c r="R224" s="403">
        <v>1.4300608852754457E-5</v>
      </c>
      <c r="S224" s="403">
        <v>1.3291542706729242E-4</v>
      </c>
      <c r="T224" s="403">
        <v>0</v>
      </c>
      <c r="U224" s="403">
        <v>0</v>
      </c>
      <c r="V224" s="403">
        <v>0</v>
      </c>
      <c r="W224" s="403">
        <v>1.5532105775782937E-2</v>
      </c>
      <c r="X224" s="404">
        <v>32.876115648319072</v>
      </c>
      <c r="Y224" s="403">
        <v>2.128598784500519</v>
      </c>
      <c r="Z224" s="403">
        <v>1.1745740112741272E-2</v>
      </c>
      <c r="AA224" s="403">
        <v>6.5134073042722535E-2</v>
      </c>
      <c r="AB224" s="403">
        <v>2.2821624979380693E-2</v>
      </c>
      <c r="AC224" s="405">
        <v>7.5739761711961177E-3</v>
      </c>
      <c r="AD224" s="405">
        <v>0.13032333445437208</v>
      </c>
      <c r="AE224" s="405">
        <v>4.439469897982691E-2</v>
      </c>
      <c r="AF224" s="403">
        <v>2.4105922322407594</v>
      </c>
      <c r="AG224" s="404">
        <v>20.314151105132122</v>
      </c>
      <c r="AH224" s="403">
        <v>1.3051642329100943</v>
      </c>
      <c r="AI224" s="403">
        <v>2.5037374944244547E-3</v>
      </c>
      <c r="AJ224" s="403">
        <v>3.6086725993422905E-3</v>
      </c>
      <c r="AK224" s="403">
        <v>1.2517938359231798E-2</v>
      </c>
      <c r="AL224" s="406">
        <v>4.2600751092035823E-3</v>
      </c>
      <c r="AM224" s="406">
        <v>5.2586378322049002E-2</v>
      </c>
      <c r="AN224" s="406">
        <v>2.8318751895247449E-2</v>
      </c>
      <c r="AO224" s="403">
        <v>1.4089597866895938</v>
      </c>
    </row>
    <row r="225" spans="1:41">
      <c r="A225" s="395">
        <v>223</v>
      </c>
      <c r="B225" s="396">
        <v>323101</v>
      </c>
      <c r="C225" s="396" t="s">
        <v>532</v>
      </c>
      <c r="D225" s="418">
        <v>33</v>
      </c>
      <c r="E225" s="402">
        <v>1002075</v>
      </c>
      <c r="F225" s="402">
        <v>566993.66988703073</v>
      </c>
      <c r="G225" s="402">
        <v>30264.356854479425</v>
      </c>
      <c r="H225" s="402">
        <v>0</v>
      </c>
      <c r="I225" s="402">
        <v>64.804427430723294</v>
      </c>
      <c r="J225" s="402">
        <v>197.39821499416112</v>
      </c>
      <c r="K225" s="402">
        <v>0</v>
      </c>
      <c r="L225" s="402">
        <v>0</v>
      </c>
      <c r="M225" s="402">
        <v>0</v>
      </c>
      <c r="N225" s="402">
        <v>30526.559496904312</v>
      </c>
      <c r="O225" s="403">
        <v>0.56581959422900563</v>
      </c>
      <c r="P225" s="403">
        <v>3.020168835115079E-2</v>
      </c>
      <c r="Q225" s="403">
        <v>0</v>
      </c>
      <c r="R225" s="403">
        <v>6.4670236689592394E-5</v>
      </c>
      <c r="S225" s="403">
        <v>1.9698946186079999E-4</v>
      </c>
      <c r="T225" s="403">
        <v>0</v>
      </c>
      <c r="U225" s="403">
        <v>0</v>
      </c>
      <c r="V225" s="403">
        <v>0</v>
      </c>
      <c r="W225" s="403">
        <v>3.0463348049701185E-2</v>
      </c>
      <c r="X225" s="404">
        <v>30.166616387864629</v>
      </c>
      <c r="Y225" s="403">
        <v>1.9767658812679723</v>
      </c>
      <c r="Z225" s="403">
        <v>9.7644997569640776E-3</v>
      </c>
      <c r="AA225" s="403">
        <v>5.84371402169006E-2</v>
      </c>
      <c r="AB225" s="403">
        <v>1.9302106849447633E-2</v>
      </c>
      <c r="AC225" s="405">
        <v>6.1922011062019323E-3</v>
      </c>
      <c r="AD225" s="405">
        <v>9.0150968551653901E-2</v>
      </c>
      <c r="AE225" s="405">
        <v>3.1266200998810272E-2</v>
      </c>
      <c r="AF225" s="403">
        <v>2.1918789987479519</v>
      </c>
      <c r="AG225" s="404">
        <v>19.721422738603668</v>
      </c>
      <c r="AH225" s="403">
        <v>1.2858946227939168</v>
      </c>
      <c r="AI225" s="403">
        <v>1.905252112728868E-3</v>
      </c>
      <c r="AJ225" s="403">
        <v>3.2425675814233335E-3</v>
      </c>
      <c r="AK225" s="403">
        <v>1.095810917563177E-2</v>
      </c>
      <c r="AL225" s="406">
        <v>3.6802620946231475E-3</v>
      </c>
      <c r="AM225" s="406">
        <v>3.4935381270539426E-2</v>
      </c>
      <c r="AN225" s="406">
        <v>2.1253623050492561E-2</v>
      </c>
      <c r="AO225" s="403">
        <v>1.3618698180793563</v>
      </c>
    </row>
    <row r="226" spans="1:41">
      <c r="A226" s="395">
        <v>224</v>
      </c>
      <c r="B226" s="396">
        <v>324101</v>
      </c>
      <c r="C226" s="396" t="s">
        <v>533</v>
      </c>
      <c r="D226" s="418">
        <v>33</v>
      </c>
      <c r="E226" s="402">
        <v>587381</v>
      </c>
      <c r="F226" s="402">
        <v>3293152.1241178303</v>
      </c>
      <c r="G226" s="402">
        <v>180368.05327863683</v>
      </c>
      <c r="H226" s="402">
        <v>0</v>
      </c>
      <c r="I226" s="402">
        <v>376.39015950256851</v>
      </c>
      <c r="J226" s="402">
        <v>1146.5072460766801</v>
      </c>
      <c r="K226" s="402">
        <v>0</v>
      </c>
      <c r="L226" s="402">
        <v>0</v>
      </c>
      <c r="M226" s="402">
        <v>0</v>
      </c>
      <c r="N226" s="402">
        <v>181890.95068421608</v>
      </c>
      <c r="O226" s="403">
        <v>5.6065009323042965</v>
      </c>
      <c r="P226" s="403">
        <v>0.30707165073204074</v>
      </c>
      <c r="Q226" s="403">
        <v>0</v>
      </c>
      <c r="R226" s="403">
        <v>6.4079389612971564E-4</v>
      </c>
      <c r="S226" s="403">
        <v>1.9518970584283114E-3</v>
      </c>
      <c r="T226" s="403">
        <v>0</v>
      </c>
      <c r="U226" s="403">
        <v>0</v>
      </c>
      <c r="V226" s="403">
        <v>0</v>
      </c>
      <c r="W226" s="403">
        <v>0.30966434168659879</v>
      </c>
      <c r="X226" s="404">
        <v>41.804615914099159</v>
      </c>
      <c r="Y226" s="403">
        <v>2.6067429824578792</v>
      </c>
      <c r="Z226" s="403">
        <v>1.398765917862033E-2</v>
      </c>
      <c r="AA226" s="403">
        <v>7.4739377124806466E-2</v>
      </c>
      <c r="AB226" s="403">
        <v>2.857180161641831E-2</v>
      </c>
      <c r="AC226" s="405">
        <v>4.7060229379757177E-3</v>
      </c>
      <c r="AD226" s="405">
        <v>1.2689202435337216E-3</v>
      </c>
      <c r="AE226" s="405">
        <v>2.2897598718753785E-3</v>
      </c>
      <c r="AF226" s="403">
        <v>2.7323065234311077</v>
      </c>
      <c r="AG226" s="404">
        <v>34.411057666427901</v>
      </c>
      <c r="AH226" s="403">
        <v>2.110973736692582</v>
      </c>
      <c r="AI226" s="403">
        <v>3.9527693371463942E-3</v>
      </c>
      <c r="AJ226" s="403">
        <v>5.3912092470570026E-3</v>
      </c>
      <c r="AK226" s="403">
        <v>2.0339461153473685E-2</v>
      </c>
      <c r="AL226" s="406">
        <v>3.4821301749330853E-3</v>
      </c>
      <c r="AM226" s="406">
        <v>4.3207049784361144E-4</v>
      </c>
      <c r="AN226" s="406">
        <v>1.6623883007272377E-3</v>
      </c>
      <c r="AO226" s="403">
        <v>2.1462337654037609</v>
      </c>
    </row>
    <row r="227" spans="1:41">
      <c r="A227" s="395">
        <v>225</v>
      </c>
      <c r="B227" s="396">
        <v>324102</v>
      </c>
      <c r="C227" s="396" t="s">
        <v>534</v>
      </c>
      <c r="D227" s="418">
        <v>33</v>
      </c>
      <c r="E227" s="402">
        <v>871364</v>
      </c>
      <c r="F227" s="402">
        <v>2330067.3283729739</v>
      </c>
      <c r="G227" s="402">
        <v>130131.28152688481</v>
      </c>
      <c r="H227" s="402">
        <v>0</v>
      </c>
      <c r="I227" s="402">
        <v>266.31457652839583</v>
      </c>
      <c r="J227" s="402">
        <v>811.21034654351729</v>
      </c>
      <c r="K227" s="402">
        <v>0</v>
      </c>
      <c r="L227" s="402">
        <v>0</v>
      </c>
      <c r="M227" s="402">
        <v>0</v>
      </c>
      <c r="N227" s="402">
        <v>131208.80644995673</v>
      </c>
      <c r="O227" s="403">
        <v>2.674045896287859</v>
      </c>
      <c r="P227" s="403">
        <v>0.14934204480204002</v>
      </c>
      <c r="Q227" s="403">
        <v>0</v>
      </c>
      <c r="R227" s="403">
        <v>3.0562953774587411E-4</v>
      </c>
      <c r="S227" s="403">
        <v>9.3096610204635181E-4</v>
      </c>
      <c r="T227" s="403">
        <v>0</v>
      </c>
      <c r="U227" s="403">
        <v>0</v>
      </c>
      <c r="V227" s="403">
        <v>0</v>
      </c>
      <c r="W227" s="403">
        <v>0.15057864044183228</v>
      </c>
      <c r="X227" s="404">
        <v>41.630546814814991</v>
      </c>
      <c r="Y227" s="403">
        <v>2.79899852966299</v>
      </c>
      <c r="Z227" s="403">
        <v>1.7043054875881959E-2</v>
      </c>
      <c r="AA227" s="403">
        <v>8.9177664568184795E-2</v>
      </c>
      <c r="AB227" s="403">
        <v>2.7495528285993161E-2</v>
      </c>
      <c r="AC227" s="405">
        <v>1.3742191530436685E-2</v>
      </c>
      <c r="AD227" s="405">
        <v>4.3073798330299035E-2</v>
      </c>
      <c r="AE227" s="405">
        <v>1.3352592926221991E-2</v>
      </c>
      <c r="AF227" s="403">
        <v>3.0028833601800073</v>
      </c>
      <c r="AG227" s="404">
        <v>31.967440102892446</v>
      </c>
      <c r="AH227" s="403">
        <v>2.1350920099354789</v>
      </c>
      <c r="AI227" s="403">
        <v>4.8312661721177886E-3</v>
      </c>
      <c r="AJ227" s="403">
        <v>5.4821037907883596E-3</v>
      </c>
      <c r="AK227" s="403">
        <v>1.8489051872859416E-2</v>
      </c>
      <c r="AL227" s="406">
        <v>1.0037125051021462E-2</v>
      </c>
      <c r="AM227" s="406">
        <v>1.5948056132948883E-2</v>
      </c>
      <c r="AN227" s="406">
        <v>7.6488222271367525E-3</v>
      </c>
      <c r="AO227" s="403">
        <v>2.1975284351823512</v>
      </c>
    </row>
    <row r="228" spans="1:41">
      <c r="A228" s="395">
        <v>226</v>
      </c>
      <c r="B228" s="396">
        <v>324103</v>
      </c>
      <c r="C228" s="396" t="s">
        <v>535</v>
      </c>
      <c r="D228" s="418">
        <v>33</v>
      </c>
      <c r="E228" s="402">
        <v>777566</v>
      </c>
      <c r="F228" s="402">
        <v>2650525.7588468683</v>
      </c>
      <c r="G228" s="402">
        <v>150436.6404984585</v>
      </c>
      <c r="H228" s="402">
        <v>0</v>
      </c>
      <c r="I228" s="402">
        <v>302.94130836888831</v>
      </c>
      <c r="J228" s="402">
        <v>922.77759237887381</v>
      </c>
      <c r="K228" s="402">
        <v>0</v>
      </c>
      <c r="L228" s="402">
        <v>0</v>
      </c>
      <c r="M228" s="402">
        <v>0</v>
      </c>
      <c r="N228" s="402">
        <v>151662.35939920627</v>
      </c>
      <c r="O228" s="403">
        <v>3.4087469859109945</v>
      </c>
      <c r="P228" s="403">
        <v>0.19347121723231017</v>
      </c>
      <c r="Q228" s="403">
        <v>0</v>
      </c>
      <c r="R228" s="403">
        <v>3.8960205097559344E-4</v>
      </c>
      <c r="S228" s="403">
        <v>1.1867514685298404E-3</v>
      </c>
      <c r="T228" s="403">
        <v>0</v>
      </c>
      <c r="U228" s="403">
        <v>0</v>
      </c>
      <c r="V228" s="403">
        <v>0</v>
      </c>
      <c r="W228" s="403">
        <v>0.19504757075181561</v>
      </c>
      <c r="X228" s="404">
        <v>61.583637715994996</v>
      </c>
      <c r="Y228" s="403">
        <v>4.168313555092042</v>
      </c>
      <c r="Z228" s="403">
        <v>4.0142192267413744E-2</v>
      </c>
      <c r="AA228" s="403">
        <v>0.12822625304146631</v>
      </c>
      <c r="AB228" s="403">
        <v>6.0343516846964818E-2</v>
      </c>
      <c r="AC228" s="405">
        <v>1.2310034521972683E-2</v>
      </c>
      <c r="AD228" s="405">
        <v>1.2678641025358937E-3</v>
      </c>
      <c r="AE228" s="405">
        <v>9.9646935869821228E-3</v>
      </c>
      <c r="AF228" s="403">
        <v>4.4205681094593761</v>
      </c>
      <c r="AG228" s="404">
        <v>43.458420371873274</v>
      </c>
      <c r="AH228" s="403">
        <v>2.9158082834809473</v>
      </c>
      <c r="AI228" s="403">
        <v>1.8010792336043049E-2</v>
      </c>
      <c r="AJ228" s="403">
        <v>7.2477056063352981E-3</v>
      </c>
      <c r="AK228" s="403">
        <v>3.9855993339060675E-2</v>
      </c>
      <c r="AL228" s="406">
        <v>8.4297652831370334E-3</v>
      </c>
      <c r="AM228" s="406">
        <v>3.8582393268177733E-4</v>
      </c>
      <c r="AN228" s="406">
        <v>8.9798287035075149E-3</v>
      </c>
      <c r="AO228" s="403">
        <v>2.9987181926817139</v>
      </c>
    </row>
    <row r="229" spans="1:41">
      <c r="A229" s="395">
        <v>227</v>
      </c>
      <c r="B229" s="396">
        <v>324109</v>
      </c>
      <c r="C229" s="396" t="s">
        <v>536</v>
      </c>
      <c r="D229" s="418">
        <v>33</v>
      </c>
      <c r="E229" s="402">
        <v>1434509</v>
      </c>
      <c r="F229" s="402">
        <v>9787679.4675007388</v>
      </c>
      <c r="G229" s="402">
        <v>547604.38598196278</v>
      </c>
      <c r="H229" s="402">
        <v>0</v>
      </c>
      <c r="I229" s="402">
        <v>1118.6808556314368</v>
      </c>
      <c r="J229" s="402">
        <v>3407.5697109715488</v>
      </c>
      <c r="K229" s="402">
        <v>0</v>
      </c>
      <c r="L229" s="402">
        <v>0</v>
      </c>
      <c r="M229" s="402">
        <v>0</v>
      </c>
      <c r="N229" s="402">
        <v>552130.63654856582</v>
      </c>
      <c r="O229" s="403">
        <v>6.8230171211897161</v>
      </c>
      <c r="P229" s="403">
        <v>0.3817364589430689</v>
      </c>
      <c r="Q229" s="403">
        <v>0</v>
      </c>
      <c r="R229" s="403">
        <v>7.7983536919701225E-4</v>
      </c>
      <c r="S229" s="403">
        <v>2.375425815363688E-3</v>
      </c>
      <c r="T229" s="403">
        <v>0</v>
      </c>
      <c r="U229" s="403">
        <v>0</v>
      </c>
      <c r="V229" s="403">
        <v>0</v>
      </c>
      <c r="W229" s="403">
        <v>0.38489172012762962</v>
      </c>
      <c r="X229" s="404">
        <v>51.14367738980728</v>
      </c>
      <c r="Y229" s="403">
        <v>3.4141621559070821</v>
      </c>
      <c r="Z229" s="403">
        <v>1.6577283569702429E-2</v>
      </c>
      <c r="AA229" s="403">
        <v>9.8655375402843845E-2</v>
      </c>
      <c r="AB229" s="403">
        <v>3.1363901082028363E-2</v>
      </c>
      <c r="AC229" s="405">
        <v>1.0315900804446432E-2</v>
      </c>
      <c r="AD229" s="405">
        <v>1.3811536115550872E-3</v>
      </c>
      <c r="AE229" s="405">
        <v>1.0342752147760958E-2</v>
      </c>
      <c r="AF229" s="403">
        <v>3.5827985225254175</v>
      </c>
      <c r="AG229" s="404">
        <v>31.421234258950118</v>
      </c>
      <c r="AH229" s="403">
        <v>2.053004327878202</v>
      </c>
      <c r="AI229" s="403">
        <v>3.9030113784737685E-3</v>
      </c>
      <c r="AJ229" s="403">
        <v>5.5996683227994819E-3</v>
      </c>
      <c r="AK229" s="403">
        <v>1.7104935613338996E-2</v>
      </c>
      <c r="AL229" s="406">
        <v>6.3153506525110946E-3</v>
      </c>
      <c r="AM229" s="406">
        <v>3.9551743513320157E-4</v>
      </c>
      <c r="AN229" s="406">
        <v>9.2202339101466434E-3</v>
      </c>
      <c r="AO229" s="403">
        <v>2.0955430451906083</v>
      </c>
    </row>
    <row r="230" spans="1:41">
      <c r="A230" s="395">
        <v>228</v>
      </c>
      <c r="B230" s="396">
        <v>325101</v>
      </c>
      <c r="C230" s="396" t="s">
        <v>537</v>
      </c>
      <c r="D230" s="418">
        <v>33</v>
      </c>
      <c r="E230" s="402">
        <v>889905</v>
      </c>
      <c r="F230" s="402">
        <v>1008326.2291131867</v>
      </c>
      <c r="G230" s="402">
        <v>57408.196052187734</v>
      </c>
      <c r="H230" s="402">
        <v>0</v>
      </c>
      <c r="I230" s="402">
        <v>115.24644349923638</v>
      </c>
      <c r="J230" s="402">
        <v>351.04765419761065</v>
      </c>
      <c r="K230" s="402">
        <v>171871.5446827464</v>
      </c>
      <c r="L230" s="402">
        <v>0</v>
      </c>
      <c r="M230" s="402">
        <v>0</v>
      </c>
      <c r="N230" s="402">
        <v>229746.03483263098</v>
      </c>
      <c r="O230" s="403">
        <v>1.1330717650908655</v>
      </c>
      <c r="P230" s="403">
        <v>6.4510477019668083E-2</v>
      </c>
      <c r="Q230" s="403">
        <v>0</v>
      </c>
      <c r="R230" s="403">
        <v>1.2950420943722799E-4</v>
      </c>
      <c r="S230" s="403">
        <v>3.944776736815847E-4</v>
      </c>
      <c r="T230" s="403">
        <v>0.19313471065197566</v>
      </c>
      <c r="U230" s="403">
        <v>0</v>
      </c>
      <c r="V230" s="403">
        <v>0</v>
      </c>
      <c r="W230" s="403">
        <v>0.25816916955476255</v>
      </c>
      <c r="X230" s="404">
        <v>42.263074124127982</v>
      </c>
      <c r="Y230" s="403">
        <v>2.8751503825865052</v>
      </c>
      <c r="Z230" s="403">
        <v>1.4667514732875806E-2</v>
      </c>
      <c r="AA230" s="403">
        <v>8.3735479847163716E-2</v>
      </c>
      <c r="AB230" s="403">
        <v>2.6544538111368671E-2</v>
      </c>
      <c r="AC230" s="405">
        <v>0.39019202868994185</v>
      </c>
      <c r="AD230" s="405">
        <v>8.6473552447877008E-2</v>
      </c>
      <c r="AE230" s="405">
        <v>3.4533690885086156E-2</v>
      </c>
      <c r="AF230" s="403">
        <v>3.5112971873008183</v>
      </c>
      <c r="AG230" s="404">
        <v>30.039710164881573</v>
      </c>
      <c r="AH230" s="403">
        <v>2.0408772862315057</v>
      </c>
      <c r="AI230" s="403">
        <v>3.5515601899784965E-3</v>
      </c>
      <c r="AJ230" s="403">
        <v>4.9694438814751694E-3</v>
      </c>
      <c r="AK230" s="403">
        <v>1.632374134410286E-2</v>
      </c>
      <c r="AL230" s="406">
        <v>0.37000253260460003</v>
      </c>
      <c r="AM230" s="406">
        <v>3.4058421528904669E-2</v>
      </c>
      <c r="AN230" s="406">
        <v>2.2548884643599002E-2</v>
      </c>
      <c r="AO230" s="403">
        <v>2.4923318704241648</v>
      </c>
    </row>
    <row r="231" spans="1:41">
      <c r="A231" s="395">
        <v>229</v>
      </c>
      <c r="B231" s="396">
        <v>325102</v>
      </c>
      <c r="C231" s="396" t="s">
        <v>538</v>
      </c>
      <c r="D231" s="418">
        <v>33</v>
      </c>
      <c r="E231" s="402">
        <v>1760787</v>
      </c>
      <c r="F231" s="402">
        <v>832711.13258023397</v>
      </c>
      <c r="G231" s="402">
        <v>55065.244657631541</v>
      </c>
      <c r="H231" s="402">
        <v>0</v>
      </c>
      <c r="I231" s="402">
        <v>95.174551371628127</v>
      </c>
      <c r="J231" s="402">
        <v>289.90745383428185</v>
      </c>
      <c r="K231" s="402">
        <v>0</v>
      </c>
      <c r="L231" s="402">
        <v>0</v>
      </c>
      <c r="M231" s="402">
        <v>0</v>
      </c>
      <c r="N231" s="402">
        <v>55450.326662837455</v>
      </c>
      <c r="O231" s="403">
        <v>0.47291985491728067</v>
      </c>
      <c r="P231" s="403">
        <v>3.1273086783143868E-2</v>
      </c>
      <c r="Q231" s="403">
        <v>0</v>
      </c>
      <c r="R231" s="403">
        <v>5.4052279674729607E-5</v>
      </c>
      <c r="S231" s="403">
        <v>1.6464652103535625E-4</v>
      </c>
      <c r="T231" s="403">
        <v>0</v>
      </c>
      <c r="U231" s="403">
        <v>0</v>
      </c>
      <c r="V231" s="403">
        <v>0</v>
      </c>
      <c r="W231" s="403">
        <v>3.1491785583853953E-2</v>
      </c>
      <c r="X231" s="404">
        <v>40.733402830543241</v>
      </c>
      <c r="Y231" s="403">
        <v>2.8412700931465218</v>
      </c>
      <c r="Z231" s="403">
        <v>1.5020204848693255E-2</v>
      </c>
      <c r="AA231" s="403">
        <v>8.154442581892557E-2</v>
      </c>
      <c r="AB231" s="403">
        <v>2.6581197747208459E-2</v>
      </c>
      <c r="AC231" s="405">
        <v>4.5024988580475517E-2</v>
      </c>
      <c r="AD231" s="405">
        <v>0.10732444027192205</v>
      </c>
      <c r="AE231" s="405">
        <v>4.6454801403885401E-2</v>
      </c>
      <c r="AF231" s="403">
        <v>3.1632201518176313</v>
      </c>
      <c r="AG231" s="404">
        <v>29.239791132086253</v>
      </c>
      <c r="AH231" s="403">
        <v>2.0502231847465251</v>
      </c>
      <c r="AI231" s="403">
        <v>3.8982419049301913E-3</v>
      </c>
      <c r="AJ231" s="403">
        <v>4.8721737242607421E-3</v>
      </c>
      <c r="AK231" s="403">
        <v>1.6248021778910913E-2</v>
      </c>
      <c r="AL231" s="406">
        <v>3.8183012884887832E-2</v>
      </c>
      <c r="AM231" s="406">
        <v>4.5356361861682445E-2</v>
      </c>
      <c r="AN231" s="406">
        <v>3.0230817170179811E-2</v>
      </c>
      <c r="AO231" s="403">
        <v>2.189011814071375</v>
      </c>
    </row>
    <row r="232" spans="1:41">
      <c r="A232" s="395">
        <v>230</v>
      </c>
      <c r="B232" s="396">
        <v>331101</v>
      </c>
      <c r="C232" s="396" t="s">
        <v>539</v>
      </c>
      <c r="D232" s="418">
        <v>34</v>
      </c>
      <c r="E232" s="402">
        <v>1535804</v>
      </c>
      <c r="F232" s="402">
        <v>152996.21767548268</v>
      </c>
      <c r="G232" s="402">
        <v>9374.5325747207607</v>
      </c>
      <c r="H232" s="402">
        <v>0</v>
      </c>
      <c r="I232" s="402">
        <v>17.486671919108758</v>
      </c>
      <c r="J232" s="402">
        <v>53.265462868422787</v>
      </c>
      <c r="K232" s="402">
        <v>0</v>
      </c>
      <c r="L232" s="402">
        <v>0</v>
      </c>
      <c r="M232" s="402">
        <v>0</v>
      </c>
      <c r="N232" s="402">
        <v>9445.2847095082925</v>
      </c>
      <c r="O232" s="403">
        <v>9.961962442830119E-2</v>
      </c>
      <c r="P232" s="403">
        <v>6.1039902062507718E-3</v>
      </c>
      <c r="Q232" s="403">
        <v>0</v>
      </c>
      <c r="R232" s="403">
        <v>1.1386004932340819E-5</v>
      </c>
      <c r="S232" s="403">
        <v>3.4682461348207708E-5</v>
      </c>
      <c r="T232" s="403">
        <v>0</v>
      </c>
      <c r="U232" s="403">
        <v>0</v>
      </c>
      <c r="V232" s="403">
        <v>0</v>
      </c>
      <c r="W232" s="403">
        <v>6.1500586725313205E-3</v>
      </c>
      <c r="X232" s="404">
        <v>40.506742599813464</v>
      </c>
      <c r="Y232" s="403">
        <v>2.7273581487613132</v>
      </c>
      <c r="Z232" s="403">
        <v>1.5259038504813374E-2</v>
      </c>
      <c r="AA232" s="403">
        <v>8.0666571146121205E-2</v>
      </c>
      <c r="AB232" s="403">
        <v>2.73553239160296E-2</v>
      </c>
      <c r="AC232" s="405">
        <v>9.9747266617385439E-3</v>
      </c>
      <c r="AD232" s="405">
        <v>0.13112569761440021</v>
      </c>
      <c r="AE232" s="405">
        <v>7.1926687360808692E-2</v>
      </c>
      <c r="AF232" s="403">
        <v>3.0636661939652248</v>
      </c>
      <c r="AG232" s="404">
        <v>25.352937833823724</v>
      </c>
      <c r="AH232" s="403">
        <v>1.7147748273385539</v>
      </c>
      <c r="AI232" s="403">
        <v>3.7365388266345058E-3</v>
      </c>
      <c r="AJ232" s="403">
        <v>4.132338049954689E-3</v>
      </c>
      <c r="AK232" s="403">
        <v>1.5181100345730397E-2</v>
      </c>
      <c r="AL232" s="406">
        <v>5.7857744790651353E-3</v>
      </c>
      <c r="AM232" s="406">
        <v>5.6160369203726294E-2</v>
      </c>
      <c r="AN232" s="406">
        <v>5.4177331445922322E-2</v>
      </c>
      <c r="AO232" s="403">
        <v>1.8539482796895868</v>
      </c>
    </row>
    <row r="233" spans="1:41">
      <c r="A233" s="395">
        <v>231</v>
      </c>
      <c r="B233" s="396">
        <v>331102</v>
      </c>
      <c r="C233" s="396" t="s">
        <v>540</v>
      </c>
      <c r="D233" s="418">
        <v>34</v>
      </c>
      <c r="E233" s="402">
        <v>1185641</v>
      </c>
      <c r="F233" s="402">
        <v>1192533.1556285117</v>
      </c>
      <c r="G233" s="402">
        <v>68625.776924974809</v>
      </c>
      <c r="H233" s="402">
        <v>0</v>
      </c>
      <c r="I233" s="402">
        <v>136.30033710615689</v>
      </c>
      <c r="J233" s="402">
        <v>415.17909060488245</v>
      </c>
      <c r="K233" s="402">
        <v>0</v>
      </c>
      <c r="L233" s="402">
        <v>0</v>
      </c>
      <c r="M233" s="402">
        <v>0</v>
      </c>
      <c r="N233" s="402">
        <v>69177.256352685858</v>
      </c>
      <c r="O233" s="403">
        <v>1.0058130206601423</v>
      </c>
      <c r="P233" s="403">
        <v>5.7880738710094214E-2</v>
      </c>
      <c r="Q233" s="403">
        <v>0</v>
      </c>
      <c r="R233" s="403">
        <v>1.1495919684470839E-4</v>
      </c>
      <c r="S233" s="403">
        <v>3.5017268347238534E-4</v>
      </c>
      <c r="T233" s="403">
        <v>0</v>
      </c>
      <c r="U233" s="403">
        <v>0</v>
      </c>
      <c r="V233" s="403">
        <v>0</v>
      </c>
      <c r="W233" s="403">
        <v>5.8345870590411311E-2</v>
      </c>
      <c r="X233" s="404">
        <v>39.611948498249987</v>
      </c>
      <c r="Y233" s="403">
        <v>2.590317771644937</v>
      </c>
      <c r="Z233" s="403">
        <v>1.4586850286411461E-2</v>
      </c>
      <c r="AA233" s="403">
        <v>7.9264977860108471E-2</v>
      </c>
      <c r="AB233" s="403">
        <v>2.6098729968279128E-2</v>
      </c>
      <c r="AC233" s="405">
        <v>1.0423723890639395E-2</v>
      </c>
      <c r="AD233" s="405">
        <v>0.11789240144080783</v>
      </c>
      <c r="AE233" s="405">
        <v>4.4086355831365671E-2</v>
      </c>
      <c r="AF233" s="403">
        <v>2.8826708109225505</v>
      </c>
      <c r="AG233" s="404">
        <v>26.747433806757449</v>
      </c>
      <c r="AH233" s="403">
        <v>1.7360221018306081</v>
      </c>
      <c r="AI233" s="403">
        <v>3.4341786349750638E-3</v>
      </c>
      <c r="AJ233" s="403">
        <v>4.2341653255958834E-3</v>
      </c>
      <c r="AK233" s="403">
        <v>1.5335321831092239E-2</v>
      </c>
      <c r="AL233" s="406">
        <v>6.3659491435374268E-3</v>
      </c>
      <c r="AM233" s="406">
        <v>4.8389590664944714E-2</v>
      </c>
      <c r="AN233" s="406">
        <v>2.9005845699093882E-2</v>
      </c>
      <c r="AO233" s="403">
        <v>1.8427871531298465</v>
      </c>
    </row>
    <row r="234" spans="1:41">
      <c r="A234" s="395">
        <v>232</v>
      </c>
      <c r="B234" s="396">
        <v>331103</v>
      </c>
      <c r="C234" s="396" t="s">
        <v>541</v>
      </c>
      <c r="D234" s="418">
        <v>34</v>
      </c>
      <c r="E234" s="402">
        <v>742929</v>
      </c>
      <c r="F234" s="402">
        <v>327752.03745910182</v>
      </c>
      <c r="G234" s="402">
        <v>21457.56104293124</v>
      </c>
      <c r="H234" s="402">
        <v>0</v>
      </c>
      <c r="I234" s="402">
        <v>37.460353183523075</v>
      </c>
      <c r="J234" s="402">
        <v>114.10650698801744</v>
      </c>
      <c r="K234" s="402">
        <v>0</v>
      </c>
      <c r="L234" s="402">
        <v>0</v>
      </c>
      <c r="M234" s="402">
        <v>0</v>
      </c>
      <c r="N234" s="402">
        <v>21609.127903102781</v>
      </c>
      <c r="O234" s="403">
        <v>0.44116199187150024</v>
      </c>
      <c r="P234" s="403">
        <v>2.8882384511751784E-2</v>
      </c>
      <c r="Q234" s="403">
        <v>0</v>
      </c>
      <c r="R234" s="403">
        <v>5.0422521107027828E-5</v>
      </c>
      <c r="S234" s="403">
        <v>1.5359005636880166E-4</v>
      </c>
      <c r="T234" s="403">
        <v>0</v>
      </c>
      <c r="U234" s="403">
        <v>0</v>
      </c>
      <c r="V234" s="403">
        <v>0</v>
      </c>
      <c r="W234" s="403">
        <v>2.9086397089227611E-2</v>
      </c>
      <c r="X234" s="404">
        <v>38.98969851479383</v>
      </c>
      <c r="Y234" s="403">
        <v>2.5105646248677438</v>
      </c>
      <c r="Z234" s="403">
        <v>1.6224278174142411E-2</v>
      </c>
      <c r="AA234" s="403">
        <v>7.8864855557717731E-2</v>
      </c>
      <c r="AB234" s="403">
        <v>2.889516198807169E-2</v>
      </c>
      <c r="AC234" s="405">
        <v>1.1283016624342999E-2</v>
      </c>
      <c r="AD234" s="405">
        <v>0.21398225854208319</v>
      </c>
      <c r="AE234" s="405">
        <v>0.13946519991859821</v>
      </c>
      <c r="AF234" s="403">
        <v>2.9992793956726986</v>
      </c>
      <c r="AG234" s="404">
        <v>26.114422022318671</v>
      </c>
      <c r="AH234" s="403">
        <v>1.6622105136187226</v>
      </c>
      <c r="AI234" s="403">
        <v>4.2419167726665602E-3</v>
      </c>
      <c r="AJ234" s="403">
        <v>4.255815400686213E-3</v>
      </c>
      <c r="AK234" s="403">
        <v>1.6916749120960528E-2</v>
      </c>
      <c r="AL234" s="406">
        <v>6.6364998832473153E-3</v>
      </c>
      <c r="AM234" s="406">
        <v>0.10680506973893822</v>
      </c>
      <c r="AN234" s="406">
        <v>0.10369582501694638</v>
      </c>
      <c r="AO234" s="403">
        <v>1.9047623895521681</v>
      </c>
    </row>
    <row r="235" spans="1:41">
      <c r="A235" s="395">
        <v>233</v>
      </c>
      <c r="B235" s="396">
        <v>332101</v>
      </c>
      <c r="C235" s="396" t="s">
        <v>542</v>
      </c>
      <c r="D235" s="418">
        <v>34</v>
      </c>
      <c r="E235" s="402">
        <v>686538</v>
      </c>
      <c r="F235" s="402">
        <v>652851.53654683323</v>
      </c>
      <c r="G235" s="402">
        <v>43548.756170552035</v>
      </c>
      <c r="H235" s="402">
        <v>0</v>
      </c>
      <c r="I235" s="402">
        <v>74.617535027533791</v>
      </c>
      <c r="J235" s="402">
        <v>227.28953569484639</v>
      </c>
      <c r="K235" s="402">
        <v>0</v>
      </c>
      <c r="L235" s="402">
        <v>0</v>
      </c>
      <c r="M235" s="402">
        <v>0</v>
      </c>
      <c r="N235" s="402">
        <v>43850.663241274415</v>
      </c>
      <c r="O235" s="403">
        <v>0.9509328493788155</v>
      </c>
      <c r="P235" s="403">
        <v>6.3432404572728737E-2</v>
      </c>
      <c r="Q235" s="403">
        <v>0</v>
      </c>
      <c r="R235" s="403">
        <v>1.0868667870902091E-4</v>
      </c>
      <c r="S235" s="403">
        <v>3.3106621293336482E-4</v>
      </c>
      <c r="T235" s="403">
        <v>0</v>
      </c>
      <c r="U235" s="403">
        <v>0</v>
      </c>
      <c r="V235" s="403">
        <v>0</v>
      </c>
      <c r="W235" s="403">
        <v>6.387215746437111E-2</v>
      </c>
      <c r="X235" s="404">
        <v>36.428782319888825</v>
      </c>
      <c r="Y235" s="403">
        <v>2.4021615653925998</v>
      </c>
      <c r="Z235" s="403">
        <v>1.4467056304936549E-2</v>
      </c>
      <c r="AA235" s="403">
        <v>7.7363606598377169E-2</v>
      </c>
      <c r="AB235" s="403">
        <v>2.7445306588905937E-2</v>
      </c>
      <c r="AC235" s="405">
        <v>9.6247597172207117E-3</v>
      </c>
      <c r="AD235" s="405">
        <v>8.0661011935849986E-2</v>
      </c>
      <c r="AE235" s="405">
        <v>3.0177662172189139E-2</v>
      </c>
      <c r="AF235" s="403">
        <v>2.6419009687100776</v>
      </c>
      <c r="AG235" s="404">
        <v>24.797758994278134</v>
      </c>
      <c r="AH235" s="403">
        <v>1.6269917961212779</v>
      </c>
      <c r="AI235" s="403">
        <v>3.6094164447609883E-3</v>
      </c>
      <c r="AJ235" s="403">
        <v>4.5056162738182411E-3</v>
      </c>
      <c r="AK235" s="403">
        <v>1.6040798497108297E-2</v>
      </c>
      <c r="AL235" s="406">
        <v>6.4713748121922911E-3</v>
      </c>
      <c r="AM235" s="406">
        <v>3.3483057204892502E-2</v>
      </c>
      <c r="AN235" s="406">
        <v>2.0060717065659872E-2</v>
      </c>
      <c r="AO235" s="403">
        <v>1.7111627764197086</v>
      </c>
    </row>
    <row r="236" spans="1:41">
      <c r="A236" s="395">
        <v>234</v>
      </c>
      <c r="B236" s="396">
        <v>332102</v>
      </c>
      <c r="C236" s="396" t="s">
        <v>543</v>
      </c>
      <c r="D236" s="418">
        <v>34</v>
      </c>
      <c r="E236" s="402">
        <v>1671436</v>
      </c>
      <c r="F236" s="402">
        <v>1721150.4908289751</v>
      </c>
      <c r="G236" s="402">
        <v>100689.62201391604</v>
      </c>
      <c r="H236" s="402">
        <v>0</v>
      </c>
      <c r="I236" s="402">
        <v>196.71854908451311</v>
      </c>
      <c r="J236" s="402">
        <v>599.21662739842759</v>
      </c>
      <c r="K236" s="402">
        <v>0</v>
      </c>
      <c r="L236" s="402">
        <v>0</v>
      </c>
      <c r="M236" s="402">
        <v>0</v>
      </c>
      <c r="N236" s="402">
        <v>101485.55719039899</v>
      </c>
      <c r="O236" s="403">
        <v>1.0297435802680899</v>
      </c>
      <c r="P236" s="403">
        <v>6.0241386456864658E-2</v>
      </c>
      <c r="Q236" s="403">
        <v>0</v>
      </c>
      <c r="R236" s="403">
        <v>1.1769433534069693E-4</v>
      </c>
      <c r="S236" s="403">
        <v>3.5850408116040792E-4</v>
      </c>
      <c r="T236" s="403">
        <v>0</v>
      </c>
      <c r="U236" s="403">
        <v>0</v>
      </c>
      <c r="V236" s="403">
        <v>0</v>
      </c>
      <c r="W236" s="403">
        <v>6.0717584873365774E-2</v>
      </c>
      <c r="X236" s="404">
        <v>36.529025875870587</v>
      </c>
      <c r="Y236" s="403">
        <v>2.3611795311119579</v>
      </c>
      <c r="Z236" s="403">
        <v>1.5798149294829828E-2</v>
      </c>
      <c r="AA236" s="403">
        <v>7.9616510176337946E-2</v>
      </c>
      <c r="AB236" s="403">
        <v>2.7352958560880807E-2</v>
      </c>
      <c r="AC236" s="405">
        <v>1.2183972951728964E-2</v>
      </c>
      <c r="AD236" s="405">
        <v>0.16689141795054654</v>
      </c>
      <c r="AE236" s="405">
        <v>6.9305191140454497E-2</v>
      </c>
      <c r="AF236" s="403">
        <v>2.7323277311867358</v>
      </c>
      <c r="AG236" s="404">
        <v>22.816135199131597</v>
      </c>
      <c r="AH236" s="403">
        <v>1.4611094841414751</v>
      </c>
      <c r="AI236" s="403">
        <v>3.9549196307612795E-3</v>
      </c>
      <c r="AJ236" s="403">
        <v>4.2584027336838312E-3</v>
      </c>
      <c r="AK236" s="403">
        <v>1.5294639208693374E-2</v>
      </c>
      <c r="AL236" s="406">
        <v>7.5401333385219042E-3</v>
      </c>
      <c r="AM236" s="406">
        <v>7.2115055819314516E-2</v>
      </c>
      <c r="AN236" s="406">
        <v>4.713947062186865E-2</v>
      </c>
      <c r="AO236" s="403">
        <v>1.6114121054943191</v>
      </c>
    </row>
    <row r="237" spans="1:41">
      <c r="A237" s="395">
        <v>235</v>
      </c>
      <c r="B237" s="396">
        <v>332103</v>
      </c>
      <c r="C237" s="396" t="s">
        <v>544</v>
      </c>
      <c r="D237" s="418">
        <v>34</v>
      </c>
      <c r="E237" s="402">
        <v>1114938</v>
      </c>
      <c r="F237" s="402">
        <v>1258452.784166612</v>
      </c>
      <c r="G237" s="402">
        <v>68223.492075880378</v>
      </c>
      <c r="H237" s="402">
        <v>0</v>
      </c>
      <c r="I237" s="402">
        <v>143.83460778806537</v>
      </c>
      <c r="J237" s="402">
        <v>438.12893589873164</v>
      </c>
      <c r="K237" s="402">
        <v>0</v>
      </c>
      <c r="L237" s="402">
        <v>0</v>
      </c>
      <c r="M237" s="402">
        <v>0</v>
      </c>
      <c r="N237" s="402">
        <v>68805.455619567176</v>
      </c>
      <c r="O237" s="403">
        <v>1.128719968434668</v>
      </c>
      <c r="P237" s="403">
        <v>6.1190390923872344E-2</v>
      </c>
      <c r="Q237" s="403">
        <v>0</v>
      </c>
      <c r="R237" s="403">
        <v>1.2900682171391179E-4</v>
      </c>
      <c r="S237" s="403">
        <v>3.9296260052014702E-4</v>
      </c>
      <c r="T237" s="403">
        <v>0</v>
      </c>
      <c r="U237" s="403">
        <v>0</v>
      </c>
      <c r="V237" s="403">
        <v>0</v>
      </c>
      <c r="W237" s="403">
        <v>6.1712360346106401E-2</v>
      </c>
      <c r="X237" s="404">
        <v>37.173724514009159</v>
      </c>
      <c r="Y237" s="403">
        <v>2.4098111293667168</v>
      </c>
      <c r="Z237" s="403">
        <v>1.4797684580196702E-2</v>
      </c>
      <c r="AA237" s="403">
        <v>7.8806797609592028E-2</v>
      </c>
      <c r="AB237" s="403">
        <v>2.6625138934652015E-2</v>
      </c>
      <c r="AC237" s="405">
        <v>1.1480747433662912E-2</v>
      </c>
      <c r="AD237" s="405">
        <v>0.12863363462691693</v>
      </c>
      <c r="AE237" s="405">
        <v>5.2094629354678637E-2</v>
      </c>
      <c r="AF237" s="403">
        <v>2.7222497619064145</v>
      </c>
      <c r="AG237" s="404">
        <v>24.916530426949109</v>
      </c>
      <c r="AH237" s="403">
        <v>1.5988961818606384</v>
      </c>
      <c r="AI237" s="403">
        <v>3.6014025937312999E-3</v>
      </c>
      <c r="AJ237" s="403">
        <v>4.4218184884016534E-3</v>
      </c>
      <c r="AK237" s="403">
        <v>1.5702428823010262E-2</v>
      </c>
      <c r="AL237" s="406">
        <v>7.3962884328435344E-3</v>
      </c>
      <c r="AM237" s="406">
        <v>5.4750841453109808E-2</v>
      </c>
      <c r="AN237" s="406">
        <v>3.4637868715965463E-2</v>
      </c>
      <c r="AO237" s="403">
        <v>1.7194068303677017</v>
      </c>
    </row>
    <row r="238" spans="1:41">
      <c r="A238" s="395">
        <v>236</v>
      </c>
      <c r="B238" s="396">
        <v>332109</v>
      </c>
      <c r="C238" s="396" t="s">
        <v>545</v>
      </c>
      <c r="D238" s="418">
        <v>34</v>
      </c>
      <c r="E238" s="402">
        <v>392894</v>
      </c>
      <c r="F238" s="402">
        <v>647496.46732078551</v>
      </c>
      <c r="G238" s="402">
        <v>35237.685355408743</v>
      </c>
      <c r="H238" s="402">
        <v>0</v>
      </c>
      <c r="I238" s="402">
        <v>74.005478467687098</v>
      </c>
      <c r="J238" s="402">
        <v>225.42517430505768</v>
      </c>
      <c r="K238" s="402">
        <v>0</v>
      </c>
      <c r="L238" s="402">
        <v>0</v>
      </c>
      <c r="M238" s="402">
        <v>0</v>
      </c>
      <c r="N238" s="402">
        <v>35537.116008181489</v>
      </c>
      <c r="O238" s="403">
        <v>1.6480182118352165</v>
      </c>
      <c r="P238" s="403">
        <v>8.9687512039910877E-2</v>
      </c>
      <c r="Q238" s="403">
        <v>0</v>
      </c>
      <c r="R238" s="403">
        <v>1.883599099698318E-4</v>
      </c>
      <c r="S238" s="403">
        <v>5.73755705877559E-4</v>
      </c>
      <c r="T238" s="403">
        <v>0</v>
      </c>
      <c r="U238" s="403">
        <v>0</v>
      </c>
      <c r="V238" s="403">
        <v>0</v>
      </c>
      <c r="W238" s="403">
        <v>9.0449627655758272E-2</v>
      </c>
      <c r="X238" s="404">
        <v>34.355913941029769</v>
      </c>
      <c r="Y238" s="403">
        <v>2.2316422806298672</v>
      </c>
      <c r="Z238" s="403">
        <v>1.1147006900043182E-2</v>
      </c>
      <c r="AA238" s="403">
        <v>7.09368971023117E-2</v>
      </c>
      <c r="AB238" s="403">
        <v>2.5209545622321142E-2</v>
      </c>
      <c r="AC238" s="405">
        <v>8.2151672817226008E-3</v>
      </c>
      <c r="AD238" s="405">
        <v>0.11412578710433068</v>
      </c>
      <c r="AE238" s="405">
        <v>2.7989840034596834E-2</v>
      </c>
      <c r="AF238" s="403">
        <v>2.4892665246751928</v>
      </c>
      <c r="AG238" s="404">
        <v>24.656330384664638</v>
      </c>
      <c r="AH238" s="403">
        <v>1.5856589045391585</v>
      </c>
      <c r="AI238" s="403">
        <v>2.4397039324673465E-3</v>
      </c>
      <c r="AJ238" s="403">
        <v>8.6231709925416559E-3</v>
      </c>
      <c r="AK238" s="403">
        <v>1.7195264505390009E-2</v>
      </c>
      <c r="AL238" s="406">
        <v>4.7718246738062955E-3</v>
      </c>
      <c r="AM238" s="406">
        <v>4.2546192471658195E-2</v>
      </c>
      <c r="AN238" s="406">
        <v>1.2540166110075477E-2</v>
      </c>
      <c r="AO238" s="403">
        <v>1.6737752272250979</v>
      </c>
    </row>
    <row r="239" spans="1:41">
      <c r="A239" s="395">
        <v>237</v>
      </c>
      <c r="B239" s="396">
        <v>333101</v>
      </c>
      <c r="C239" s="396" t="s">
        <v>546</v>
      </c>
      <c r="D239" s="418">
        <v>34</v>
      </c>
      <c r="E239" s="402">
        <v>1296644</v>
      </c>
      <c r="F239" s="402">
        <v>425154.48614698072</v>
      </c>
      <c r="G239" s="402">
        <v>26771.475071373345</v>
      </c>
      <c r="H239" s="402">
        <v>0</v>
      </c>
      <c r="I239" s="402">
        <v>22.959684038746165</v>
      </c>
      <c r="J239" s="402">
        <v>213.39624352792873</v>
      </c>
      <c r="K239" s="402">
        <v>0</v>
      </c>
      <c r="L239" s="402">
        <v>0</v>
      </c>
      <c r="M239" s="402">
        <v>0</v>
      </c>
      <c r="N239" s="402">
        <v>27007.830998940019</v>
      </c>
      <c r="O239" s="403">
        <v>0.32788836885604744</v>
      </c>
      <c r="P239" s="403">
        <v>2.0646742723039898E-2</v>
      </c>
      <c r="Q239" s="403">
        <v>0</v>
      </c>
      <c r="R239" s="403">
        <v>1.7707006733340968E-5</v>
      </c>
      <c r="S239" s="403">
        <v>1.6457581535712866E-4</v>
      </c>
      <c r="T239" s="403">
        <v>0</v>
      </c>
      <c r="U239" s="403">
        <v>0</v>
      </c>
      <c r="V239" s="403">
        <v>0</v>
      </c>
      <c r="W239" s="403">
        <v>2.0829025545130369E-2</v>
      </c>
      <c r="X239" s="404">
        <v>36.423071395231396</v>
      </c>
      <c r="Y239" s="403">
        <v>2.3646215226352885</v>
      </c>
      <c r="Z239" s="403">
        <v>1.4026637539395117E-2</v>
      </c>
      <c r="AA239" s="403">
        <v>7.4796389292770535E-2</v>
      </c>
      <c r="AB239" s="403">
        <v>2.6242902569027095E-2</v>
      </c>
      <c r="AC239" s="405">
        <v>9.0957372564902331E-3</v>
      </c>
      <c r="AD239" s="405">
        <v>0.15849764035546679</v>
      </c>
      <c r="AE239" s="405">
        <v>7.462144700721654E-2</v>
      </c>
      <c r="AF239" s="403">
        <v>2.7219022766556549</v>
      </c>
      <c r="AG239" s="404">
        <v>21.233632061921785</v>
      </c>
      <c r="AH239" s="403">
        <v>1.3719991074245768</v>
      </c>
      <c r="AI239" s="403">
        <v>2.9607233362883563E-3</v>
      </c>
      <c r="AJ239" s="403">
        <v>3.7272552959462172E-3</v>
      </c>
      <c r="AK239" s="403">
        <v>1.3739873432285069E-2</v>
      </c>
      <c r="AL239" s="406">
        <v>5.2781477809956331E-3</v>
      </c>
      <c r="AM239" s="406">
        <v>6.7993976239149281E-2</v>
      </c>
      <c r="AN239" s="406">
        <v>5.2550771620420766E-2</v>
      </c>
      <c r="AO239" s="403">
        <v>1.5182498551296635</v>
      </c>
    </row>
    <row r="240" spans="1:41">
      <c r="A240" s="395">
        <v>238</v>
      </c>
      <c r="B240" s="396">
        <v>333102</v>
      </c>
      <c r="C240" s="396" t="s">
        <v>547</v>
      </c>
      <c r="D240" s="418">
        <v>34</v>
      </c>
      <c r="E240" s="402">
        <v>371376</v>
      </c>
      <c r="F240" s="402">
        <v>134716.37412654396</v>
      </c>
      <c r="G240" s="402">
        <v>8445.2661291544591</v>
      </c>
      <c r="H240" s="402">
        <v>0</v>
      </c>
      <c r="I240" s="402">
        <v>7.2751093674727612</v>
      </c>
      <c r="J240" s="402">
        <v>67.617699252899413</v>
      </c>
      <c r="K240" s="402">
        <v>0</v>
      </c>
      <c r="L240" s="402">
        <v>0</v>
      </c>
      <c r="M240" s="402">
        <v>0</v>
      </c>
      <c r="N240" s="402">
        <v>8520.1589377748314</v>
      </c>
      <c r="O240" s="403">
        <v>0.36274927331476448</v>
      </c>
      <c r="P240" s="403">
        <v>2.2740473614758248E-2</v>
      </c>
      <c r="Q240" s="403">
        <v>0</v>
      </c>
      <c r="R240" s="403">
        <v>1.9589605595064735E-5</v>
      </c>
      <c r="S240" s="403">
        <v>1.8207342222679822E-4</v>
      </c>
      <c r="T240" s="403">
        <v>0</v>
      </c>
      <c r="U240" s="403">
        <v>0</v>
      </c>
      <c r="V240" s="403">
        <v>0</v>
      </c>
      <c r="W240" s="403">
        <v>2.2942136642580113E-2</v>
      </c>
      <c r="X240" s="404">
        <v>30.743260266870273</v>
      </c>
      <c r="Y240" s="403">
        <v>1.9649402470001291</v>
      </c>
      <c r="Z240" s="403">
        <v>1.0205548545691391E-2</v>
      </c>
      <c r="AA240" s="403">
        <v>6.0523387859502197E-2</v>
      </c>
      <c r="AB240" s="403">
        <v>1.9994602163152506E-2</v>
      </c>
      <c r="AC240" s="405">
        <v>6.6592742749689042E-3</v>
      </c>
      <c r="AD240" s="405">
        <v>0.10988074231012715</v>
      </c>
      <c r="AE240" s="405">
        <v>2.4645556957680101E-2</v>
      </c>
      <c r="AF240" s="403">
        <v>2.1968493591112508</v>
      </c>
      <c r="AG240" s="404">
        <v>18.392219564873663</v>
      </c>
      <c r="AH240" s="403">
        <v>1.1624733697288328</v>
      </c>
      <c r="AI240" s="403">
        <v>1.7571419640284528E-3</v>
      </c>
      <c r="AJ240" s="403">
        <v>2.9887543576008952E-3</v>
      </c>
      <c r="AK240" s="403">
        <v>1.0489477581954749E-2</v>
      </c>
      <c r="AL240" s="406">
        <v>3.6122630602335969E-3</v>
      </c>
      <c r="AM240" s="406">
        <v>3.8268929140693228E-2</v>
      </c>
      <c r="AN240" s="406">
        <v>1.2583275775157049E-2</v>
      </c>
      <c r="AO240" s="403">
        <v>1.2321732116085014</v>
      </c>
    </row>
    <row r="241" spans="1:41">
      <c r="A241" s="395">
        <v>239</v>
      </c>
      <c r="B241" s="396">
        <v>333103</v>
      </c>
      <c r="C241" s="396" t="s">
        <v>548</v>
      </c>
      <c r="D241" s="418">
        <v>34</v>
      </c>
      <c r="E241" s="402">
        <v>2013424</v>
      </c>
      <c r="F241" s="402">
        <v>533141.19990313472</v>
      </c>
      <c r="G241" s="402">
        <v>30116.742128596157</v>
      </c>
      <c r="H241" s="402">
        <v>0</v>
      </c>
      <c r="I241" s="402">
        <v>28.791307387456836</v>
      </c>
      <c r="J241" s="402">
        <v>267.597621655978</v>
      </c>
      <c r="K241" s="402">
        <v>0</v>
      </c>
      <c r="L241" s="402">
        <v>0</v>
      </c>
      <c r="M241" s="402">
        <v>0</v>
      </c>
      <c r="N241" s="402">
        <v>30413.131057639592</v>
      </c>
      <c r="O241" s="403">
        <v>0.26479330727314992</v>
      </c>
      <c r="P241" s="403">
        <v>1.4957973148525176E-2</v>
      </c>
      <c r="Q241" s="403">
        <v>0</v>
      </c>
      <c r="R241" s="403">
        <v>1.4299674279961316E-5</v>
      </c>
      <c r="S241" s="403">
        <v>1.329067407838478E-4</v>
      </c>
      <c r="T241" s="403">
        <v>0</v>
      </c>
      <c r="U241" s="403">
        <v>0</v>
      </c>
      <c r="V241" s="403">
        <v>0</v>
      </c>
      <c r="W241" s="403">
        <v>1.5105179563588984E-2</v>
      </c>
      <c r="X241" s="404">
        <v>35.373486642880891</v>
      </c>
      <c r="Y241" s="403">
        <v>2.2762504096198897</v>
      </c>
      <c r="Z241" s="403">
        <v>1.3222121681683401E-2</v>
      </c>
      <c r="AA241" s="403">
        <v>6.9819671594333443E-2</v>
      </c>
      <c r="AB241" s="403">
        <v>2.4209024273504305E-2</v>
      </c>
      <c r="AC241" s="405">
        <v>8.9132463681414024E-3</v>
      </c>
      <c r="AD241" s="405">
        <v>0.14799848132864582</v>
      </c>
      <c r="AE241" s="405">
        <v>6.3470616338111116E-2</v>
      </c>
      <c r="AF241" s="403">
        <v>2.6038835712043098</v>
      </c>
      <c r="AG241" s="404">
        <v>21.092436302204234</v>
      </c>
      <c r="AH241" s="403">
        <v>1.3421616214582799</v>
      </c>
      <c r="AI241" s="403">
        <v>2.8164581338841607E-3</v>
      </c>
      <c r="AJ241" s="403">
        <v>3.3766537714538655E-3</v>
      </c>
      <c r="AK241" s="403">
        <v>1.2737904094312694E-2</v>
      </c>
      <c r="AL241" s="406">
        <v>5.067856805854816E-3</v>
      </c>
      <c r="AM241" s="406">
        <v>6.1664641314002948E-2</v>
      </c>
      <c r="AN241" s="406">
        <v>4.3202253626363173E-2</v>
      </c>
      <c r="AO241" s="403">
        <v>1.4710273892041517</v>
      </c>
    </row>
    <row r="242" spans="1:41">
      <c r="A242" s="395">
        <v>240</v>
      </c>
      <c r="B242" s="396">
        <v>341101</v>
      </c>
      <c r="C242" s="396" t="s">
        <v>549</v>
      </c>
      <c r="D242" s="418">
        <v>32</v>
      </c>
      <c r="E242" s="402">
        <v>1064799</v>
      </c>
      <c r="F242" s="402">
        <v>7171909.6712415069</v>
      </c>
      <c r="G242" s="402">
        <v>402837.06477120763</v>
      </c>
      <c r="H242" s="402">
        <v>0</v>
      </c>
      <c r="I242" s="402">
        <v>387.30575678132772</v>
      </c>
      <c r="J242" s="402">
        <v>3599.7705131481621</v>
      </c>
      <c r="K242" s="402">
        <v>137366.11461403038</v>
      </c>
      <c r="L242" s="402">
        <v>4633832.8946558889</v>
      </c>
      <c r="M242" s="402">
        <v>1122531.0663066148</v>
      </c>
      <c r="N242" s="402">
        <v>6300554.2166176718</v>
      </c>
      <c r="O242" s="403">
        <v>6.7354586839783908</v>
      </c>
      <c r="P242" s="403">
        <v>0.37832216669174901</v>
      </c>
      <c r="Q242" s="403">
        <v>0</v>
      </c>
      <c r="R242" s="403">
        <v>3.6373602603057264E-4</v>
      </c>
      <c r="S242" s="403">
        <v>3.3807042579380351E-3</v>
      </c>
      <c r="T242" s="403">
        <v>0.12900661497055349</v>
      </c>
      <c r="U242" s="403">
        <v>4.3518381353249662</v>
      </c>
      <c r="V242" s="403">
        <v>1.0542187457976715</v>
      </c>
      <c r="W242" s="403">
        <v>5.9171301030689092</v>
      </c>
      <c r="X242" s="404">
        <v>39.707633041269851</v>
      </c>
      <c r="Y242" s="403">
        <v>2.5242449579405428</v>
      </c>
      <c r="Z242" s="403">
        <v>1.2543362677546131E-2</v>
      </c>
      <c r="AA242" s="403">
        <v>7.3497177390502794E-2</v>
      </c>
      <c r="AB242" s="403">
        <v>2.4952974288620661E-2</v>
      </c>
      <c r="AC242" s="405">
        <v>0.13532987999148285</v>
      </c>
      <c r="AD242" s="405">
        <v>4.3650907479767458</v>
      </c>
      <c r="AE242" s="405">
        <v>1.0594143009922696</v>
      </c>
      <c r="AF242" s="403">
        <v>8.1950734012577211</v>
      </c>
      <c r="AG242" s="404">
        <v>29.745557561986686</v>
      </c>
      <c r="AH242" s="403">
        <v>1.8502256821937129</v>
      </c>
      <c r="AI242" s="403">
        <v>2.7454511223160331E-3</v>
      </c>
      <c r="AJ242" s="403">
        <v>4.0731975128609453E-3</v>
      </c>
      <c r="AK242" s="403">
        <v>1.6424401317357659E-2</v>
      </c>
      <c r="AL242" s="406">
        <v>0.13324823969449229</v>
      </c>
      <c r="AM242" s="406">
        <v>4.3565238116163769</v>
      </c>
      <c r="AN242" s="406">
        <v>1.057151029064556</v>
      </c>
      <c r="AO242" s="403">
        <v>7.4203918125216752</v>
      </c>
    </row>
    <row r="243" spans="1:41">
      <c r="A243" s="395">
        <v>241</v>
      </c>
      <c r="B243" s="396">
        <v>341102</v>
      </c>
      <c r="C243" s="396" t="s">
        <v>550</v>
      </c>
      <c r="D243" s="418">
        <v>32</v>
      </c>
      <c r="E243" s="402">
        <v>4177213</v>
      </c>
      <c r="F243" s="402">
        <v>17669253.247003902</v>
      </c>
      <c r="G243" s="402">
        <v>1016774.8777241712</v>
      </c>
      <c r="H243" s="402">
        <v>0</v>
      </c>
      <c r="I243" s="402">
        <v>954.19543947032707</v>
      </c>
      <c r="J243" s="402">
        <v>8868.6639603063431</v>
      </c>
      <c r="K243" s="402">
        <v>63.569008836015179</v>
      </c>
      <c r="L243" s="402">
        <v>1304683.7767673535</v>
      </c>
      <c r="M243" s="402">
        <v>0</v>
      </c>
      <c r="N243" s="402">
        <v>2331345.0829001376</v>
      </c>
      <c r="O243" s="403">
        <v>4.2299143584499763</v>
      </c>
      <c r="P243" s="403">
        <v>0.24340987106096124</v>
      </c>
      <c r="Q243" s="403">
        <v>0</v>
      </c>
      <c r="R243" s="403">
        <v>2.2842872495856136E-4</v>
      </c>
      <c r="S243" s="403">
        <v>2.1231055156407737E-3</v>
      </c>
      <c r="T243" s="403">
        <v>1.5218043426565792E-5</v>
      </c>
      <c r="U243" s="403">
        <v>0.31233355272219859</v>
      </c>
      <c r="V243" s="403">
        <v>0</v>
      </c>
      <c r="W243" s="403">
        <v>0.55811017606718583</v>
      </c>
      <c r="X243" s="404">
        <v>50.116126993345468</v>
      </c>
      <c r="Y243" s="403">
        <v>3.139650709644259</v>
      </c>
      <c r="Z243" s="403">
        <v>1.7025006093543994E-2</v>
      </c>
      <c r="AA243" s="403">
        <v>9.1611505301448265E-2</v>
      </c>
      <c r="AB243" s="403">
        <v>3.3234419923870592E-2</v>
      </c>
      <c r="AC243" s="405">
        <v>9.788121662417687E-3</v>
      </c>
      <c r="AD243" s="405">
        <v>0.43375571208335373</v>
      </c>
      <c r="AE243" s="405">
        <v>2.520385765756069E-2</v>
      </c>
      <c r="AF243" s="403">
        <v>3.7502693323664533</v>
      </c>
      <c r="AG243" s="404">
        <v>36.966786094430283</v>
      </c>
      <c r="AH243" s="403">
        <v>2.2645276605079436</v>
      </c>
      <c r="AI243" s="403">
        <v>4.2443784668182117E-3</v>
      </c>
      <c r="AJ243" s="403">
        <v>4.7913036995534041E-3</v>
      </c>
      <c r="AK243" s="403">
        <v>2.1290199416773067E-2</v>
      </c>
      <c r="AL243" s="406">
        <v>5.7842055493675E-3</v>
      </c>
      <c r="AM243" s="406">
        <v>0.35725137791030692</v>
      </c>
      <c r="AN243" s="406">
        <v>1.0350316075085414E-2</v>
      </c>
      <c r="AO243" s="403">
        <v>2.6682394416258486</v>
      </c>
    </row>
    <row r="244" spans="1:41">
      <c r="A244" s="395">
        <v>242</v>
      </c>
      <c r="B244" s="396">
        <v>342101</v>
      </c>
      <c r="C244" s="396" t="s">
        <v>551</v>
      </c>
      <c r="D244" s="418">
        <v>32</v>
      </c>
      <c r="E244" s="402">
        <v>306912</v>
      </c>
      <c r="F244" s="402">
        <v>2147335.5499635348</v>
      </c>
      <c r="G244" s="402">
        <v>124699.65109808353</v>
      </c>
      <c r="H244" s="402">
        <v>0</v>
      </c>
      <c r="I244" s="402">
        <v>115.96289668524319</v>
      </c>
      <c r="J244" s="402">
        <v>1077.80431557714</v>
      </c>
      <c r="K244" s="402">
        <v>0</v>
      </c>
      <c r="L244" s="402">
        <v>0</v>
      </c>
      <c r="M244" s="402">
        <v>0</v>
      </c>
      <c r="N244" s="402">
        <v>125893.41831034592</v>
      </c>
      <c r="O244" s="403">
        <v>6.9965838740861708</v>
      </c>
      <c r="P244" s="403">
        <v>0.40630425365604317</v>
      </c>
      <c r="Q244" s="403">
        <v>0</v>
      </c>
      <c r="R244" s="403">
        <v>3.778376104070326E-4</v>
      </c>
      <c r="S244" s="403">
        <v>3.5117698740262352E-3</v>
      </c>
      <c r="T244" s="403">
        <v>0</v>
      </c>
      <c r="U244" s="403">
        <v>0</v>
      </c>
      <c r="V244" s="403">
        <v>0</v>
      </c>
      <c r="W244" s="403">
        <v>0.41019386114047646</v>
      </c>
      <c r="X244" s="404">
        <v>58.153776588203655</v>
      </c>
      <c r="Y244" s="403">
        <v>3.777905090441334</v>
      </c>
      <c r="Z244" s="403">
        <v>1.9270793350966382E-2</v>
      </c>
      <c r="AA244" s="403">
        <v>0.10047927109995504</v>
      </c>
      <c r="AB244" s="403">
        <v>3.9468202901230071E-2</v>
      </c>
      <c r="AC244" s="405">
        <v>5.0110647538962258E-3</v>
      </c>
      <c r="AD244" s="405">
        <v>8.8467385964048195E-3</v>
      </c>
      <c r="AE244" s="405">
        <v>3.9985419732762898E-3</v>
      </c>
      <c r="AF244" s="403">
        <v>3.9549797031170613</v>
      </c>
      <c r="AG244" s="404">
        <v>45.887703768381655</v>
      </c>
      <c r="AH244" s="403">
        <v>2.9499456271714335</v>
      </c>
      <c r="AI244" s="403">
        <v>5.212895193577918E-3</v>
      </c>
      <c r="AJ244" s="403">
        <v>5.6577887192426563E-3</v>
      </c>
      <c r="AK244" s="403">
        <v>2.6988006537888166E-2</v>
      </c>
      <c r="AL244" s="406">
        <v>3.3281160142506639E-3</v>
      </c>
      <c r="AM244" s="406">
        <v>3.1094758400130114E-3</v>
      </c>
      <c r="AN244" s="406">
        <v>2.5136123172817201E-3</v>
      </c>
      <c r="AO244" s="403">
        <v>2.9967555217936881</v>
      </c>
    </row>
    <row r="245" spans="1:41">
      <c r="A245" s="395">
        <v>243</v>
      </c>
      <c r="B245" s="396">
        <v>342102</v>
      </c>
      <c r="C245" s="396" t="s">
        <v>552</v>
      </c>
      <c r="D245" s="418">
        <v>32</v>
      </c>
      <c r="E245" s="402">
        <v>1582501</v>
      </c>
      <c r="F245" s="402">
        <v>2125807.6827129698</v>
      </c>
      <c r="G245" s="402">
        <v>141013.14607235449</v>
      </c>
      <c r="H245" s="402">
        <v>0</v>
      </c>
      <c r="I245" s="402">
        <v>242.96876142108377</v>
      </c>
      <c r="J245" s="402">
        <v>740.09757828870045</v>
      </c>
      <c r="K245" s="402">
        <v>3458.4194600459505</v>
      </c>
      <c r="L245" s="402">
        <v>492043.20625661151</v>
      </c>
      <c r="M245" s="402">
        <v>801925.13791439368</v>
      </c>
      <c r="N245" s="402">
        <v>1439422.9760431154</v>
      </c>
      <c r="O245" s="403">
        <v>1.3433215414795754</v>
      </c>
      <c r="P245" s="403">
        <v>8.9107776912845216E-2</v>
      </c>
      <c r="Q245" s="403">
        <v>0</v>
      </c>
      <c r="R245" s="403">
        <v>1.5353466533107009E-4</v>
      </c>
      <c r="S245" s="403">
        <v>4.6767589928139091E-4</v>
      </c>
      <c r="T245" s="403">
        <v>2.1854137596411948E-3</v>
      </c>
      <c r="U245" s="403">
        <v>0.31092757998674975</v>
      </c>
      <c r="V245" s="403">
        <v>0.50674542253963417</v>
      </c>
      <c r="W245" s="403">
        <v>0.90958740376348279</v>
      </c>
      <c r="X245" s="404">
        <v>42.178947275522262</v>
      </c>
      <c r="Y245" s="403">
        <v>2.7314739096969975</v>
      </c>
      <c r="Z245" s="403">
        <v>2.637570290315977E-2</v>
      </c>
      <c r="AA245" s="403">
        <v>8.6260921139492935E-2</v>
      </c>
      <c r="AB245" s="403">
        <v>4.4409409240795422E-2</v>
      </c>
      <c r="AC245" s="405">
        <v>1.7341388705598267E-2</v>
      </c>
      <c r="AD245" s="405">
        <v>0.66670341211391848</v>
      </c>
      <c r="AE245" s="405">
        <v>0.58184147555264487</v>
      </c>
      <c r="AF245" s="403">
        <v>4.1544062193526052</v>
      </c>
      <c r="AG245" s="404">
        <v>26.909309279150399</v>
      </c>
      <c r="AH245" s="403">
        <v>1.7274321779182666</v>
      </c>
      <c r="AI245" s="403">
        <v>1.024280328747774E-2</v>
      </c>
      <c r="AJ245" s="403">
        <v>4.7750929955470171E-3</v>
      </c>
      <c r="AK245" s="403">
        <v>2.7143157049087676E-2</v>
      </c>
      <c r="AL245" s="406">
        <v>9.4606208627514669E-3</v>
      </c>
      <c r="AM245" s="406">
        <v>0.445062428143149</v>
      </c>
      <c r="AN245" s="406">
        <v>0.53553529629662922</v>
      </c>
      <c r="AO245" s="403">
        <v>2.7596515765529088</v>
      </c>
    </row>
    <row r="246" spans="1:41">
      <c r="A246" s="395">
        <v>244</v>
      </c>
      <c r="B246" s="396">
        <v>342103</v>
      </c>
      <c r="C246" s="396" t="s">
        <v>553</v>
      </c>
      <c r="D246" s="418">
        <v>32</v>
      </c>
      <c r="E246" s="402">
        <v>410947</v>
      </c>
      <c r="F246" s="402">
        <v>7410983.6480822284</v>
      </c>
      <c r="G246" s="402">
        <v>407808.78256376623</v>
      </c>
      <c r="H246" s="402">
        <v>0</v>
      </c>
      <c r="I246" s="402">
        <v>847.03688509981214</v>
      </c>
      <c r="J246" s="402">
        <v>2580.1257071773357</v>
      </c>
      <c r="K246" s="402">
        <v>0</v>
      </c>
      <c r="L246" s="402">
        <v>0</v>
      </c>
      <c r="M246" s="402">
        <v>0</v>
      </c>
      <c r="N246" s="402">
        <v>411235.9451560434</v>
      </c>
      <c r="O246" s="403">
        <v>18.033915926098082</v>
      </c>
      <c r="P246" s="403">
        <v>0.99236344969975754</v>
      </c>
      <c r="Q246" s="403">
        <v>0</v>
      </c>
      <c r="R246" s="403">
        <v>2.061182792671104E-3</v>
      </c>
      <c r="S246" s="403">
        <v>6.2784877543268008E-3</v>
      </c>
      <c r="T246" s="403">
        <v>0</v>
      </c>
      <c r="U246" s="403">
        <v>0</v>
      </c>
      <c r="V246" s="403">
        <v>0</v>
      </c>
      <c r="W246" s="403">
        <v>1.0007031202467556</v>
      </c>
      <c r="X246" s="404">
        <v>75.045025557764049</v>
      </c>
      <c r="Y246" s="403">
        <v>4.6072293136245799</v>
      </c>
      <c r="Z246" s="403">
        <v>3.1942105205596025E-2</v>
      </c>
      <c r="AA246" s="403">
        <v>0.17081530615036167</v>
      </c>
      <c r="AB246" s="403">
        <v>5.0479558826884027E-2</v>
      </c>
      <c r="AC246" s="405">
        <v>1.9097126842961939E-2</v>
      </c>
      <c r="AD246" s="405">
        <v>1.6443912427936884E-3</v>
      </c>
      <c r="AE246" s="405">
        <v>3.0715346796972385E-3</v>
      </c>
      <c r="AF246" s="403">
        <v>4.8842793365728738</v>
      </c>
      <c r="AG246" s="404">
        <v>63.991858939948479</v>
      </c>
      <c r="AH246" s="403">
        <v>3.8536560452984348</v>
      </c>
      <c r="AI246" s="403">
        <v>9.0667451504004536E-3</v>
      </c>
      <c r="AJ246" s="403">
        <v>9.7911636808067411E-3</v>
      </c>
      <c r="AK246" s="403">
        <v>3.8261178020288888E-2</v>
      </c>
      <c r="AL246" s="406">
        <v>1.4819946312866743E-2</v>
      </c>
      <c r="AM246" s="406">
        <v>5.4511818687472916E-4</v>
      </c>
      <c r="AN246" s="406">
        <v>2.3597306975719312E-3</v>
      </c>
      <c r="AO246" s="403">
        <v>3.9284999273472412</v>
      </c>
    </row>
    <row r="247" spans="1:41">
      <c r="A247" s="395">
        <v>245</v>
      </c>
      <c r="B247" s="396">
        <v>342109</v>
      </c>
      <c r="C247" s="396" t="s">
        <v>554</v>
      </c>
      <c r="D247" s="418">
        <v>32</v>
      </c>
      <c r="E247" s="402">
        <v>8669384</v>
      </c>
      <c r="F247" s="402">
        <v>17000540.025640592</v>
      </c>
      <c r="G247" s="402">
        <v>1046626.8852796925</v>
      </c>
      <c r="H247" s="402">
        <v>0</v>
      </c>
      <c r="I247" s="402">
        <v>1943.0733020251178</v>
      </c>
      <c r="J247" s="402">
        <v>5918.7190849359504</v>
      </c>
      <c r="K247" s="402">
        <v>0</v>
      </c>
      <c r="L247" s="402">
        <v>67448.29707046815</v>
      </c>
      <c r="M247" s="402">
        <v>0</v>
      </c>
      <c r="N247" s="402">
        <v>1121936.9747371215</v>
      </c>
      <c r="O247" s="403">
        <v>1.960985927678436</v>
      </c>
      <c r="P247" s="403">
        <v>0.12072678811778235</v>
      </c>
      <c r="Q247" s="403">
        <v>0</v>
      </c>
      <c r="R247" s="403">
        <v>2.2413049208860948E-4</v>
      </c>
      <c r="S247" s="403">
        <v>6.8271506775290493E-4</v>
      </c>
      <c r="T247" s="403">
        <v>0</v>
      </c>
      <c r="U247" s="403">
        <v>7.7800564688873105E-3</v>
      </c>
      <c r="V247" s="403">
        <v>0</v>
      </c>
      <c r="W247" s="403">
        <v>0.12941369014651116</v>
      </c>
      <c r="X247" s="404">
        <v>46.891869677814277</v>
      </c>
      <c r="Y247" s="403">
        <v>3.0126442955999631</v>
      </c>
      <c r="Z247" s="403">
        <v>1.4791254914717349E-2</v>
      </c>
      <c r="AA247" s="403">
        <v>8.7833771323125837E-2</v>
      </c>
      <c r="AB247" s="403">
        <v>2.8776737400387893E-2</v>
      </c>
      <c r="AC247" s="405">
        <v>7.166588415392184E-3</v>
      </c>
      <c r="AD247" s="405">
        <v>9.1936909043440471E-2</v>
      </c>
      <c r="AE247" s="405">
        <v>1.9176271708667605E-2</v>
      </c>
      <c r="AF247" s="403">
        <v>3.2623258284056944</v>
      </c>
      <c r="AG247" s="404">
        <v>33.073248434356948</v>
      </c>
      <c r="AH247" s="403">
        <v>2.0945646645028493</v>
      </c>
      <c r="AI247" s="403">
        <v>3.325790597332413E-3</v>
      </c>
      <c r="AJ247" s="403">
        <v>5.9211761579899096E-3</v>
      </c>
      <c r="AK247" s="403">
        <v>1.7901046741666028E-2</v>
      </c>
      <c r="AL247" s="406">
        <v>3.9314123995698187E-3</v>
      </c>
      <c r="AM247" s="406">
        <v>3.8257147291489407E-2</v>
      </c>
      <c r="AN247" s="406">
        <v>9.6844105072482756E-3</v>
      </c>
      <c r="AO247" s="403">
        <v>2.1735856481981446</v>
      </c>
    </row>
    <row r="248" spans="1:41">
      <c r="A248" s="395">
        <v>246</v>
      </c>
      <c r="B248" s="396">
        <v>351101</v>
      </c>
      <c r="C248" s="396" t="s">
        <v>555</v>
      </c>
      <c r="D248" s="418">
        <v>35</v>
      </c>
      <c r="E248" s="402">
        <v>14621408</v>
      </c>
      <c r="F248" s="402">
        <v>15441895.396379819</v>
      </c>
      <c r="G248" s="402">
        <v>881519.42297393293</v>
      </c>
      <c r="H248" s="402">
        <v>0</v>
      </c>
      <c r="I248" s="402">
        <v>833.91108599917425</v>
      </c>
      <c r="J248" s="402">
        <v>7750.6943426664602</v>
      </c>
      <c r="K248" s="402">
        <v>0</v>
      </c>
      <c r="L248" s="402">
        <v>0</v>
      </c>
      <c r="M248" s="402">
        <v>0</v>
      </c>
      <c r="N248" s="402">
        <v>890104.02840259857</v>
      </c>
      <c r="O248" s="403">
        <v>1.0561154846632976</v>
      </c>
      <c r="P248" s="403">
        <v>6.0289639887891294E-2</v>
      </c>
      <c r="Q248" s="403">
        <v>0</v>
      </c>
      <c r="R248" s="403">
        <v>5.7033569270426907E-5</v>
      </c>
      <c r="S248" s="403">
        <v>5.3009220060519892E-4</v>
      </c>
      <c r="T248" s="403">
        <v>0</v>
      </c>
      <c r="U248" s="403">
        <v>0</v>
      </c>
      <c r="V248" s="403">
        <v>0</v>
      </c>
      <c r="W248" s="403">
        <v>6.0876765657766924E-2</v>
      </c>
      <c r="X248" s="404">
        <v>50.810683937379835</v>
      </c>
      <c r="Y248" s="403">
        <v>3.6063614957975441</v>
      </c>
      <c r="Z248" s="403">
        <v>1.7008273929231467E-2</v>
      </c>
      <c r="AA248" s="403">
        <v>9.6840144370739095E-2</v>
      </c>
      <c r="AB248" s="403">
        <v>3.4497815818857663E-2</v>
      </c>
      <c r="AC248" s="405">
        <v>1.2547310116714795E-2</v>
      </c>
      <c r="AD248" s="405">
        <v>2.925034053675574E-2</v>
      </c>
      <c r="AE248" s="405">
        <v>2.2046695327657694E-2</v>
      </c>
      <c r="AF248" s="403">
        <v>3.8185520758975029</v>
      </c>
      <c r="AG248" s="404">
        <v>40.206167734469247</v>
      </c>
      <c r="AH248" s="403">
        <v>2.855009184517467</v>
      </c>
      <c r="AI248" s="403">
        <v>4.4635644280230109E-3</v>
      </c>
      <c r="AJ248" s="403">
        <v>6.4886587379072193E-3</v>
      </c>
      <c r="AK248" s="403">
        <v>2.3286736259495948E-2</v>
      </c>
      <c r="AL248" s="406">
        <v>9.8844972361177806E-3</v>
      </c>
      <c r="AM248" s="406">
        <v>2.0876777510641414E-2</v>
      </c>
      <c r="AN248" s="406">
        <v>1.9011028827145039E-2</v>
      </c>
      <c r="AO248" s="403">
        <v>2.9390204475167994</v>
      </c>
    </row>
    <row r="249" spans="1:41">
      <c r="A249" s="395">
        <v>247</v>
      </c>
      <c r="B249" s="396">
        <v>352101</v>
      </c>
      <c r="C249" s="396" t="s">
        <v>556</v>
      </c>
      <c r="D249" s="418">
        <v>35</v>
      </c>
      <c r="E249" s="402">
        <v>3414598</v>
      </c>
      <c r="F249" s="402">
        <v>7939395.989412508</v>
      </c>
      <c r="G249" s="402">
        <v>427342.27622808004</v>
      </c>
      <c r="H249" s="402">
        <v>0</v>
      </c>
      <c r="I249" s="402">
        <v>428.75244014802968</v>
      </c>
      <c r="J249" s="402">
        <v>3984.9921269221068</v>
      </c>
      <c r="K249" s="402">
        <v>0</v>
      </c>
      <c r="L249" s="402">
        <v>0</v>
      </c>
      <c r="M249" s="402">
        <v>0</v>
      </c>
      <c r="N249" s="402">
        <v>431756.02079515019</v>
      </c>
      <c r="O249" s="403">
        <v>2.3251334386690639</v>
      </c>
      <c r="P249" s="403">
        <v>0.12515156285691026</v>
      </c>
      <c r="Q249" s="403">
        <v>0</v>
      </c>
      <c r="R249" s="403">
        <v>1.2556454380516525E-4</v>
      </c>
      <c r="S249" s="403">
        <v>1.1670457626116184E-3</v>
      </c>
      <c r="T249" s="403">
        <v>0</v>
      </c>
      <c r="U249" s="403">
        <v>0</v>
      </c>
      <c r="V249" s="403">
        <v>0</v>
      </c>
      <c r="W249" s="403">
        <v>0.12644417316332704</v>
      </c>
      <c r="X249" s="404">
        <v>52.012745877262205</v>
      </c>
      <c r="Y249" s="403">
        <v>3.6750202869655517</v>
      </c>
      <c r="Z249" s="403">
        <v>1.7340799310300973E-2</v>
      </c>
      <c r="AA249" s="403">
        <v>9.7316560671131452E-2</v>
      </c>
      <c r="AB249" s="403">
        <v>3.7981792904576185E-2</v>
      </c>
      <c r="AC249" s="405">
        <v>1.2989269434905137E-2</v>
      </c>
      <c r="AD249" s="405">
        <v>3.2233968308074401E-2</v>
      </c>
      <c r="AE249" s="405">
        <v>2.2184363612435039E-2</v>
      </c>
      <c r="AF249" s="403">
        <v>3.8950670412069766</v>
      </c>
      <c r="AG249" s="404">
        <v>41.300042375318327</v>
      </c>
      <c r="AH249" s="403">
        <v>2.916248772944146</v>
      </c>
      <c r="AI249" s="403">
        <v>4.5091909780707231E-3</v>
      </c>
      <c r="AJ249" s="403">
        <v>6.5618227903214161E-3</v>
      </c>
      <c r="AK249" s="403">
        <v>2.4215418545313852E-2</v>
      </c>
      <c r="AL249" s="406">
        <v>1.0423375697876051E-2</v>
      </c>
      <c r="AM249" s="406">
        <v>2.3300672023498448E-2</v>
      </c>
      <c r="AN249" s="406">
        <v>1.9022164980996327E-2</v>
      </c>
      <c r="AO249" s="403">
        <v>3.0042814179602209</v>
      </c>
    </row>
    <row r="250" spans="1:41">
      <c r="A250" s="395">
        <v>248</v>
      </c>
      <c r="B250" s="396">
        <v>353101</v>
      </c>
      <c r="C250" s="396" t="s">
        <v>557</v>
      </c>
      <c r="D250" s="418">
        <v>35</v>
      </c>
      <c r="E250" s="402">
        <v>681383</v>
      </c>
      <c r="F250" s="402">
        <v>838175.98100963561</v>
      </c>
      <c r="G250" s="402">
        <v>52306.680327981543</v>
      </c>
      <c r="H250" s="402">
        <v>0</v>
      </c>
      <c r="I250" s="402">
        <v>45.264148256439611</v>
      </c>
      <c r="J250" s="402">
        <v>420.70261890864202</v>
      </c>
      <c r="K250" s="402">
        <v>0</v>
      </c>
      <c r="L250" s="402">
        <v>0</v>
      </c>
      <c r="M250" s="402">
        <v>0</v>
      </c>
      <c r="N250" s="402">
        <v>52772.647095146625</v>
      </c>
      <c r="O250" s="403">
        <v>1.2301099102995461</v>
      </c>
      <c r="P250" s="403">
        <v>7.6765461316148989E-2</v>
      </c>
      <c r="Q250" s="403">
        <v>0</v>
      </c>
      <c r="R250" s="403">
        <v>6.6429817380885074E-5</v>
      </c>
      <c r="S250" s="403">
        <v>6.1742458926718462E-4</v>
      </c>
      <c r="T250" s="403">
        <v>0</v>
      </c>
      <c r="U250" s="403">
        <v>0</v>
      </c>
      <c r="V250" s="403">
        <v>0</v>
      </c>
      <c r="W250" s="403">
        <v>7.7449315722797049E-2</v>
      </c>
      <c r="X250" s="404">
        <v>45.669092972820692</v>
      </c>
      <c r="Y250" s="403">
        <v>3.1760613459821316</v>
      </c>
      <c r="Z250" s="403">
        <v>1.6357618536262091E-2</v>
      </c>
      <c r="AA250" s="403">
        <v>9.2269544971499015E-2</v>
      </c>
      <c r="AB250" s="403">
        <v>3.0603230561971569E-2</v>
      </c>
      <c r="AC250" s="405">
        <v>1.246938797002866E-2</v>
      </c>
      <c r="AD250" s="405">
        <v>2.5572258056117875E-2</v>
      </c>
      <c r="AE250" s="405">
        <v>2.1092724515798713E-2</v>
      </c>
      <c r="AF250" s="403">
        <v>3.3744261105938094</v>
      </c>
      <c r="AG250" s="404">
        <v>35.943359851895025</v>
      </c>
      <c r="AH250" s="403">
        <v>2.4937285992282963</v>
      </c>
      <c r="AI250" s="403">
        <v>4.2333466599010954E-3</v>
      </c>
      <c r="AJ250" s="403">
        <v>5.9368060768261168E-3</v>
      </c>
      <c r="AK250" s="403">
        <v>2.0289995024143175E-2</v>
      </c>
      <c r="AL250" s="406">
        <v>9.9391835387603322E-3</v>
      </c>
      <c r="AM250" s="406">
        <v>1.9324205022423109E-2</v>
      </c>
      <c r="AN250" s="406">
        <v>1.8904796703005038E-2</v>
      </c>
      <c r="AO250" s="403">
        <v>2.5723569322533559</v>
      </c>
    </row>
    <row r="251" spans="1:41">
      <c r="A251" s="395">
        <v>249</v>
      </c>
      <c r="B251" s="396">
        <v>354101</v>
      </c>
      <c r="C251" s="396" t="s">
        <v>558</v>
      </c>
      <c r="D251" s="418">
        <v>35</v>
      </c>
      <c r="E251" s="402">
        <v>2918847</v>
      </c>
      <c r="F251" s="402">
        <v>10600869.565432537</v>
      </c>
      <c r="G251" s="402">
        <v>553798.80390500464</v>
      </c>
      <c r="H251" s="402">
        <v>0</v>
      </c>
      <c r="I251" s="402">
        <v>572.48041285902798</v>
      </c>
      <c r="J251" s="402">
        <v>5320.8558702842583</v>
      </c>
      <c r="K251" s="402">
        <v>0</v>
      </c>
      <c r="L251" s="402">
        <v>0</v>
      </c>
      <c r="M251" s="402">
        <v>0</v>
      </c>
      <c r="N251" s="402">
        <v>559692.1401881479</v>
      </c>
      <c r="O251" s="403">
        <v>3.6318688733710736</v>
      </c>
      <c r="P251" s="403">
        <v>0.18973204279121333</v>
      </c>
      <c r="Q251" s="403">
        <v>0</v>
      </c>
      <c r="R251" s="403">
        <v>1.9613238133380339E-4</v>
      </c>
      <c r="S251" s="403">
        <v>1.8229307223997212E-3</v>
      </c>
      <c r="T251" s="403">
        <v>0</v>
      </c>
      <c r="U251" s="403">
        <v>0</v>
      </c>
      <c r="V251" s="403">
        <v>0</v>
      </c>
      <c r="W251" s="403">
        <v>0.19175110589494684</v>
      </c>
      <c r="X251" s="404">
        <v>68.203710079732829</v>
      </c>
      <c r="Y251" s="403">
        <v>5.1544683619254776</v>
      </c>
      <c r="Z251" s="403">
        <v>1.9646540397988632E-2</v>
      </c>
      <c r="AA251" s="403">
        <v>0.11185646336135795</v>
      </c>
      <c r="AB251" s="403">
        <v>3.4528685731507275E-2</v>
      </c>
      <c r="AC251" s="405">
        <v>1.8994184505065508E-2</v>
      </c>
      <c r="AD251" s="405">
        <v>2.8622616264648591E-2</v>
      </c>
      <c r="AE251" s="405">
        <v>2.0529984872326761E-2</v>
      </c>
      <c r="AF251" s="403">
        <v>5.3886468370583733</v>
      </c>
      <c r="AG251" s="404">
        <v>55.848097373292831</v>
      </c>
      <c r="AH251" s="403">
        <v>4.2340552642882798</v>
      </c>
      <c r="AI251" s="403">
        <v>5.9879475015024893E-3</v>
      </c>
      <c r="AJ251" s="403">
        <v>7.5746667718442715E-3</v>
      </c>
      <c r="AK251" s="403">
        <v>2.5146678382708079E-2</v>
      </c>
      <c r="AL251" s="406">
        <v>1.6275274945421202E-2</v>
      </c>
      <c r="AM251" s="406">
        <v>2.2537158808699061E-2</v>
      </c>
      <c r="AN251" s="406">
        <v>1.8643543422330069E-2</v>
      </c>
      <c r="AO251" s="403">
        <v>4.3302205341207838</v>
      </c>
    </row>
    <row r="252" spans="1:41">
      <c r="A252" s="395">
        <v>250</v>
      </c>
      <c r="B252" s="396">
        <v>354102</v>
      </c>
      <c r="C252" s="396" t="s">
        <v>559</v>
      </c>
      <c r="D252" s="418">
        <v>35</v>
      </c>
      <c r="E252" s="402">
        <v>5933153</v>
      </c>
      <c r="F252" s="402">
        <v>26190455.380908258</v>
      </c>
      <c r="G252" s="402">
        <v>1495039.9532975352</v>
      </c>
      <c r="H252" s="402">
        <v>0</v>
      </c>
      <c r="I252" s="402">
        <v>1414.3672476000834</v>
      </c>
      <c r="J252" s="402">
        <v>13145.679927365249</v>
      </c>
      <c r="K252" s="402">
        <v>0</v>
      </c>
      <c r="L252" s="402">
        <v>0</v>
      </c>
      <c r="M252" s="402">
        <v>0</v>
      </c>
      <c r="N252" s="402">
        <v>1509600.0004725005</v>
      </c>
      <c r="O252" s="403">
        <v>4.414255857030529</v>
      </c>
      <c r="P252" s="403">
        <v>0.2519806843507213</v>
      </c>
      <c r="Q252" s="403">
        <v>0</v>
      </c>
      <c r="R252" s="403">
        <v>2.3838374766335595E-4</v>
      </c>
      <c r="S252" s="403">
        <v>2.2156313729589051E-3</v>
      </c>
      <c r="T252" s="403">
        <v>0</v>
      </c>
      <c r="U252" s="403">
        <v>0</v>
      </c>
      <c r="V252" s="403">
        <v>0</v>
      </c>
      <c r="W252" s="403">
        <v>0.25443469947134356</v>
      </c>
      <c r="X252" s="404">
        <v>54.914969365406108</v>
      </c>
      <c r="Y252" s="403">
        <v>3.8468162725859658</v>
      </c>
      <c r="Z252" s="403">
        <v>1.412830114998132E-2</v>
      </c>
      <c r="AA252" s="403">
        <v>9.7204866937534246E-2</v>
      </c>
      <c r="AB252" s="403">
        <v>2.9077486465139753E-2</v>
      </c>
      <c r="AC252" s="405">
        <v>6.6094755134044076E-3</v>
      </c>
      <c r="AD252" s="405">
        <v>5.7940584789346918E-3</v>
      </c>
      <c r="AE252" s="405">
        <v>4.3962300222665944E-2</v>
      </c>
      <c r="AF252" s="403">
        <v>4.0435927613536276</v>
      </c>
      <c r="AG252" s="404">
        <v>44.452871637971938</v>
      </c>
      <c r="AH252" s="403">
        <v>3.1066542724299495</v>
      </c>
      <c r="AI252" s="403">
        <v>2.8810358771089875E-3</v>
      </c>
      <c r="AJ252" s="403">
        <v>5.6097720006793358E-3</v>
      </c>
      <c r="AK252" s="403">
        <v>2.0403027606410541E-2</v>
      </c>
      <c r="AL252" s="406">
        <v>4.5814670461821125E-3</v>
      </c>
      <c r="AM252" s="406">
        <v>2.0493829091004379E-3</v>
      </c>
      <c r="AN252" s="406">
        <v>4.2218202583750933E-2</v>
      </c>
      <c r="AO252" s="403">
        <v>3.1843971604531824</v>
      </c>
    </row>
    <row r="253" spans="1:41">
      <c r="A253" s="395">
        <v>251</v>
      </c>
      <c r="B253" s="396">
        <v>354103</v>
      </c>
      <c r="C253" s="396" t="s">
        <v>560</v>
      </c>
      <c r="D253" s="418">
        <v>35</v>
      </c>
      <c r="E253" s="402">
        <v>19796620</v>
      </c>
      <c r="F253" s="402">
        <v>54061516.544895194</v>
      </c>
      <c r="G253" s="402">
        <v>3159134.5959108137</v>
      </c>
      <c r="H253" s="402">
        <v>0</v>
      </c>
      <c r="I253" s="402">
        <v>2919.4925114753059</v>
      </c>
      <c r="J253" s="402">
        <v>27134.900197466803</v>
      </c>
      <c r="K253" s="402">
        <v>65773.923465327825</v>
      </c>
      <c r="L253" s="402">
        <v>545531.66718697792</v>
      </c>
      <c r="M253" s="402">
        <v>0</v>
      </c>
      <c r="N253" s="402">
        <v>3800494.5792720616</v>
      </c>
      <c r="O253" s="403">
        <v>2.730845798166313</v>
      </c>
      <c r="P253" s="403">
        <v>0.15957949366663671</v>
      </c>
      <c r="Q253" s="403">
        <v>0</v>
      </c>
      <c r="R253" s="403">
        <v>1.4747429164550847E-4</v>
      </c>
      <c r="S253" s="403">
        <v>1.3706834902860591E-3</v>
      </c>
      <c r="T253" s="403">
        <v>3.322482497786381E-3</v>
      </c>
      <c r="U253" s="403">
        <v>2.7556808545447554E-2</v>
      </c>
      <c r="V253" s="403">
        <v>0</v>
      </c>
      <c r="W253" s="403">
        <v>0.19197694249180222</v>
      </c>
      <c r="X253" s="404">
        <v>52.98575459351558</v>
      </c>
      <c r="Y253" s="403">
        <v>3.7883584708835256</v>
      </c>
      <c r="Z253" s="403">
        <v>1.8214303868873009E-2</v>
      </c>
      <c r="AA253" s="403">
        <v>9.9451217598141906E-2</v>
      </c>
      <c r="AB253" s="403">
        <v>3.1264030544224081E-2</v>
      </c>
      <c r="AC253" s="405">
        <v>1.5018298561783616E-2</v>
      </c>
      <c r="AD253" s="405">
        <v>6.4716179599616633E-2</v>
      </c>
      <c r="AE253" s="405">
        <v>3.0689539416067019E-2</v>
      </c>
      <c r="AF253" s="403">
        <v>4.0477120404722307</v>
      </c>
      <c r="AG253" s="404">
        <v>42.214444725457298</v>
      </c>
      <c r="AH253" s="403">
        <v>3.026207059430861</v>
      </c>
      <c r="AI253" s="403">
        <v>4.9127421118110139E-3</v>
      </c>
      <c r="AJ253" s="403">
        <v>5.5752112482435161E-3</v>
      </c>
      <c r="AK253" s="403">
        <v>2.1149412070687018E-2</v>
      </c>
      <c r="AL253" s="406">
        <v>1.228189566173256E-2</v>
      </c>
      <c r="AM253" s="406">
        <v>5.3330028454002552E-2</v>
      </c>
      <c r="AN253" s="406">
        <v>2.7910920010239225E-2</v>
      </c>
      <c r="AO253" s="403">
        <v>3.151367268987574</v>
      </c>
    </row>
    <row r="254" spans="1:41">
      <c r="A254" s="395">
        <v>252</v>
      </c>
      <c r="B254" s="396">
        <v>361101</v>
      </c>
      <c r="C254" s="396" t="s">
        <v>561</v>
      </c>
      <c r="D254" s="418">
        <v>35</v>
      </c>
      <c r="E254" s="402">
        <v>1470780</v>
      </c>
      <c r="F254" s="402">
        <v>2408929.3428747188</v>
      </c>
      <c r="G254" s="402">
        <v>136781.71219027677</v>
      </c>
      <c r="H254" s="402">
        <v>0</v>
      </c>
      <c r="I254" s="402">
        <v>275.32809461024186</v>
      </c>
      <c r="J254" s="402">
        <v>838.66606910315329</v>
      </c>
      <c r="K254" s="402">
        <v>0</v>
      </c>
      <c r="L254" s="402">
        <v>0</v>
      </c>
      <c r="M254" s="402">
        <v>0</v>
      </c>
      <c r="N254" s="402">
        <v>137895.70635399016</v>
      </c>
      <c r="O254" s="403">
        <v>1.6378583764225234</v>
      </c>
      <c r="P254" s="403">
        <v>9.2999437162782181E-2</v>
      </c>
      <c r="Q254" s="403">
        <v>0</v>
      </c>
      <c r="R254" s="403">
        <v>1.8719869362531573E-4</v>
      </c>
      <c r="S254" s="403">
        <v>5.702185704885525E-4</v>
      </c>
      <c r="T254" s="403">
        <v>0</v>
      </c>
      <c r="U254" s="403">
        <v>0</v>
      </c>
      <c r="V254" s="403">
        <v>0</v>
      </c>
      <c r="W254" s="403">
        <v>9.3756854426896047E-2</v>
      </c>
      <c r="X254" s="404">
        <v>88.129457432389302</v>
      </c>
      <c r="Y254" s="403">
        <v>7.1937941848763813</v>
      </c>
      <c r="Z254" s="403">
        <v>1.9901478440930757E-2</v>
      </c>
      <c r="AA254" s="403">
        <v>0.13034439615430371</v>
      </c>
      <c r="AB254" s="403">
        <v>3.5827931229368275E-2</v>
      </c>
      <c r="AC254" s="405">
        <v>2.0453285974570912E-2</v>
      </c>
      <c r="AD254" s="405">
        <v>4.540992374441351E-3</v>
      </c>
      <c r="AE254" s="405">
        <v>9.9647633514009688E-3</v>
      </c>
      <c r="AF254" s="403">
        <v>7.414827032401397</v>
      </c>
      <c r="AG254" s="404">
        <v>74.754248178409597</v>
      </c>
      <c r="AH254" s="403">
        <v>6.1742252148101544</v>
      </c>
      <c r="AI254" s="403">
        <v>6.3885697463786778E-3</v>
      </c>
      <c r="AJ254" s="403">
        <v>9.2916119917614299E-3</v>
      </c>
      <c r="AK254" s="403">
        <v>2.7072085716755834E-2</v>
      </c>
      <c r="AL254" s="406">
        <v>1.777371048588923E-2</v>
      </c>
      <c r="AM254" s="406">
        <v>1.5127973079999979E-3</v>
      </c>
      <c r="AN254" s="406">
        <v>8.3268011683442708E-3</v>
      </c>
      <c r="AO254" s="403">
        <v>6.2445907912272833</v>
      </c>
    </row>
    <row r="255" spans="1:41">
      <c r="A255" s="395">
        <v>253</v>
      </c>
      <c r="B255" s="396">
        <v>361102</v>
      </c>
      <c r="C255" s="396" t="s">
        <v>562</v>
      </c>
      <c r="D255" s="418">
        <v>35</v>
      </c>
      <c r="E255" s="402">
        <v>32383</v>
      </c>
      <c r="F255" s="402">
        <v>40858.382599713514</v>
      </c>
      <c r="G255" s="402">
        <v>2721.4747077200823</v>
      </c>
      <c r="H255" s="402">
        <v>0</v>
      </c>
      <c r="I255" s="402">
        <v>4.6699006192563255</v>
      </c>
      <c r="J255" s="402">
        <v>14.224800418563587</v>
      </c>
      <c r="K255" s="402">
        <v>0</v>
      </c>
      <c r="L255" s="402">
        <v>0</v>
      </c>
      <c r="M255" s="402">
        <v>0</v>
      </c>
      <c r="N255" s="402">
        <v>2740.369408757902</v>
      </c>
      <c r="O255" s="403">
        <v>1.2617232066119111</v>
      </c>
      <c r="P255" s="403">
        <v>8.4040228135752779E-2</v>
      </c>
      <c r="Q255" s="403">
        <v>0</v>
      </c>
      <c r="R255" s="403">
        <v>1.4420840006350015E-4</v>
      </c>
      <c r="S255" s="403">
        <v>4.3926752983243023E-4</v>
      </c>
      <c r="T255" s="403">
        <v>0</v>
      </c>
      <c r="U255" s="403">
        <v>0</v>
      </c>
      <c r="V255" s="403">
        <v>0</v>
      </c>
      <c r="W255" s="403">
        <v>8.4623704065648703E-2</v>
      </c>
      <c r="X255" s="404">
        <v>43.78340453542738</v>
      </c>
      <c r="Y255" s="403">
        <v>3.0578208322082054</v>
      </c>
      <c r="Z255" s="403">
        <v>1.8481947008808002E-2</v>
      </c>
      <c r="AA255" s="403">
        <v>9.2130091208933895E-2</v>
      </c>
      <c r="AB255" s="403">
        <v>2.5574500870735081E-2</v>
      </c>
      <c r="AC255" s="405">
        <v>8.5585318980814507E-3</v>
      </c>
      <c r="AD255" s="405">
        <v>5.0759333754058483E-3</v>
      </c>
      <c r="AE255" s="405">
        <v>1.0117907658680474E-2</v>
      </c>
      <c r="AF255" s="403">
        <v>3.217759744228851</v>
      </c>
      <c r="AG255" s="404">
        <v>35.266742819170709</v>
      </c>
      <c r="AH255" s="403">
        <v>2.4555577817603167</v>
      </c>
      <c r="AI255" s="403">
        <v>5.989973463960031E-3</v>
      </c>
      <c r="AJ255" s="403">
        <v>6.1685032658071424E-3</v>
      </c>
      <c r="AK255" s="403">
        <v>1.8453294515777006E-2</v>
      </c>
      <c r="AL255" s="406">
        <v>6.7105916237469622E-3</v>
      </c>
      <c r="AM255" s="406">
        <v>1.5036062953051729E-3</v>
      </c>
      <c r="AN255" s="406">
        <v>8.3436420898761153E-3</v>
      </c>
      <c r="AO255" s="403">
        <v>2.5027273930147884</v>
      </c>
    </row>
    <row r="256" spans="1:41">
      <c r="A256" s="395">
        <v>254</v>
      </c>
      <c r="B256" s="396">
        <v>361103</v>
      </c>
      <c r="C256" s="396" t="s">
        <v>563</v>
      </c>
      <c r="D256" s="418">
        <v>35</v>
      </c>
      <c r="E256" s="402">
        <v>735120</v>
      </c>
      <c r="F256" s="402">
        <v>11973930.557112802</v>
      </c>
      <c r="G256" s="402">
        <v>749809.0236661043</v>
      </c>
      <c r="H256" s="402">
        <v>0</v>
      </c>
      <c r="I256" s="402">
        <v>1368.5579840839168</v>
      </c>
      <c r="J256" s="402">
        <v>4168.7105940866049</v>
      </c>
      <c r="K256" s="402">
        <v>0</v>
      </c>
      <c r="L256" s="402">
        <v>0</v>
      </c>
      <c r="M256" s="402">
        <v>0</v>
      </c>
      <c r="N256" s="402">
        <v>755346.29224427475</v>
      </c>
      <c r="O256" s="403">
        <v>16.288402651421269</v>
      </c>
      <c r="P256" s="403">
        <v>1.0199818038770601</v>
      </c>
      <c r="Q256" s="403">
        <v>0</v>
      </c>
      <c r="R256" s="403">
        <v>1.8616797041080598E-3</v>
      </c>
      <c r="S256" s="403">
        <v>5.6707892508523847E-3</v>
      </c>
      <c r="T256" s="403">
        <v>0</v>
      </c>
      <c r="U256" s="403">
        <v>0</v>
      </c>
      <c r="V256" s="403">
        <v>0</v>
      </c>
      <c r="W256" s="403">
        <v>1.0275142728320203</v>
      </c>
      <c r="X256" s="404">
        <v>75.955443570801123</v>
      </c>
      <c r="Y256" s="403">
        <v>5.5256127095093106</v>
      </c>
      <c r="Z256" s="403">
        <v>1.6117367147229954E-2</v>
      </c>
      <c r="AA256" s="403">
        <v>0.12097180124800738</v>
      </c>
      <c r="AB256" s="403">
        <v>3.2940304121801781E-2</v>
      </c>
      <c r="AC256" s="405">
        <v>5.2681280503484576E-3</v>
      </c>
      <c r="AD256" s="405">
        <v>1.9733660557418957E-3</v>
      </c>
      <c r="AE256" s="405">
        <v>2.6559587344753759E-2</v>
      </c>
      <c r="AF256" s="403">
        <v>5.7294432634771963</v>
      </c>
      <c r="AG256" s="404">
        <v>67.374559609339329</v>
      </c>
      <c r="AH256" s="403">
        <v>4.893530763010733</v>
      </c>
      <c r="AI256" s="403">
        <v>3.5571578754313715E-3</v>
      </c>
      <c r="AJ256" s="403">
        <v>9.3012086109213431E-3</v>
      </c>
      <c r="AK256" s="403">
        <v>2.6875974480646044E-2</v>
      </c>
      <c r="AL256" s="406">
        <v>3.9805859958918664E-3</v>
      </c>
      <c r="AM256" s="406">
        <v>6.9023792157074226E-4</v>
      </c>
      <c r="AN256" s="406">
        <v>2.5667585945599907E-2</v>
      </c>
      <c r="AO256" s="403">
        <v>4.9636035138407975</v>
      </c>
    </row>
    <row r="257" spans="1:41">
      <c r="A257" s="395">
        <v>255</v>
      </c>
      <c r="B257" s="396">
        <v>361110</v>
      </c>
      <c r="C257" s="396" t="s">
        <v>564</v>
      </c>
      <c r="D257" s="418">
        <v>35</v>
      </c>
      <c r="E257" s="402">
        <v>200826</v>
      </c>
      <c r="F257" s="402">
        <v>133170.04490816226</v>
      </c>
      <c r="G257" s="402">
        <v>9038.1530860232397</v>
      </c>
      <c r="H257" s="402">
        <v>0</v>
      </c>
      <c r="I257" s="402">
        <v>15.220643491340258</v>
      </c>
      <c r="J257" s="402">
        <v>46.363002889963653</v>
      </c>
      <c r="K257" s="402">
        <v>0</v>
      </c>
      <c r="L257" s="402">
        <v>0</v>
      </c>
      <c r="M257" s="402">
        <v>0</v>
      </c>
      <c r="N257" s="402">
        <v>9099.7367324045445</v>
      </c>
      <c r="O257" s="403">
        <v>0.66311157374125984</v>
      </c>
      <c r="P257" s="403">
        <v>4.5004895212886975E-2</v>
      </c>
      <c r="Q257" s="403">
        <v>0</v>
      </c>
      <c r="R257" s="403">
        <v>7.5790203914534256E-5</v>
      </c>
      <c r="S257" s="403">
        <v>2.3086155622261884E-4</v>
      </c>
      <c r="T257" s="403">
        <v>0</v>
      </c>
      <c r="U257" s="403">
        <v>0</v>
      </c>
      <c r="V257" s="403">
        <v>0</v>
      </c>
      <c r="W257" s="403">
        <v>4.5311546973024128E-2</v>
      </c>
      <c r="X257" s="404">
        <v>49.04427303582905</v>
      </c>
      <c r="Y257" s="403">
        <v>3.8458072209715652</v>
      </c>
      <c r="Z257" s="403">
        <v>1.5798452522333525E-2</v>
      </c>
      <c r="AA257" s="403">
        <v>8.591953926743183E-2</v>
      </c>
      <c r="AB257" s="403">
        <v>2.8233286823992131E-2</v>
      </c>
      <c r="AC257" s="405">
        <v>1.2753705060222803E-2</v>
      </c>
      <c r="AD257" s="405">
        <v>2.0789978983948906E-3</v>
      </c>
      <c r="AE257" s="405">
        <v>1.0300922831495252E-2</v>
      </c>
      <c r="AF257" s="403">
        <v>4.0008921253754384</v>
      </c>
      <c r="AG257" s="404">
        <v>40.823955032618628</v>
      </c>
      <c r="AH257" s="403">
        <v>3.236581286464487</v>
      </c>
      <c r="AI257" s="403">
        <v>5.3842973442164909E-3</v>
      </c>
      <c r="AJ257" s="403">
        <v>7.0032780529587953E-3</v>
      </c>
      <c r="AK257" s="403">
        <v>2.0682629448219012E-2</v>
      </c>
      <c r="AL257" s="406">
        <v>1.1102061689767356E-2</v>
      </c>
      <c r="AM257" s="406">
        <v>6.9514102439029797E-4</v>
      </c>
      <c r="AN257" s="406">
        <v>9.3467371713729132E-3</v>
      </c>
      <c r="AO257" s="403">
        <v>3.2907954311954111</v>
      </c>
    </row>
    <row r="258" spans="1:41">
      <c r="A258" s="395">
        <v>256</v>
      </c>
      <c r="B258" s="396">
        <v>362101</v>
      </c>
      <c r="C258" s="396" t="s">
        <v>565</v>
      </c>
      <c r="D258" s="418">
        <v>35</v>
      </c>
      <c r="E258" s="402">
        <v>471693</v>
      </c>
      <c r="F258" s="402">
        <v>1168691.3687573005</v>
      </c>
      <c r="G258" s="402">
        <v>77603.035165771464</v>
      </c>
      <c r="H258" s="402">
        <v>0</v>
      </c>
      <c r="I258" s="402">
        <v>133.57534487225413</v>
      </c>
      <c r="J258" s="402">
        <v>406.87859904633291</v>
      </c>
      <c r="K258" s="402">
        <v>0</v>
      </c>
      <c r="L258" s="402">
        <v>0</v>
      </c>
      <c r="M258" s="402">
        <v>0</v>
      </c>
      <c r="N258" s="402">
        <v>78143.489109690054</v>
      </c>
      <c r="O258" s="403">
        <v>2.4776525595192225</v>
      </c>
      <c r="P258" s="403">
        <v>0.1645202179505981</v>
      </c>
      <c r="Q258" s="403">
        <v>0</v>
      </c>
      <c r="R258" s="403">
        <v>2.8318280083073976E-4</v>
      </c>
      <c r="S258" s="403">
        <v>8.6259198047529417E-4</v>
      </c>
      <c r="T258" s="403">
        <v>0</v>
      </c>
      <c r="U258" s="403">
        <v>0</v>
      </c>
      <c r="V258" s="403">
        <v>0</v>
      </c>
      <c r="W258" s="403">
        <v>0.16566599273190413</v>
      </c>
      <c r="X258" s="404">
        <v>58.685843338770511</v>
      </c>
      <c r="Y258" s="403">
        <v>4.5095611054320734</v>
      </c>
      <c r="Z258" s="403">
        <v>1.4964510191893116E-2</v>
      </c>
      <c r="AA258" s="403">
        <v>0.10673484796266665</v>
      </c>
      <c r="AB258" s="403">
        <v>4.2073859430437108E-2</v>
      </c>
      <c r="AC258" s="405">
        <v>2.2368759000282169E-2</v>
      </c>
      <c r="AD258" s="405">
        <v>1.2942823896273794E-2</v>
      </c>
      <c r="AE258" s="405">
        <v>1.1912846672403147E-2</v>
      </c>
      <c r="AF258" s="403">
        <v>4.7205587525860278</v>
      </c>
      <c r="AG258" s="404">
        <v>47.838886146251795</v>
      </c>
      <c r="AH258" s="403">
        <v>3.714124556796865</v>
      </c>
      <c r="AI258" s="403">
        <v>4.197744822388441E-3</v>
      </c>
      <c r="AJ258" s="403">
        <v>1.7206050203285261E-2</v>
      </c>
      <c r="AK258" s="403">
        <v>3.2831322849134037E-2</v>
      </c>
      <c r="AL258" s="406">
        <v>1.9324372224438124E-2</v>
      </c>
      <c r="AM258" s="406">
        <v>4.5537307194867026E-3</v>
      </c>
      <c r="AN258" s="406">
        <v>8.5676467621927724E-3</v>
      </c>
      <c r="AO258" s="403">
        <v>3.8008054243777902</v>
      </c>
    </row>
    <row r="259" spans="1:41">
      <c r="A259" s="395">
        <v>257</v>
      </c>
      <c r="B259" s="396">
        <v>362110</v>
      </c>
      <c r="C259" s="396" t="s">
        <v>566</v>
      </c>
      <c r="D259" s="418">
        <v>35</v>
      </c>
      <c r="E259" s="402">
        <v>418296</v>
      </c>
      <c r="F259" s="402">
        <v>8651780.7261067126</v>
      </c>
      <c r="G259" s="402">
        <v>782778.12630344601</v>
      </c>
      <c r="H259" s="402">
        <v>0</v>
      </c>
      <c r="I259" s="402">
        <v>988.85353750637626</v>
      </c>
      <c r="J259" s="402">
        <v>3012.1078286370071</v>
      </c>
      <c r="K259" s="402">
        <v>0</v>
      </c>
      <c r="L259" s="402">
        <v>0</v>
      </c>
      <c r="M259" s="402">
        <v>0</v>
      </c>
      <c r="N259" s="402">
        <v>786779.08766958944</v>
      </c>
      <c r="O259" s="403">
        <v>20.683393401100449</v>
      </c>
      <c r="P259" s="403">
        <v>1.8713497769604444</v>
      </c>
      <c r="Q259" s="403">
        <v>0</v>
      </c>
      <c r="R259" s="403">
        <v>2.3640042876488811E-3</v>
      </c>
      <c r="S259" s="403">
        <v>7.2009003878521598E-3</v>
      </c>
      <c r="T259" s="403">
        <v>0</v>
      </c>
      <c r="U259" s="403">
        <v>0</v>
      </c>
      <c r="V259" s="403">
        <v>0</v>
      </c>
      <c r="W259" s="403">
        <v>1.8809146816359454</v>
      </c>
      <c r="X259" s="404">
        <v>86.616546382371467</v>
      </c>
      <c r="Y259" s="403">
        <v>6.7283226162393781</v>
      </c>
      <c r="Z259" s="403">
        <v>2.0946806182225258E-2</v>
      </c>
      <c r="AA259" s="403">
        <v>0.16414467830340485</v>
      </c>
      <c r="AB259" s="403">
        <v>5.0323446598958738E-2</v>
      </c>
      <c r="AC259" s="405">
        <v>1.2109561314919241E-2</v>
      </c>
      <c r="AD259" s="405">
        <v>4.5674775480697375E-3</v>
      </c>
      <c r="AE259" s="405">
        <v>9.0278412079277358E-3</v>
      </c>
      <c r="AF259" s="403">
        <v>6.9894424273948808</v>
      </c>
      <c r="AG259" s="404">
        <v>75.154904208976646</v>
      </c>
      <c r="AH259" s="403">
        <v>5.8907435030986157</v>
      </c>
      <c r="AI259" s="403">
        <v>4.4219738630424865E-3</v>
      </c>
      <c r="AJ259" s="403">
        <v>2.1172497021008808E-2</v>
      </c>
      <c r="AK259" s="403">
        <v>4.0732163288387378E-2</v>
      </c>
      <c r="AL259" s="406">
        <v>9.9671388723258196E-3</v>
      </c>
      <c r="AM259" s="406">
        <v>1.5501849274735242E-3</v>
      </c>
      <c r="AN259" s="406">
        <v>7.5774059475540827E-3</v>
      </c>
      <c r="AO259" s="403">
        <v>5.9761648670184027</v>
      </c>
    </row>
    <row r="260" spans="1:41">
      <c r="A260" s="395">
        <v>258</v>
      </c>
      <c r="B260" s="396">
        <v>362201</v>
      </c>
      <c r="C260" s="396" t="s">
        <v>567</v>
      </c>
      <c r="D260" s="418">
        <v>35</v>
      </c>
      <c r="E260" s="402">
        <v>958297</v>
      </c>
      <c r="F260" s="402">
        <v>7378100.8041030876</v>
      </c>
      <c r="G260" s="402">
        <v>467850.67367114505</v>
      </c>
      <c r="H260" s="402">
        <v>0</v>
      </c>
      <c r="I260" s="402">
        <v>843.27854706265805</v>
      </c>
      <c r="J260" s="402">
        <v>2568.6775816511599</v>
      </c>
      <c r="K260" s="402">
        <v>0</v>
      </c>
      <c r="L260" s="402">
        <v>0</v>
      </c>
      <c r="M260" s="402">
        <v>0</v>
      </c>
      <c r="N260" s="402">
        <v>471262.62979985884</v>
      </c>
      <c r="O260" s="403">
        <v>7.6991796949203506</v>
      </c>
      <c r="P260" s="403">
        <v>0.48821051685557298</v>
      </c>
      <c r="Q260" s="403">
        <v>0</v>
      </c>
      <c r="R260" s="403">
        <v>8.7997619429327025E-4</v>
      </c>
      <c r="S260" s="403">
        <v>2.680460840064364E-3</v>
      </c>
      <c r="T260" s="403">
        <v>0</v>
      </c>
      <c r="U260" s="403">
        <v>0</v>
      </c>
      <c r="V260" s="403">
        <v>0</v>
      </c>
      <c r="W260" s="403">
        <v>0.49177095388993058</v>
      </c>
      <c r="X260" s="404">
        <v>36.560526129376989</v>
      </c>
      <c r="Y260" s="403">
        <v>2.404768997765232</v>
      </c>
      <c r="Z260" s="403">
        <v>1.1408200656593852E-2</v>
      </c>
      <c r="AA260" s="403">
        <v>7.8298458940046861E-2</v>
      </c>
      <c r="AB260" s="403">
        <v>2.219587733813801E-2</v>
      </c>
      <c r="AC260" s="405">
        <v>6.6919345094464391E-3</v>
      </c>
      <c r="AD260" s="405">
        <v>8.4656609068694544E-3</v>
      </c>
      <c r="AE260" s="405">
        <v>1.2108064712501159E-2</v>
      </c>
      <c r="AF260" s="403">
        <v>2.5439371948288274</v>
      </c>
      <c r="AG260" s="404">
        <v>26.135117315959796</v>
      </c>
      <c r="AH260" s="403">
        <v>1.7074949604950338</v>
      </c>
      <c r="AI260" s="403">
        <v>1.8412018833703048E-3</v>
      </c>
      <c r="AJ260" s="403">
        <v>4.1111366140145125E-3</v>
      </c>
      <c r="AK260" s="403">
        <v>1.4413701249554024E-2</v>
      </c>
      <c r="AL260" s="406">
        <v>4.2549764095309341E-3</v>
      </c>
      <c r="AM260" s="406">
        <v>2.8544632271596234E-3</v>
      </c>
      <c r="AN260" s="406">
        <v>9.1429102433053348E-3</v>
      </c>
      <c r="AO260" s="403">
        <v>1.7441133501219697</v>
      </c>
    </row>
    <row r="261" spans="1:41">
      <c r="A261" s="395">
        <v>259</v>
      </c>
      <c r="B261" s="396">
        <v>362210</v>
      </c>
      <c r="C261" s="396" t="s">
        <v>568</v>
      </c>
      <c r="D261" s="418">
        <v>35</v>
      </c>
      <c r="E261" s="402">
        <v>356261</v>
      </c>
      <c r="F261" s="402">
        <v>1204056.2719274806</v>
      </c>
      <c r="G261" s="402">
        <v>73519.46851198464</v>
      </c>
      <c r="H261" s="402">
        <v>0</v>
      </c>
      <c r="I261" s="402">
        <v>137.61736936530204</v>
      </c>
      <c r="J261" s="402">
        <v>419.19085071684242</v>
      </c>
      <c r="K261" s="402">
        <v>0</v>
      </c>
      <c r="L261" s="402">
        <v>0</v>
      </c>
      <c r="M261" s="402">
        <v>0</v>
      </c>
      <c r="N261" s="402">
        <v>74076.276732066777</v>
      </c>
      <c r="O261" s="403">
        <v>3.3797027233614698</v>
      </c>
      <c r="P261" s="403">
        <v>0.20636406598528786</v>
      </c>
      <c r="Q261" s="403">
        <v>0</v>
      </c>
      <c r="R261" s="403">
        <v>3.8628244283068325E-4</v>
      </c>
      <c r="S261" s="403">
        <v>1.1766397408552785E-3</v>
      </c>
      <c r="T261" s="403">
        <v>0</v>
      </c>
      <c r="U261" s="403">
        <v>0</v>
      </c>
      <c r="V261" s="403">
        <v>0</v>
      </c>
      <c r="W261" s="403">
        <v>0.20792698816897381</v>
      </c>
      <c r="X261" s="404">
        <v>32.243007722220504</v>
      </c>
      <c r="Y261" s="403">
        <v>2.0787359829954082</v>
      </c>
      <c r="Z261" s="403">
        <v>9.4989422113147762E-3</v>
      </c>
      <c r="AA261" s="403">
        <v>6.5658210980834464E-2</v>
      </c>
      <c r="AB261" s="403">
        <v>1.9672247423182854E-2</v>
      </c>
      <c r="AC261" s="405">
        <v>5.4076426262067261E-3</v>
      </c>
      <c r="AD261" s="405">
        <v>5.4349270104306121E-3</v>
      </c>
      <c r="AE261" s="405">
        <v>7.7324382817266753E-3</v>
      </c>
      <c r="AF261" s="403">
        <v>2.1921403915291071</v>
      </c>
      <c r="AG261" s="404">
        <v>16.023477887062427</v>
      </c>
      <c r="AH261" s="403">
        <v>1.00572426509558</v>
      </c>
      <c r="AI261" s="403">
        <v>9.6340728968231546E-4</v>
      </c>
      <c r="AJ261" s="403">
        <v>2.3178101434342666E-3</v>
      </c>
      <c r="AK261" s="403">
        <v>8.647906360564013E-3</v>
      </c>
      <c r="AL261" s="406">
        <v>2.2901777794687916E-3</v>
      </c>
      <c r="AM261" s="406">
        <v>8.6904878002602606E-4</v>
      </c>
      <c r="AN261" s="406">
        <v>2.7173302429772152E-3</v>
      </c>
      <c r="AO261" s="403">
        <v>1.0235299456917335</v>
      </c>
    </row>
    <row r="262" spans="1:41">
      <c r="A262" s="395">
        <v>260</v>
      </c>
      <c r="B262" s="396">
        <v>362901</v>
      </c>
      <c r="C262" s="396" t="s">
        <v>569</v>
      </c>
      <c r="D262" s="418">
        <v>35</v>
      </c>
      <c r="E262" s="402">
        <v>157058</v>
      </c>
      <c r="F262" s="402">
        <v>2949300.1107906383</v>
      </c>
      <c r="G262" s="402">
        <v>166352.84335057414</v>
      </c>
      <c r="H262" s="402">
        <v>0</v>
      </c>
      <c r="I262" s="402">
        <v>337.08966281623009</v>
      </c>
      <c r="J262" s="402">
        <v>1026.7955504126703</v>
      </c>
      <c r="K262" s="402">
        <v>0</v>
      </c>
      <c r="L262" s="402">
        <v>0</v>
      </c>
      <c r="M262" s="402">
        <v>0</v>
      </c>
      <c r="N262" s="402">
        <v>167716.72856380304</v>
      </c>
      <c r="O262" s="403">
        <v>18.778413775742962</v>
      </c>
      <c r="P262" s="403">
        <v>1.0591809608588811</v>
      </c>
      <c r="Q262" s="403">
        <v>0</v>
      </c>
      <c r="R262" s="403">
        <v>2.1462750246165753E-3</v>
      </c>
      <c r="S262" s="403">
        <v>6.5376838519061132E-3</v>
      </c>
      <c r="T262" s="403">
        <v>0</v>
      </c>
      <c r="U262" s="403">
        <v>0</v>
      </c>
      <c r="V262" s="403">
        <v>0</v>
      </c>
      <c r="W262" s="403">
        <v>1.0678649197354038</v>
      </c>
      <c r="X262" s="404">
        <v>71.601678392839005</v>
      </c>
      <c r="Y262" s="403">
        <v>4.5750210410355452</v>
      </c>
      <c r="Z262" s="403">
        <v>1.4442870499246875E-2</v>
      </c>
      <c r="AA262" s="403">
        <v>0.10813239382288423</v>
      </c>
      <c r="AB262" s="403">
        <v>3.7479853565636219E-2</v>
      </c>
      <c r="AC262" s="405">
        <v>3.8304672344874617E-3</v>
      </c>
      <c r="AD262" s="405">
        <v>2.0180270998042512E-3</v>
      </c>
      <c r="AE262" s="405">
        <v>1.4101522057555285E-2</v>
      </c>
      <c r="AF262" s="403">
        <v>4.7550261753151579</v>
      </c>
      <c r="AG262" s="404">
        <v>48.862510015249569</v>
      </c>
      <c r="AH262" s="403">
        <v>3.087277686308588</v>
      </c>
      <c r="AI262" s="403">
        <v>1.8135653212152754E-3</v>
      </c>
      <c r="AJ262" s="403">
        <v>6.7922792713972779E-3</v>
      </c>
      <c r="AK262" s="403">
        <v>2.1641579690072386E-2</v>
      </c>
      <c r="AL262" s="406">
        <v>2.144944383060547E-3</v>
      </c>
      <c r="AM262" s="406">
        <v>5.2937364702012734E-4</v>
      </c>
      <c r="AN262" s="406">
        <v>1.0155112131947126E-2</v>
      </c>
      <c r="AO262" s="403">
        <v>3.1303545407533009</v>
      </c>
    </row>
    <row r="263" spans="1:41">
      <c r="A263" s="395">
        <v>261</v>
      </c>
      <c r="B263" s="396">
        <v>362909</v>
      </c>
      <c r="C263" s="396" t="s">
        <v>570</v>
      </c>
      <c r="D263" s="418">
        <v>35</v>
      </c>
      <c r="E263" s="402">
        <v>849595</v>
      </c>
      <c r="F263" s="402">
        <v>3561000.5970891379</v>
      </c>
      <c r="G263" s="402">
        <v>205922.17379081034</v>
      </c>
      <c r="H263" s="402">
        <v>0</v>
      </c>
      <c r="I263" s="402">
        <v>407.003846834488</v>
      </c>
      <c r="J263" s="402">
        <v>1239.7583937728834</v>
      </c>
      <c r="K263" s="402">
        <v>0</v>
      </c>
      <c r="L263" s="402">
        <v>0</v>
      </c>
      <c r="M263" s="402">
        <v>0</v>
      </c>
      <c r="N263" s="402">
        <v>207568.93603141772</v>
      </c>
      <c r="O263" s="403">
        <v>4.1914095505377711</v>
      </c>
      <c r="P263" s="403">
        <v>0.24237686637846306</v>
      </c>
      <c r="Q263" s="403">
        <v>0</v>
      </c>
      <c r="R263" s="403">
        <v>4.790563113418605E-4</v>
      </c>
      <c r="S263" s="403">
        <v>1.4592345691451613E-3</v>
      </c>
      <c r="T263" s="403">
        <v>0</v>
      </c>
      <c r="U263" s="403">
        <v>0</v>
      </c>
      <c r="V263" s="403">
        <v>0</v>
      </c>
      <c r="W263" s="403">
        <v>0.24431515725895009</v>
      </c>
      <c r="X263" s="404">
        <v>56.166767589342811</v>
      </c>
      <c r="Y263" s="403">
        <v>4.1999326018631145</v>
      </c>
      <c r="Z263" s="403">
        <v>1.4378123044617675E-2</v>
      </c>
      <c r="AA263" s="403">
        <v>9.2303122382526415E-2</v>
      </c>
      <c r="AB263" s="403">
        <v>2.9454184004816905E-2</v>
      </c>
      <c r="AC263" s="405">
        <v>6.2545950150535747E-3</v>
      </c>
      <c r="AD263" s="405">
        <v>1.0733077892686443E-2</v>
      </c>
      <c r="AE263" s="405">
        <v>1.0997070596227565E-2</v>
      </c>
      <c r="AF263" s="403">
        <v>4.3640527747990454</v>
      </c>
      <c r="AG263" s="404">
        <v>47.216187362293226</v>
      </c>
      <c r="AH263" s="403">
        <v>3.5413811196319527</v>
      </c>
      <c r="AI263" s="403">
        <v>3.8774165496747279E-3</v>
      </c>
      <c r="AJ263" s="403">
        <v>7.0447258465278616E-3</v>
      </c>
      <c r="AK263" s="403">
        <v>2.1093720663797881E-2</v>
      </c>
      <c r="AL263" s="406">
        <v>4.803303249690272E-3</v>
      </c>
      <c r="AM263" s="406">
        <v>7.4392144548961871E-3</v>
      </c>
      <c r="AN263" s="406">
        <v>9.6218257580970613E-3</v>
      </c>
      <c r="AO263" s="403">
        <v>3.5952613261546378</v>
      </c>
    </row>
    <row r="264" spans="1:41">
      <c r="A264" s="395">
        <v>262</v>
      </c>
      <c r="B264" s="396">
        <v>371101</v>
      </c>
      <c r="C264" s="396" t="s">
        <v>571</v>
      </c>
      <c r="D264" s="418">
        <v>39</v>
      </c>
      <c r="E264" s="402">
        <v>310396</v>
      </c>
      <c r="F264" s="402">
        <v>476108.27130535548</v>
      </c>
      <c r="G264" s="402">
        <v>29256.531061887057</v>
      </c>
      <c r="H264" s="402">
        <v>0</v>
      </c>
      <c r="I264" s="402">
        <v>54.416699084352103</v>
      </c>
      <c r="J264" s="402">
        <v>165.75656465152133</v>
      </c>
      <c r="K264" s="402">
        <v>0</v>
      </c>
      <c r="L264" s="402">
        <v>0</v>
      </c>
      <c r="M264" s="402">
        <v>0</v>
      </c>
      <c r="N264" s="402">
        <v>29476.70432562293</v>
      </c>
      <c r="O264" s="403">
        <v>1.5338737332483521</v>
      </c>
      <c r="P264" s="403">
        <v>9.4255502847610972E-2</v>
      </c>
      <c r="Q264" s="403">
        <v>0</v>
      </c>
      <c r="R264" s="403">
        <v>1.7531378975357964E-4</v>
      </c>
      <c r="S264" s="403">
        <v>5.3401643272310638E-4</v>
      </c>
      <c r="T264" s="403">
        <v>0</v>
      </c>
      <c r="U264" s="403">
        <v>0</v>
      </c>
      <c r="V264" s="403">
        <v>0</v>
      </c>
      <c r="W264" s="403">
        <v>9.4964833070087656E-2</v>
      </c>
      <c r="X264" s="404">
        <v>34.45961567915522</v>
      </c>
      <c r="Y264" s="403">
        <v>2.1860602239831795</v>
      </c>
      <c r="Z264" s="403">
        <v>1.3536554573833629E-2</v>
      </c>
      <c r="AA264" s="403">
        <v>7.3867675800039015E-2</v>
      </c>
      <c r="AB264" s="403">
        <v>2.4918313153127189E-2</v>
      </c>
      <c r="AC264" s="405">
        <v>1.0398176026910597E-2</v>
      </c>
      <c r="AD264" s="405">
        <v>0.13299452528696923</v>
      </c>
      <c r="AE264" s="405">
        <v>6.5661515762181905E-2</v>
      </c>
      <c r="AF264" s="403">
        <v>2.5074369845862425</v>
      </c>
      <c r="AG264" s="404">
        <v>22.882817341383891</v>
      </c>
      <c r="AH264" s="403">
        <v>1.4282103360500478</v>
      </c>
      <c r="AI264" s="403">
        <v>3.0705179183538344E-3</v>
      </c>
      <c r="AJ264" s="403">
        <v>4.0605803358872497E-3</v>
      </c>
      <c r="AK264" s="403">
        <v>1.4165521285134257E-2</v>
      </c>
      <c r="AL264" s="406">
        <v>6.5861656214574529E-3</v>
      </c>
      <c r="AM264" s="406">
        <v>5.9751750082050727E-2</v>
      </c>
      <c r="AN264" s="406">
        <v>4.669242190413684E-2</v>
      </c>
      <c r="AO264" s="403">
        <v>1.5625372931970676</v>
      </c>
    </row>
    <row r="265" spans="1:41">
      <c r="A265" s="395">
        <v>263</v>
      </c>
      <c r="B265" s="396">
        <v>371109</v>
      </c>
      <c r="C265" s="396" t="s">
        <v>572</v>
      </c>
      <c r="D265" s="418">
        <v>39</v>
      </c>
      <c r="E265" s="402">
        <v>637049</v>
      </c>
      <c r="F265" s="402">
        <v>1359910.8916013543</v>
      </c>
      <c r="G265" s="402">
        <v>77437.548369761993</v>
      </c>
      <c r="H265" s="402">
        <v>0</v>
      </c>
      <c r="I265" s="402">
        <v>155.4307417657574</v>
      </c>
      <c r="J265" s="402">
        <v>473.4514630590337</v>
      </c>
      <c r="K265" s="402">
        <v>0</v>
      </c>
      <c r="L265" s="402">
        <v>0</v>
      </c>
      <c r="M265" s="402">
        <v>0</v>
      </c>
      <c r="N265" s="402">
        <v>78066.430574586775</v>
      </c>
      <c r="O265" s="403">
        <v>2.1347037537165185</v>
      </c>
      <c r="P265" s="403">
        <v>0.1215566594873581</v>
      </c>
      <c r="Q265" s="403">
        <v>0</v>
      </c>
      <c r="R265" s="403">
        <v>2.4398553606670351E-4</v>
      </c>
      <c r="S265" s="403">
        <v>7.4319473550548494E-4</v>
      </c>
      <c r="T265" s="403">
        <v>0</v>
      </c>
      <c r="U265" s="403">
        <v>0</v>
      </c>
      <c r="V265" s="403">
        <v>0</v>
      </c>
      <c r="W265" s="403">
        <v>0.12254383975893028</v>
      </c>
      <c r="X265" s="404">
        <v>41.673535583990613</v>
      </c>
      <c r="Y265" s="403">
        <v>2.6492828466483789</v>
      </c>
      <c r="Z265" s="403">
        <v>1.3115034736341685E-2</v>
      </c>
      <c r="AA265" s="403">
        <v>7.8288203401657708E-2</v>
      </c>
      <c r="AB265" s="403">
        <v>2.6503609905381198E-2</v>
      </c>
      <c r="AC265" s="405">
        <v>6.4257796534223704E-3</v>
      </c>
      <c r="AD265" s="405">
        <v>1.203134112374726E-2</v>
      </c>
      <c r="AE265" s="405">
        <v>1.0971793212006333E-2</v>
      </c>
      <c r="AF265" s="403">
        <v>2.7966186086809373</v>
      </c>
      <c r="AG265" s="404">
        <v>33.281079048320883</v>
      </c>
      <c r="AH265" s="403">
        <v>2.0816765015176011</v>
      </c>
      <c r="AI265" s="403">
        <v>3.1036561405085698E-3</v>
      </c>
      <c r="AJ265" s="403">
        <v>4.454212370225248E-3</v>
      </c>
      <c r="AK265" s="403">
        <v>1.7294698603731482E-2</v>
      </c>
      <c r="AL265" s="406">
        <v>4.7027473476927914E-3</v>
      </c>
      <c r="AM265" s="406">
        <v>4.7363878993577583E-3</v>
      </c>
      <c r="AN265" s="406">
        <v>9.1268534566714184E-3</v>
      </c>
      <c r="AO265" s="403">
        <v>2.1250950573357881</v>
      </c>
    </row>
    <row r="266" spans="1:41">
      <c r="A266" s="395">
        <v>264</v>
      </c>
      <c r="B266" s="396">
        <v>371201</v>
      </c>
      <c r="C266" s="396" t="s">
        <v>573</v>
      </c>
      <c r="D266" s="418">
        <v>39</v>
      </c>
      <c r="E266" s="402">
        <v>250120</v>
      </c>
      <c r="F266" s="402">
        <v>573782.34142656275</v>
      </c>
      <c r="G266" s="402">
        <v>30874.762525678801</v>
      </c>
      <c r="H266" s="402">
        <v>0</v>
      </c>
      <c r="I266" s="402">
        <v>65.580337278574447</v>
      </c>
      <c r="J266" s="402">
        <v>199.76168343350415</v>
      </c>
      <c r="K266" s="402">
        <v>0</v>
      </c>
      <c r="L266" s="402">
        <v>0</v>
      </c>
      <c r="M266" s="402">
        <v>0</v>
      </c>
      <c r="N266" s="402">
        <v>31140.104546390881</v>
      </c>
      <c r="O266" s="403">
        <v>2.2940282321548167</v>
      </c>
      <c r="P266" s="403">
        <v>0.12343979899919559</v>
      </c>
      <c r="Q266" s="403">
        <v>0</v>
      </c>
      <c r="R266" s="403">
        <v>2.6219549527656505E-4</v>
      </c>
      <c r="S266" s="403">
        <v>7.9866337531386594E-4</v>
      </c>
      <c r="T266" s="403">
        <v>0</v>
      </c>
      <c r="U266" s="403">
        <v>0</v>
      </c>
      <c r="V266" s="403">
        <v>0</v>
      </c>
      <c r="W266" s="403">
        <v>0.12450065786978602</v>
      </c>
      <c r="X266" s="404">
        <v>37.056177059646842</v>
      </c>
      <c r="Y266" s="403">
        <v>2.403691059012135</v>
      </c>
      <c r="Z266" s="403">
        <v>1.2054246325294556E-2</v>
      </c>
      <c r="AA266" s="403">
        <v>7.3667887339246438E-2</v>
      </c>
      <c r="AB266" s="403">
        <v>2.352520852633861E-2</v>
      </c>
      <c r="AC266" s="405">
        <v>8.3774574842896306E-3</v>
      </c>
      <c r="AD266" s="405">
        <v>6.184064124093943E-2</v>
      </c>
      <c r="AE266" s="405">
        <v>3.3345708160906019E-2</v>
      </c>
      <c r="AF266" s="403">
        <v>2.6165022080891505</v>
      </c>
      <c r="AG266" s="404">
        <v>26.235128198081192</v>
      </c>
      <c r="AH266" s="403">
        <v>1.6753941882846992</v>
      </c>
      <c r="AI266" s="403">
        <v>2.5698480620586482E-3</v>
      </c>
      <c r="AJ266" s="403">
        <v>4.4059130593168058E-3</v>
      </c>
      <c r="AK266" s="403">
        <v>1.4191698577695594E-2</v>
      </c>
      <c r="AL266" s="406">
        <v>5.2889929023953453E-3</v>
      </c>
      <c r="AM266" s="406">
        <v>2.5687471012145691E-2</v>
      </c>
      <c r="AN266" s="406">
        <v>2.3067413360856936E-2</v>
      </c>
      <c r="AO266" s="403">
        <v>1.7506055252591681</v>
      </c>
    </row>
    <row r="267" spans="1:41">
      <c r="A267" s="395">
        <v>265</v>
      </c>
      <c r="B267" s="396">
        <v>371901</v>
      </c>
      <c r="C267" s="396" t="s">
        <v>574</v>
      </c>
      <c r="D267" s="418">
        <v>29</v>
      </c>
      <c r="E267" s="402">
        <v>108309</v>
      </c>
      <c r="F267" s="402">
        <v>268454.51029838336</v>
      </c>
      <c r="G267" s="402">
        <v>14891.798474817046</v>
      </c>
      <c r="H267" s="402">
        <v>0</v>
      </c>
      <c r="I267" s="402">
        <v>30.682954246293743</v>
      </c>
      <c r="J267" s="402">
        <v>93.4621389169845</v>
      </c>
      <c r="K267" s="402">
        <v>0</v>
      </c>
      <c r="L267" s="402">
        <v>0</v>
      </c>
      <c r="M267" s="402">
        <v>0</v>
      </c>
      <c r="N267" s="402">
        <v>15015.943567980323</v>
      </c>
      <c r="O267" s="403">
        <v>2.4785983648485663</v>
      </c>
      <c r="P267" s="403">
        <v>0.13749363833861494</v>
      </c>
      <c r="Q267" s="403">
        <v>0</v>
      </c>
      <c r="R267" s="403">
        <v>2.8329090146057801E-4</v>
      </c>
      <c r="S267" s="403">
        <v>8.6292126154783536E-4</v>
      </c>
      <c r="T267" s="403">
        <v>0</v>
      </c>
      <c r="U267" s="403">
        <v>0</v>
      </c>
      <c r="V267" s="403">
        <v>0</v>
      </c>
      <c r="W267" s="403">
        <v>0.13863985050162336</v>
      </c>
      <c r="X267" s="404">
        <v>33.445715018973672</v>
      </c>
      <c r="Y267" s="403">
        <v>2.3567870066420693</v>
      </c>
      <c r="Z267" s="403">
        <v>1.0845055217987769E-2</v>
      </c>
      <c r="AA267" s="403">
        <v>6.4921356312354794E-2</v>
      </c>
      <c r="AB267" s="403">
        <v>2.1998532405709689E-2</v>
      </c>
      <c r="AC267" s="405">
        <v>5.666005963038373E-3</v>
      </c>
      <c r="AD267" s="405">
        <v>8.3290228413261651E-3</v>
      </c>
      <c r="AE267" s="405">
        <v>6.2859943569613698E-3</v>
      </c>
      <c r="AF267" s="403">
        <v>2.4748329737394466</v>
      </c>
      <c r="AG267" s="404">
        <v>27.194297169389444</v>
      </c>
      <c r="AH267" s="403">
        <v>1.9116559488960254</v>
      </c>
      <c r="AI267" s="403">
        <v>3.2876023526672645E-3</v>
      </c>
      <c r="AJ267" s="403">
        <v>7.0952477041909606E-3</v>
      </c>
      <c r="AK267" s="403">
        <v>1.5705223413180543E-2</v>
      </c>
      <c r="AL267" s="406">
        <v>4.3490995135227577E-3</v>
      </c>
      <c r="AM267" s="406">
        <v>3.2528789984379463E-3</v>
      </c>
      <c r="AN267" s="406">
        <v>4.7084088865583388E-3</v>
      </c>
      <c r="AO267" s="403">
        <v>1.9500544097645836</v>
      </c>
    </row>
    <row r="268" spans="1:41">
      <c r="A268" s="395">
        <v>266</v>
      </c>
      <c r="B268" s="396">
        <v>371902</v>
      </c>
      <c r="C268" s="396" t="s">
        <v>575</v>
      </c>
      <c r="D268" s="418">
        <v>29</v>
      </c>
      <c r="E268" s="402">
        <v>1414755</v>
      </c>
      <c r="F268" s="402">
        <v>1720788.9775656371</v>
      </c>
      <c r="G268" s="402">
        <v>95493.176648675362</v>
      </c>
      <c r="H268" s="402">
        <v>0</v>
      </c>
      <c r="I268" s="402">
        <v>196.67722999880993</v>
      </c>
      <c r="J268" s="402">
        <v>599.09076695823285</v>
      </c>
      <c r="K268" s="402">
        <v>0</v>
      </c>
      <c r="L268" s="402">
        <v>0</v>
      </c>
      <c r="M268" s="402">
        <v>0</v>
      </c>
      <c r="N268" s="402">
        <v>96288.944645632408</v>
      </c>
      <c r="O268" s="403">
        <v>1.2163158833618803</v>
      </c>
      <c r="P268" s="403">
        <v>6.7498030859530711E-2</v>
      </c>
      <c r="Q268" s="403">
        <v>0</v>
      </c>
      <c r="R268" s="403">
        <v>1.3901857918778159E-4</v>
      </c>
      <c r="S268" s="403">
        <v>4.2345902079033674E-4</v>
      </c>
      <c r="T268" s="403">
        <v>0</v>
      </c>
      <c r="U268" s="403">
        <v>0</v>
      </c>
      <c r="V268" s="403">
        <v>0</v>
      </c>
      <c r="W268" s="403">
        <v>6.8060508459508826E-2</v>
      </c>
      <c r="X268" s="404">
        <v>31.787485587942836</v>
      </c>
      <c r="Y268" s="403">
        <v>2.1455159205288612</v>
      </c>
      <c r="Z268" s="403">
        <v>1.0614669583489011E-2</v>
      </c>
      <c r="AA268" s="403">
        <v>6.1714884895526165E-2</v>
      </c>
      <c r="AB268" s="403">
        <v>2.0449924514543104E-2</v>
      </c>
      <c r="AC268" s="405">
        <v>6.637421968866665E-3</v>
      </c>
      <c r="AD268" s="405">
        <v>8.2619748964869996E-2</v>
      </c>
      <c r="AE268" s="405">
        <v>4.9584214356095675E-2</v>
      </c>
      <c r="AF268" s="403">
        <v>2.3771367848122495</v>
      </c>
      <c r="AG268" s="404">
        <v>22.188959051612152</v>
      </c>
      <c r="AH268" s="403">
        <v>1.5004937546283794</v>
      </c>
      <c r="AI268" s="403">
        <v>2.5503485631824287E-3</v>
      </c>
      <c r="AJ268" s="403">
        <v>4.1715376791243057E-3</v>
      </c>
      <c r="AK268" s="403">
        <v>1.2459943872240874E-2</v>
      </c>
      <c r="AL268" s="406">
        <v>4.2137235865236395E-3</v>
      </c>
      <c r="AM268" s="406">
        <v>3.5058926824557399E-2</v>
      </c>
      <c r="AN268" s="406">
        <v>3.8672674091464215E-2</v>
      </c>
      <c r="AO268" s="403">
        <v>1.5976209092454716</v>
      </c>
    </row>
    <row r="269" spans="1:41">
      <c r="A269" s="395">
        <v>267</v>
      </c>
      <c r="B269" s="396">
        <v>371903</v>
      </c>
      <c r="C269" s="396" t="s">
        <v>576</v>
      </c>
      <c r="D269" s="418">
        <v>29</v>
      </c>
      <c r="E269" s="402">
        <v>1002064</v>
      </c>
      <c r="F269" s="402">
        <v>2695168.77308222</v>
      </c>
      <c r="G269" s="402">
        <v>179546.10507060404</v>
      </c>
      <c r="H269" s="402">
        <v>0</v>
      </c>
      <c r="I269" s="402">
        <v>308.04377269953955</v>
      </c>
      <c r="J269" s="402">
        <v>938.32000808833516</v>
      </c>
      <c r="K269" s="402">
        <v>0</v>
      </c>
      <c r="L269" s="402">
        <v>0</v>
      </c>
      <c r="M269" s="402">
        <v>0</v>
      </c>
      <c r="N269" s="402">
        <v>180792.46885139192</v>
      </c>
      <c r="O269" s="403">
        <v>2.6896174027629174</v>
      </c>
      <c r="P269" s="403">
        <v>0.17917628521791426</v>
      </c>
      <c r="Q269" s="403">
        <v>0</v>
      </c>
      <c r="R269" s="403">
        <v>3.0740927994573155E-4</v>
      </c>
      <c r="S269" s="403">
        <v>9.3638730469145198E-4</v>
      </c>
      <c r="T269" s="403">
        <v>0</v>
      </c>
      <c r="U269" s="403">
        <v>0</v>
      </c>
      <c r="V269" s="403">
        <v>0</v>
      </c>
      <c r="W269" s="403">
        <v>0.18042008180255145</v>
      </c>
      <c r="X269" s="404">
        <v>36.957971273231223</v>
      </c>
      <c r="Y269" s="403">
        <v>2.4622116861057726</v>
      </c>
      <c r="Z269" s="403">
        <v>1.521383968103448E-2</v>
      </c>
      <c r="AA269" s="403">
        <v>8.136959503903711E-2</v>
      </c>
      <c r="AB269" s="403">
        <v>2.6374410654641189E-2</v>
      </c>
      <c r="AC269" s="405">
        <v>1.1906136473398152E-2</v>
      </c>
      <c r="AD269" s="405">
        <v>7.1051832636250756E-2</v>
      </c>
      <c r="AE269" s="405">
        <v>4.925938765974619E-2</v>
      </c>
      <c r="AF269" s="403">
        <v>2.7173868882498793</v>
      </c>
      <c r="AG269" s="404">
        <v>25.653394254539968</v>
      </c>
      <c r="AH269" s="403">
        <v>1.7047845814562015</v>
      </c>
      <c r="AI269" s="403">
        <v>3.7861421064778033E-3</v>
      </c>
      <c r="AJ269" s="403">
        <v>4.784835793024445E-3</v>
      </c>
      <c r="AK269" s="403">
        <v>1.6145357040109616E-2</v>
      </c>
      <c r="AL269" s="406">
        <v>8.6509873685515545E-3</v>
      </c>
      <c r="AM269" s="406">
        <v>3.256359730813934E-2</v>
      </c>
      <c r="AN269" s="406">
        <v>3.8918882732277151E-2</v>
      </c>
      <c r="AO269" s="403">
        <v>1.8096343838047801</v>
      </c>
    </row>
    <row r="270" spans="1:41">
      <c r="A270" s="395">
        <v>268</v>
      </c>
      <c r="B270" s="396">
        <v>391101</v>
      </c>
      <c r="C270" s="396" t="s">
        <v>577</v>
      </c>
      <c r="D270" s="418">
        <v>39</v>
      </c>
      <c r="E270" s="402">
        <v>242243</v>
      </c>
      <c r="F270" s="402">
        <v>618116.99245941744</v>
      </c>
      <c r="G270" s="402">
        <v>41469.346228319024</v>
      </c>
      <c r="H270" s="402">
        <v>0</v>
      </c>
      <c r="I270" s="402">
        <v>70.647557299033423</v>
      </c>
      <c r="J270" s="402">
        <v>215.19674283728591</v>
      </c>
      <c r="K270" s="402">
        <v>0</v>
      </c>
      <c r="L270" s="402">
        <v>0</v>
      </c>
      <c r="M270" s="402">
        <v>0</v>
      </c>
      <c r="N270" s="402">
        <v>41755.190528455343</v>
      </c>
      <c r="O270" s="403">
        <v>2.5516402639474305</v>
      </c>
      <c r="P270" s="403">
        <v>0.17118903839664726</v>
      </c>
      <c r="Q270" s="403">
        <v>0</v>
      </c>
      <c r="R270" s="403">
        <v>2.9163921062335513E-4</v>
      </c>
      <c r="S270" s="403">
        <v>8.8835071740890723E-4</v>
      </c>
      <c r="T270" s="403">
        <v>0</v>
      </c>
      <c r="U270" s="403">
        <v>0</v>
      </c>
      <c r="V270" s="403">
        <v>0</v>
      </c>
      <c r="W270" s="403">
        <v>0.17236902832467951</v>
      </c>
      <c r="X270" s="404">
        <v>39.299697978775725</v>
      </c>
      <c r="Y270" s="403">
        <v>2.5131679309442156</v>
      </c>
      <c r="Z270" s="403">
        <v>1.5803592130429662E-2</v>
      </c>
      <c r="AA270" s="403">
        <v>9.195136764315287E-2</v>
      </c>
      <c r="AB270" s="403">
        <v>2.8655714513599599E-2</v>
      </c>
      <c r="AC270" s="405">
        <v>1.1151005687866382E-2</v>
      </c>
      <c r="AD270" s="405">
        <v>0.11107313666385481</v>
      </c>
      <c r="AE270" s="405">
        <v>4.3570906686070963E-2</v>
      </c>
      <c r="AF270" s="403">
        <v>2.8153736542691896</v>
      </c>
      <c r="AG270" s="404">
        <v>25.632967995816443</v>
      </c>
      <c r="AH270" s="403">
        <v>1.6248213003739194</v>
      </c>
      <c r="AI270" s="403">
        <v>3.2616205902326295E-3</v>
      </c>
      <c r="AJ270" s="403">
        <v>4.848368710702055E-3</v>
      </c>
      <c r="AK270" s="403">
        <v>1.6568379021971932E-2</v>
      </c>
      <c r="AL270" s="406">
        <v>7.4406082818258331E-3</v>
      </c>
      <c r="AM270" s="406">
        <v>4.4035164122649073E-2</v>
      </c>
      <c r="AN270" s="406">
        <v>2.9663930827114212E-2</v>
      </c>
      <c r="AO270" s="403">
        <v>1.7306393719284154</v>
      </c>
    </row>
    <row r="271" spans="1:41">
      <c r="A271" s="395">
        <v>269</v>
      </c>
      <c r="B271" s="396">
        <v>391102</v>
      </c>
      <c r="C271" s="396" t="s">
        <v>578</v>
      </c>
      <c r="D271" s="418">
        <v>39</v>
      </c>
      <c r="E271" s="402">
        <v>428356</v>
      </c>
      <c r="F271" s="402">
        <v>1055048.7012787533</v>
      </c>
      <c r="G271" s="402">
        <v>69666.796059663364</v>
      </c>
      <c r="H271" s="402">
        <v>0</v>
      </c>
      <c r="I271" s="402">
        <v>120.58657905567163</v>
      </c>
      <c r="J271" s="402">
        <v>367.31403087062506</v>
      </c>
      <c r="K271" s="402">
        <v>0</v>
      </c>
      <c r="L271" s="402">
        <v>0</v>
      </c>
      <c r="M271" s="402">
        <v>0</v>
      </c>
      <c r="N271" s="402">
        <v>70154.696669589655</v>
      </c>
      <c r="O271" s="403">
        <v>2.4630183802228833</v>
      </c>
      <c r="P271" s="403">
        <v>0.16263760997783003</v>
      </c>
      <c r="Q271" s="403">
        <v>0</v>
      </c>
      <c r="R271" s="403">
        <v>2.8151019025220061E-4</v>
      </c>
      <c r="S271" s="403">
        <v>8.5749710724403313E-4</v>
      </c>
      <c r="T271" s="403">
        <v>0</v>
      </c>
      <c r="U271" s="403">
        <v>0</v>
      </c>
      <c r="V271" s="403">
        <v>0</v>
      </c>
      <c r="W271" s="403">
        <v>0.16377661727532628</v>
      </c>
      <c r="X271" s="404">
        <v>51.207253538927347</v>
      </c>
      <c r="Y271" s="403">
        <v>3.4829759071759119</v>
      </c>
      <c r="Z271" s="403">
        <v>2.7777664708844668E-2</v>
      </c>
      <c r="AA271" s="403">
        <v>0.13838123132308885</v>
      </c>
      <c r="AB271" s="403">
        <v>7.3464332793068438E-2</v>
      </c>
      <c r="AC271" s="405">
        <v>1.5638010720780065E-2</v>
      </c>
      <c r="AD271" s="405">
        <v>1.779946308670416E-3</v>
      </c>
      <c r="AE271" s="405">
        <v>7.3492229724117118E-3</v>
      </c>
      <c r="AF271" s="403">
        <v>3.7473663160027715</v>
      </c>
      <c r="AG271" s="404">
        <v>39.196684791356347</v>
      </c>
      <c r="AH271" s="403">
        <v>2.6622412062198224</v>
      </c>
      <c r="AI271" s="403">
        <v>7.843701768005442E-3</v>
      </c>
      <c r="AJ271" s="403">
        <v>1.1646539126795079E-2</v>
      </c>
      <c r="AK271" s="403">
        <v>3.9506471592466591E-2</v>
      </c>
      <c r="AL271" s="406">
        <v>1.2400735832219338E-2</v>
      </c>
      <c r="AM271" s="406">
        <v>7.0901718280172964E-4</v>
      </c>
      <c r="AN271" s="406">
        <v>6.6107125151085699E-3</v>
      </c>
      <c r="AO271" s="403">
        <v>2.740958384237218</v>
      </c>
    </row>
    <row r="272" spans="1:41">
      <c r="A272" s="395">
        <v>270</v>
      </c>
      <c r="B272" s="396">
        <v>391901</v>
      </c>
      <c r="C272" s="396" t="s">
        <v>579</v>
      </c>
      <c r="D272" s="418">
        <v>39</v>
      </c>
      <c r="E272" s="402">
        <v>196870</v>
      </c>
      <c r="F272" s="402">
        <v>162312.32298388105</v>
      </c>
      <c r="G272" s="402">
        <v>10499.665036892549</v>
      </c>
      <c r="H272" s="402">
        <v>0</v>
      </c>
      <c r="I272" s="402">
        <v>18.551454301097898</v>
      </c>
      <c r="J272" s="402">
        <v>56.508854560858914</v>
      </c>
      <c r="K272" s="402">
        <v>0</v>
      </c>
      <c r="L272" s="402">
        <v>0</v>
      </c>
      <c r="M272" s="402">
        <v>0</v>
      </c>
      <c r="N272" s="402">
        <v>10574.725345754507</v>
      </c>
      <c r="O272" s="403">
        <v>0.82446448409549988</v>
      </c>
      <c r="P272" s="403">
        <v>5.3332986421966523E-2</v>
      </c>
      <c r="Q272" s="403">
        <v>0</v>
      </c>
      <c r="R272" s="403">
        <v>9.4232002342144045E-5</v>
      </c>
      <c r="S272" s="403">
        <v>2.8703639234448579E-4</v>
      </c>
      <c r="T272" s="403">
        <v>0</v>
      </c>
      <c r="U272" s="403">
        <v>0</v>
      </c>
      <c r="V272" s="403">
        <v>0</v>
      </c>
      <c r="W272" s="403">
        <v>5.3714254816653158E-2</v>
      </c>
      <c r="X272" s="404">
        <v>33.010904492759423</v>
      </c>
      <c r="Y272" s="403">
        <v>2.2303896474871951</v>
      </c>
      <c r="Z272" s="403">
        <v>1.1859670087436287E-2</v>
      </c>
      <c r="AA272" s="403">
        <v>7.474475463211587E-2</v>
      </c>
      <c r="AB272" s="403">
        <v>2.2262221437514135E-2</v>
      </c>
      <c r="AC272" s="405">
        <v>9.9601700904300254E-3</v>
      </c>
      <c r="AD272" s="405">
        <v>7.0071030183640332E-2</v>
      </c>
      <c r="AE272" s="405">
        <v>1.7642456795410082E-2</v>
      </c>
      <c r="AF272" s="403">
        <v>2.4369299507137412</v>
      </c>
      <c r="AG272" s="404">
        <v>23.371896173052509</v>
      </c>
      <c r="AH272" s="403">
        <v>1.5871729980544167</v>
      </c>
      <c r="AI272" s="403">
        <v>2.3016909617173766E-3</v>
      </c>
      <c r="AJ272" s="403">
        <v>4.4385462018539882E-3</v>
      </c>
      <c r="AK272" s="403">
        <v>1.4324815788091978E-2</v>
      </c>
      <c r="AL272" s="406">
        <v>7.4952639152487625E-3</v>
      </c>
      <c r="AM272" s="406">
        <v>2.6654994038755039E-2</v>
      </c>
      <c r="AN272" s="406">
        <v>1.0966311756412562E-2</v>
      </c>
      <c r="AO272" s="403">
        <v>1.6533546207164966</v>
      </c>
    </row>
    <row r="273" spans="1:41">
      <c r="A273" s="395">
        <v>271</v>
      </c>
      <c r="B273" s="396">
        <v>391902</v>
      </c>
      <c r="C273" s="396" t="s">
        <v>580</v>
      </c>
      <c r="D273" s="418">
        <v>39</v>
      </c>
      <c r="E273" s="402">
        <v>191519</v>
      </c>
      <c r="F273" s="402">
        <v>132473.06956713885</v>
      </c>
      <c r="G273" s="402">
        <v>8245.78960569847</v>
      </c>
      <c r="H273" s="402">
        <v>0</v>
      </c>
      <c r="I273" s="402">
        <v>15.140982834956999</v>
      </c>
      <c r="J273" s="402">
        <v>46.120351700858876</v>
      </c>
      <c r="K273" s="402">
        <v>0</v>
      </c>
      <c r="L273" s="402">
        <v>0</v>
      </c>
      <c r="M273" s="402">
        <v>0</v>
      </c>
      <c r="N273" s="402">
        <v>8307.050940234285</v>
      </c>
      <c r="O273" s="403">
        <v>0.69169674845388118</v>
      </c>
      <c r="P273" s="403">
        <v>4.3054681810673984E-2</v>
      </c>
      <c r="Q273" s="403">
        <v>0</v>
      </c>
      <c r="R273" s="403">
        <v>7.9057340707485945E-5</v>
      </c>
      <c r="S273" s="403">
        <v>2.4081345297781879E-4</v>
      </c>
      <c r="T273" s="403">
        <v>0</v>
      </c>
      <c r="U273" s="403">
        <v>0</v>
      </c>
      <c r="V273" s="403">
        <v>0</v>
      </c>
      <c r="W273" s="403">
        <v>4.3374552604359282E-2</v>
      </c>
      <c r="X273" s="404">
        <v>34.940845863413799</v>
      </c>
      <c r="Y273" s="403">
        <v>2.2018162392997165</v>
      </c>
      <c r="Z273" s="403">
        <v>1.7349585225935035E-2</v>
      </c>
      <c r="AA273" s="403">
        <v>9.546802625128066E-2</v>
      </c>
      <c r="AB273" s="403">
        <v>2.7154038413971723E-2</v>
      </c>
      <c r="AC273" s="405">
        <v>1.5724409635116357E-2</v>
      </c>
      <c r="AD273" s="405">
        <v>9.3767436378221257E-4</v>
      </c>
      <c r="AE273" s="405">
        <v>1.5173170021222874E-3</v>
      </c>
      <c r="AF273" s="403">
        <v>2.3599672901919235</v>
      </c>
      <c r="AG273" s="404">
        <v>27.732326703044865</v>
      </c>
      <c r="AH273" s="403">
        <v>1.720769485440937</v>
      </c>
      <c r="AI273" s="403">
        <v>4.0047003656342511E-3</v>
      </c>
      <c r="AJ273" s="403">
        <v>4.6531515387944295E-3</v>
      </c>
      <c r="AK273" s="403">
        <v>1.9132245602993168E-2</v>
      </c>
      <c r="AL273" s="406">
        <v>1.2973474691298932E-2</v>
      </c>
      <c r="AM273" s="406">
        <v>3.737050306026272E-4</v>
      </c>
      <c r="AN273" s="406">
        <v>1.1319486771921776E-3</v>
      </c>
      <c r="AO273" s="403">
        <v>1.7630387113474524</v>
      </c>
    </row>
    <row r="274" spans="1:41">
      <c r="A274" s="395">
        <v>272</v>
      </c>
      <c r="B274" s="396">
        <v>391903</v>
      </c>
      <c r="C274" s="396" t="s">
        <v>581</v>
      </c>
      <c r="D274" s="418">
        <v>39</v>
      </c>
      <c r="E274" s="402">
        <v>254675</v>
      </c>
      <c r="F274" s="402">
        <v>351914.00209270912</v>
      </c>
      <c r="G274" s="402">
        <v>23725.397749254294</v>
      </c>
      <c r="H274" s="402">
        <v>0</v>
      </c>
      <c r="I274" s="402">
        <v>40.22194007036483</v>
      </c>
      <c r="J274" s="402">
        <v>122.51846807812349</v>
      </c>
      <c r="K274" s="402">
        <v>0</v>
      </c>
      <c r="L274" s="402">
        <v>0</v>
      </c>
      <c r="M274" s="402">
        <v>0</v>
      </c>
      <c r="N274" s="402">
        <v>23888.138157402784</v>
      </c>
      <c r="O274" s="403">
        <v>1.3818160482682209</v>
      </c>
      <c r="P274" s="403">
        <v>9.3159508193793247E-2</v>
      </c>
      <c r="Q274" s="403">
        <v>0</v>
      </c>
      <c r="R274" s="403">
        <v>1.5793438724007002E-4</v>
      </c>
      <c r="S274" s="403">
        <v>4.8107771896779622E-4</v>
      </c>
      <c r="T274" s="403">
        <v>0</v>
      </c>
      <c r="U274" s="403">
        <v>0</v>
      </c>
      <c r="V274" s="403">
        <v>0</v>
      </c>
      <c r="W274" s="403">
        <v>9.3798520300001118E-2</v>
      </c>
      <c r="X274" s="404">
        <v>38.955329704645301</v>
      </c>
      <c r="Y274" s="403">
        <v>2.5607066764449788</v>
      </c>
      <c r="Z274" s="403">
        <v>1.8144411209880872E-2</v>
      </c>
      <c r="AA274" s="403">
        <v>0.10538847929982643</v>
      </c>
      <c r="AB274" s="403">
        <v>3.5547299470523985E-2</v>
      </c>
      <c r="AC274" s="405">
        <v>1.1915950103987577E-2</v>
      </c>
      <c r="AD274" s="405">
        <v>8.678174600332269E-4</v>
      </c>
      <c r="AE274" s="405">
        <v>2.1426024321515211E-3</v>
      </c>
      <c r="AF274" s="403">
        <v>2.7347132364213818</v>
      </c>
      <c r="AG274" s="404">
        <v>30.767693949269216</v>
      </c>
      <c r="AH274" s="403">
        <v>2.0049904131707832</v>
      </c>
      <c r="AI274" s="403">
        <v>4.7975568967600869E-3</v>
      </c>
      <c r="AJ274" s="403">
        <v>9.0993491053735116E-3</v>
      </c>
      <c r="AK274" s="403">
        <v>2.3284830989743745E-2</v>
      </c>
      <c r="AL274" s="406">
        <v>9.5276036191260793E-3</v>
      </c>
      <c r="AM274" s="406">
        <v>3.3617550884970318E-4</v>
      </c>
      <c r="AN274" s="406">
        <v>1.7019541648154719E-3</v>
      </c>
      <c r="AO274" s="403">
        <v>2.0537378834554518</v>
      </c>
    </row>
    <row r="275" spans="1:41">
      <c r="A275" s="395">
        <v>273</v>
      </c>
      <c r="B275" s="396">
        <v>391904</v>
      </c>
      <c r="C275" s="396" t="s">
        <v>582</v>
      </c>
      <c r="D275" s="418">
        <v>39</v>
      </c>
      <c r="E275" s="402">
        <v>407813</v>
      </c>
      <c r="F275" s="402">
        <v>455549.38062024151</v>
      </c>
      <c r="G275" s="402">
        <v>28222.657787560216</v>
      </c>
      <c r="H275" s="402">
        <v>0</v>
      </c>
      <c r="I275" s="402">
        <v>52.06692480957917</v>
      </c>
      <c r="J275" s="402">
        <v>158.59900974564351</v>
      </c>
      <c r="K275" s="402">
        <v>0</v>
      </c>
      <c r="L275" s="402">
        <v>0</v>
      </c>
      <c r="M275" s="402">
        <v>0</v>
      </c>
      <c r="N275" s="402">
        <v>28433.323722115441</v>
      </c>
      <c r="O275" s="403">
        <v>1.1170545829099159</v>
      </c>
      <c r="P275" s="403">
        <v>6.9204899764255229E-2</v>
      </c>
      <c r="Q275" s="403">
        <v>0</v>
      </c>
      <c r="R275" s="403">
        <v>1.2767352882222776E-4</v>
      </c>
      <c r="S275" s="403">
        <v>3.889013095356046E-4</v>
      </c>
      <c r="T275" s="403">
        <v>0</v>
      </c>
      <c r="U275" s="403">
        <v>0</v>
      </c>
      <c r="V275" s="403">
        <v>0</v>
      </c>
      <c r="W275" s="403">
        <v>6.9721474602613062E-2</v>
      </c>
      <c r="X275" s="404">
        <v>42.669105349406287</v>
      </c>
      <c r="Y275" s="403">
        <v>2.8292107572807037</v>
      </c>
      <c r="Z275" s="403">
        <v>1.5955435713559191E-2</v>
      </c>
      <c r="AA275" s="403">
        <v>0.10522915494792999</v>
      </c>
      <c r="AB275" s="403">
        <v>3.7726207853870534E-2</v>
      </c>
      <c r="AC275" s="405">
        <v>1.1704490893139321E-2</v>
      </c>
      <c r="AD275" s="405">
        <v>8.9986525428452499E-4</v>
      </c>
      <c r="AE275" s="405">
        <v>1.7006629566359496E-3</v>
      </c>
      <c r="AF275" s="403">
        <v>3.0024265749001215</v>
      </c>
      <c r="AG275" s="404">
        <v>25.393069171087753</v>
      </c>
      <c r="AH275" s="403">
        <v>1.6522880242779674</v>
      </c>
      <c r="AI275" s="403">
        <v>2.8533452273634269E-3</v>
      </c>
      <c r="AJ275" s="403">
        <v>7.8055222014583401E-3</v>
      </c>
      <c r="AK275" s="403">
        <v>1.8662779720281453E-2</v>
      </c>
      <c r="AL275" s="406">
        <v>8.3119291808184757E-3</v>
      </c>
      <c r="AM275" s="406">
        <v>3.0540692562172584E-4</v>
      </c>
      <c r="AN275" s="406">
        <v>8.9935474510173551E-4</v>
      </c>
      <c r="AO275" s="403">
        <v>1.6911263622786126</v>
      </c>
    </row>
    <row r="276" spans="1:41">
      <c r="A276" s="395">
        <v>274</v>
      </c>
      <c r="B276" s="396">
        <v>391905</v>
      </c>
      <c r="C276" s="396" t="s">
        <v>583</v>
      </c>
      <c r="D276" s="418">
        <v>39</v>
      </c>
      <c r="E276" s="402">
        <v>103832</v>
      </c>
      <c r="F276" s="402">
        <v>77444.533877186404</v>
      </c>
      <c r="G276" s="402">
        <v>5307.3774580586241</v>
      </c>
      <c r="H276" s="402">
        <v>0</v>
      </c>
      <c r="I276" s="402">
        <v>8.8515074190339131</v>
      </c>
      <c r="J276" s="402">
        <v>26.962228258134417</v>
      </c>
      <c r="K276" s="402">
        <v>0</v>
      </c>
      <c r="L276" s="402">
        <v>0</v>
      </c>
      <c r="M276" s="402">
        <v>0</v>
      </c>
      <c r="N276" s="402">
        <v>5343.1911937357918</v>
      </c>
      <c r="O276" s="403">
        <v>0.74586383655507371</v>
      </c>
      <c r="P276" s="403">
        <v>5.1115046017206879E-2</v>
      </c>
      <c r="Q276" s="403">
        <v>0</v>
      </c>
      <c r="R276" s="403">
        <v>8.5248357144559607E-5</v>
      </c>
      <c r="S276" s="403">
        <v>2.5967166440147947E-4</v>
      </c>
      <c r="T276" s="403">
        <v>0</v>
      </c>
      <c r="U276" s="403">
        <v>0</v>
      </c>
      <c r="V276" s="403">
        <v>0</v>
      </c>
      <c r="W276" s="403">
        <v>5.1459966038752906E-2</v>
      </c>
      <c r="X276" s="404">
        <v>20.086053789792143</v>
      </c>
      <c r="Y276" s="403">
        <v>1.3197609476691949</v>
      </c>
      <c r="Z276" s="403">
        <v>9.8612698165022161E-2</v>
      </c>
      <c r="AA276" s="403">
        <v>0.66216816162231229</v>
      </c>
      <c r="AB276" s="403">
        <v>0.30916957375553583</v>
      </c>
      <c r="AC276" s="405">
        <v>6.536504828853258E-3</v>
      </c>
      <c r="AD276" s="405">
        <v>7.0120012373706554E-4</v>
      </c>
      <c r="AE276" s="405">
        <v>8.1975016502127155E-4</v>
      </c>
      <c r="AF276" s="403">
        <v>2.3977688363296759</v>
      </c>
      <c r="AG276" s="404">
        <v>15.240930044569874</v>
      </c>
      <c r="AH276" s="403">
        <v>0.9931980047342871</v>
      </c>
      <c r="AI276" s="403">
        <v>5.4806134847530032E-2</v>
      </c>
      <c r="AJ276" s="403">
        <v>0.58124249625794444</v>
      </c>
      <c r="AK276" s="403">
        <v>0.16266811645562065</v>
      </c>
      <c r="AL276" s="406">
        <v>5.2356546498094885E-3</v>
      </c>
      <c r="AM276" s="406">
        <v>2.7555115969079587E-4</v>
      </c>
      <c r="AN276" s="406">
        <v>5.402823531145426E-4</v>
      </c>
      <c r="AO276" s="403">
        <v>1.7979662404579968</v>
      </c>
    </row>
    <row r="277" spans="1:41">
      <c r="A277" s="395">
        <v>275</v>
      </c>
      <c r="B277" s="396">
        <v>391906</v>
      </c>
      <c r="C277" s="396" t="s">
        <v>584</v>
      </c>
      <c r="D277" s="418">
        <v>29</v>
      </c>
      <c r="E277" s="402">
        <v>502075</v>
      </c>
      <c r="F277" s="402">
        <v>402170.47832308128</v>
      </c>
      <c r="G277" s="402">
        <v>26749.718356241632</v>
      </c>
      <c r="H277" s="402">
        <v>0</v>
      </c>
      <c r="I277" s="402">
        <v>45.96599391040845</v>
      </c>
      <c r="J277" s="402">
        <v>140.01520433224877</v>
      </c>
      <c r="K277" s="402">
        <v>0</v>
      </c>
      <c r="L277" s="402">
        <v>0</v>
      </c>
      <c r="M277" s="402">
        <v>0</v>
      </c>
      <c r="N277" s="402">
        <v>26935.69955448429</v>
      </c>
      <c r="O277" s="403">
        <v>0.80101673718683708</v>
      </c>
      <c r="P277" s="403">
        <v>5.3278331636193062E-2</v>
      </c>
      <c r="Q277" s="403">
        <v>0</v>
      </c>
      <c r="R277" s="403">
        <v>9.1552046826486977E-5</v>
      </c>
      <c r="S277" s="403">
        <v>2.7887308536025246E-4</v>
      </c>
      <c r="T277" s="403">
        <v>0</v>
      </c>
      <c r="U277" s="403">
        <v>0</v>
      </c>
      <c r="V277" s="403">
        <v>0</v>
      </c>
      <c r="W277" s="403">
        <v>5.3648756768379803E-2</v>
      </c>
      <c r="X277" s="404">
        <v>41.173119307978382</v>
      </c>
      <c r="Y277" s="403">
        <v>2.8939032036166505</v>
      </c>
      <c r="Z277" s="403">
        <v>2.3330502846237101E-2</v>
      </c>
      <c r="AA277" s="403">
        <v>9.5684936368645251E-2</v>
      </c>
      <c r="AB277" s="403">
        <v>3.7360508408962413E-2</v>
      </c>
      <c r="AC277" s="405">
        <v>8.9374576909827079E-3</v>
      </c>
      <c r="AD277" s="405">
        <v>2.6784125433661394E-2</v>
      </c>
      <c r="AE277" s="405">
        <v>2.2268740900977167E-2</v>
      </c>
      <c r="AF277" s="403">
        <v>3.1082694752661153</v>
      </c>
      <c r="AG277" s="404">
        <v>28.689521671003046</v>
      </c>
      <c r="AH277" s="403">
        <v>2.0364534251069344</v>
      </c>
      <c r="AI277" s="403">
        <v>7.7293065468523247E-3</v>
      </c>
      <c r="AJ277" s="403">
        <v>1.1270843782441243E-2</v>
      </c>
      <c r="AK277" s="403">
        <v>2.3919162339488965E-2</v>
      </c>
      <c r="AL277" s="406">
        <v>6.4802176678696562E-3</v>
      </c>
      <c r="AM277" s="406">
        <v>1.0383537388298964E-2</v>
      </c>
      <c r="AN277" s="406">
        <v>1.8410251087662088E-2</v>
      </c>
      <c r="AO277" s="403">
        <v>2.1146467439195473</v>
      </c>
    </row>
    <row r="278" spans="1:41">
      <c r="A278" s="395">
        <v>276</v>
      </c>
      <c r="B278" s="396">
        <v>391909</v>
      </c>
      <c r="C278" s="396" t="s">
        <v>585</v>
      </c>
      <c r="D278" s="418">
        <v>39</v>
      </c>
      <c r="E278" s="402">
        <v>1988999</v>
      </c>
      <c r="F278" s="402">
        <v>1574740.572093359</v>
      </c>
      <c r="G278" s="402">
        <v>104090.99889200114</v>
      </c>
      <c r="H278" s="402">
        <v>0</v>
      </c>
      <c r="I278" s="402">
        <v>179.9846568776905</v>
      </c>
      <c r="J278" s="402">
        <v>548.24417717405538</v>
      </c>
      <c r="K278" s="402">
        <v>0</v>
      </c>
      <c r="L278" s="402">
        <v>0</v>
      </c>
      <c r="M278" s="402">
        <v>0</v>
      </c>
      <c r="N278" s="402">
        <v>104819.22772605288</v>
      </c>
      <c r="O278" s="403">
        <v>0.79172517034616863</v>
      </c>
      <c r="P278" s="403">
        <v>5.2333359087662262E-2</v>
      </c>
      <c r="Q278" s="403">
        <v>0</v>
      </c>
      <c r="R278" s="403">
        <v>9.0490069063730303E-5</v>
      </c>
      <c r="S278" s="403">
        <v>2.756382367080403E-4</v>
      </c>
      <c r="T278" s="403">
        <v>0</v>
      </c>
      <c r="U278" s="403">
        <v>0</v>
      </c>
      <c r="V278" s="403">
        <v>0</v>
      </c>
      <c r="W278" s="403">
        <v>5.2699487393434032E-2</v>
      </c>
      <c r="X278" s="404">
        <v>39.190103074712695</v>
      </c>
      <c r="Y278" s="403">
        <v>2.6171091392929204</v>
      </c>
      <c r="Z278" s="403">
        <v>2.2869111374264894E-2</v>
      </c>
      <c r="AA278" s="403">
        <v>9.840182412073667E-2</v>
      </c>
      <c r="AB278" s="403">
        <v>3.8170668032899105E-2</v>
      </c>
      <c r="AC278" s="405">
        <v>1.6474761043276803E-2</v>
      </c>
      <c r="AD278" s="405">
        <v>1.1807149712901991E-3</v>
      </c>
      <c r="AE278" s="405">
        <v>1.8914303319453921E-3</v>
      </c>
      <c r="AF278" s="403">
        <v>2.7960976491673351</v>
      </c>
      <c r="AG278" s="404">
        <v>29.167892278798845</v>
      </c>
      <c r="AH278" s="403">
        <v>1.9379690049249758</v>
      </c>
      <c r="AI278" s="403">
        <v>7.6607497725552243E-3</v>
      </c>
      <c r="AJ278" s="403">
        <v>6.560575914028588E-3</v>
      </c>
      <c r="AK278" s="403">
        <v>2.5572659980032438E-2</v>
      </c>
      <c r="AL278" s="406">
        <v>1.3363096115376834E-2</v>
      </c>
      <c r="AM278" s="406">
        <v>4.5901617702742031E-4</v>
      </c>
      <c r="AN278" s="406">
        <v>1.3782282049057144E-3</v>
      </c>
      <c r="AO278" s="403">
        <v>1.9929633310889019</v>
      </c>
    </row>
    <row r="279" spans="1:41">
      <c r="A279" s="395">
        <v>277</v>
      </c>
      <c r="B279" s="396">
        <v>392101</v>
      </c>
      <c r="C279" s="396" t="s">
        <v>586</v>
      </c>
      <c r="D279" s="418">
        <v>39</v>
      </c>
      <c r="E279" s="402">
        <v>870586</v>
      </c>
      <c r="F279" s="402">
        <v>5902469.0643099491</v>
      </c>
      <c r="G279" s="402">
        <v>398006.90355522692</v>
      </c>
      <c r="H279" s="402">
        <v>0</v>
      </c>
      <c r="I279" s="402">
        <v>674.62151423379169</v>
      </c>
      <c r="J279" s="402">
        <v>2054.9380341145347</v>
      </c>
      <c r="K279" s="402">
        <v>0</v>
      </c>
      <c r="L279" s="402">
        <v>0</v>
      </c>
      <c r="M279" s="402">
        <v>0</v>
      </c>
      <c r="N279" s="402">
        <v>400736.46310357528</v>
      </c>
      <c r="O279" s="403">
        <v>6.7798805222114176</v>
      </c>
      <c r="P279" s="403">
        <v>0.45717126573965916</v>
      </c>
      <c r="Q279" s="403">
        <v>0</v>
      </c>
      <c r="R279" s="403">
        <v>7.7490508029510205E-4</v>
      </c>
      <c r="S279" s="403">
        <v>2.3604078564490294E-3</v>
      </c>
      <c r="T279" s="403">
        <v>0</v>
      </c>
      <c r="U279" s="403">
        <v>0</v>
      </c>
      <c r="V279" s="403">
        <v>0</v>
      </c>
      <c r="W279" s="403">
        <v>0.46030657867640334</v>
      </c>
      <c r="X279" s="404">
        <v>49.088715265910487</v>
      </c>
      <c r="Y279" s="403">
        <v>3.2171152553309392</v>
      </c>
      <c r="Z279" s="403">
        <v>1.2190772333665429E-2</v>
      </c>
      <c r="AA279" s="403">
        <v>0.11253639163944372</v>
      </c>
      <c r="AB279" s="403">
        <v>2.776320507802197E-2</v>
      </c>
      <c r="AC279" s="405">
        <v>4.3969946070917133E-3</v>
      </c>
      <c r="AD279" s="405">
        <v>6.8453967909474654E-4</v>
      </c>
      <c r="AE279" s="405">
        <v>1.2834852161828156E-3</v>
      </c>
      <c r="AF279" s="403">
        <v>3.3759706438844437</v>
      </c>
      <c r="AG279" s="404">
        <v>45.119093923776987</v>
      </c>
      <c r="AH279" s="403">
        <v>2.9424556125305026</v>
      </c>
      <c r="AI279" s="403">
        <v>7.4513420889050737E-4</v>
      </c>
      <c r="AJ279" s="403">
        <v>6.5514896273146444E-3</v>
      </c>
      <c r="AK279" s="403">
        <v>2.4709228215497619E-2</v>
      </c>
      <c r="AL279" s="406">
        <v>3.899421395084251E-3</v>
      </c>
      <c r="AM279" s="406">
        <v>3.4875814255311011E-4</v>
      </c>
      <c r="AN279" s="406">
        <v>1.02675032388239E-3</v>
      </c>
      <c r="AO279" s="403">
        <v>2.9797363944437225</v>
      </c>
    </row>
    <row r="280" spans="1:41">
      <c r="A280" s="395">
        <v>278</v>
      </c>
      <c r="B280" s="396">
        <v>411101</v>
      </c>
      <c r="C280" s="396" t="s">
        <v>587</v>
      </c>
      <c r="D280" s="418">
        <v>41</v>
      </c>
      <c r="E280" s="402">
        <v>9696818</v>
      </c>
      <c r="F280" s="402">
        <v>7851057.7993997633</v>
      </c>
      <c r="G280" s="402">
        <v>530066.36236260238</v>
      </c>
      <c r="H280" s="402">
        <v>0</v>
      </c>
      <c r="I280" s="402">
        <v>2134.0371966076741</v>
      </c>
      <c r="J280" s="402">
        <v>3806.6475808389546</v>
      </c>
      <c r="K280" s="402">
        <v>0</v>
      </c>
      <c r="L280" s="402">
        <v>0</v>
      </c>
      <c r="M280" s="402">
        <v>0</v>
      </c>
      <c r="N280" s="402">
        <v>536007.04714004905</v>
      </c>
      <c r="O280" s="403">
        <v>0.80965300157224396</v>
      </c>
      <c r="P280" s="403">
        <v>5.466394876779191E-2</v>
      </c>
      <c r="Q280" s="403">
        <v>0</v>
      </c>
      <c r="R280" s="403">
        <v>2.200760287145406E-4</v>
      </c>
      <c r="S280" s="403">
        <v>3.9256667298890777E-4</v>
      </c>
      <c r="T280" s="403">
        <v>0</v>
      </c>
      <c r="U280" s="403">
        <v>0</v>
      </c>
      <c r="V280" s="403">
        <v>0</v>
      </c>
      <c r="W280" s="403">
        <v>5.5276591469495359E-2</v>
      </c>
      <c r="X280" s="404">
        <v>28.194381830105691</v>
      </c>
      <c r="Y280" s="403">
        <v>2.208145978580073</v>
      </c>
      <c r="Z280" s="403">
        <v>9.3791626305926475E-3</v>
      </c>
      <c r="AA280" s="403">
        <v>6.5350883018290826E-2</v>
      </c>
      <c r="AB280" s="403">
        <v>2.3356964755738598E-2</v>
      </c>
      <c r="AC280" s="405">
        <v>1.0596819026622467E-2</v>
      </c>
      <c r="AD280" s="405">
        <v>1.582147081419931E-3</v>
      </c>
      <c r="AE280" s="405">
        <v>1.975486775766617E-3</v>
      </c>
      <c r="AF280" s="403">
        <v>2.3203874418685051</v>
      </c>
      <c r="AG280" s="404">
        <v>22.221806107749032</v>
      </c>
      <c r="AH280" s="403">
        <v>1.7930522841935601</v>
      </c>
      <c r="AI280" s="403">
        <v>1.8632126224295495E-3</v>
      </c>
      <c r="AJ280" s="403">
        <v>5.2646962289111445E-3</v>
      </c>
      <c r="AK280" s="403">
        <v>1.804995662934791E-2</v>
      </c>
      <c r="AL280" s="406">
        <v>8.9937167346239629E-3</v>
      </c>
      <c r="AM280" s="406">
        <v>5.8109681982290023E-4</v>
      </c>
      <c r="AN280" s="406">
        <v>1.4762942496471467E-3</v>
      </c>
      <c r="AO280" s="403">
        <v>1.8292812574783439</v>
      </c>
    </row>
    <row r="281" spans="1:41">
      <c r="A281" s="395">
        <v>279</v>
      </c>
      <c r="B281" s="396">
        <v>411102</v>
      </c>
      <c r="C281" s="396" t="s">
        <v>588</v>
      </c>
      <c r="D281" s="418">
        <v>41</v>
      </c>
      <c r="E281" s="402">
        <v>9687502</v>
      </c>
      <c r="F281" s="402">
        <v>18161686.846848231</v>
      </c>
      <c r="G281" s="402">
        <v>1184588.7878231253</v>
      </c>
      <c r="H281" s="402">
        <v>0</v>
      </c>
      <c r="I281" s="402">
        <v>4936.6233537699363</v>
      </c>
      <c r="J281" s="402">
        <v>8805.8377693761304</v>
      </c>
      <c r="K281" s="402">
        <v>0</v>
      </c>
      <c r="L281" s="402">
        <v>0</v>
      </c>
      <c r="M281" s="402">
        <v>0</v>
      </c>
      <c r="N281" s="402">
        <v>1198331.2489462714</v>
      </c>
      <c r="O281" s="403">
        <v>1.8747543842414929</v>
      </c>
      <c r="P281" s="403">
        <v>0.1222801076916552</v>
      </c>
      <c r="Q281" s="403">
        <v>0</v>
      </c>
      <c r="R281" s="403">
        <v>5.0958682163574633E-4</v>
      </c>
      <c r="S281" s="403">
        <v>9.0898951756357112E-4</v>
      </c>
      <c r="T281" s="403">
        <v>0</v>
      </c>
      <c r="U281" s="403">
        <v>0</v>
      </c>
      <c r="V281" s="403">
        <v>0</v>
      </c>
      <c r="W281" s="403">
        <v>0.12369868403085453</v>
      </c>
      <c r="X281" s="404">
        <v>38.53806152048805</v>
      </c>
      <c r="Y281" s="403">
        <v>3.3053677948350462</v>
      </c>
      <c r="Z281" s="403">
        <v>1.1316181837754135E-2</v>
      </c>
      <c r="AA281" s="403">
        <v>8.2577129331132149E-2</v>
      </c>
      <c r="AB281" s="403">
        <v>3.0572387834171613E-2</v>
      </c>
      <c r="AC281" s="405">
        <v>1.371557962151965E-2</v>
      </c>
      <c r="AD281" s="405">
        <v>1.902475198905032E-3</v>
      </c>
      <c r="AE281" s="405">
        <v>2.3751024153763033E-3</v>
      </c>
      <c r="AF281" s="403">
        <v>3.4478266510739042</v>
      </c>
      <c r="AG281" s="404">
        <v>31.960732766914493</v>
      </c>
      <c r="AH281" s="403">
        <v>2.8262572182113272</v>
      </c>
      <c r="AI281" s="403">
        <v>2.3633899245158606E-3</v>
      </c>
      <c r="AJ281" s="403">
        <v>6.5104148357702854E-3</v>
      </c>
      <c r="AK281" s="403">
        <v>2.5199317008448938E-2</v>
      </c>
      <c r="AL281" s="406">
        <v>1.2088510759226729E-2</v>
      </c>
      <c r="AM281" s="406">
        <v>7.1183538943602777E-4</v>
      </c>
      <c r="AN281" s="406">
        <v>1.7787208265305221E-3</v>
      </c>
      <c r="AO281" s="403">
        <v>2.8749094069552581</v>
      </c>
    </row>
    <row r="282" spans="1:41">
      <c r="A282" s="395">
        <v>280</v>
      </c>
      <c r="B282" s="396">
        <v>411201</v>
      </c>
      <c r="C282" s="396" t="s">
        <v>589</v>
      </c>
      <c r="D282" s="418">
        <v>41</v>
      </c>
      <c r="E282" s="402">
        <v>613635</v>
      </c>
      <c r="F282" s="402">
        <v>568426.56772281171</v>
      </c>
      <c r="G282" s="402">
        <v>39589.159318703052</v>
      </c>
      <c r="H282" s="402">
        <v>0</v>
      </c>
      <c r="I282" s="402">
        <v>154.5070065785597</v>
      </c>
      <c r="J282" s="402">
        <v>275.60612521182316</v>
      </c>
      <c r="K282" s="402">
        <v>0</v>
      </c>
      <c r="L282" s="402">
        <v>0</v>
      </c>
      <c r="M282" s="402">
        <v>0</v>
      </c>
      <c r="N282" s="402">
        <v>40019.272450493438</v>
      </c>
      <c r="O282" s="403">
        <v>0.9263268355338462</v>
      </c>
      <c r="P282" s="403">
        <v>6.4515810406354027E-2</v>
      </c>
      <c r="Q282" s="403">
        <v>0</v>
      </c>
      <c r="R282" s="403">
        <v>2.5178975543859084E-4</v>
      </c>
      <c r="S282" s="403">
        <v>4.4913690583461369E-4</v>
      </c>
      <c r="T282" s="403">
        <v>0</v>
      </c>
      <c r="U282" s="403">
        <v>0</v>
      </c>
      <c r="V282" s="403">
        <v>0</v>
      </c>
      <c r="W282" s="403">
        <v>6.5216737067627234E-2</v>
      </c>
      <c r="X282" s="404">
        <v>29.425940062955167</v>
      </c>
      <c r="Y282" s="403">
        <v>2.343249680664786</v>
      </c>
      <c r="Z282" s="403">
        <v>9.5649183879355261E-3</v>
      </c>
      <c r="AA282" s="403">
        <v>6.7490524058789275E-2</v>
      </c>
      <c r="AB282" s="403">
        <v>2.4382813134145212E-2</v>
      </c>
      <c r="AC282" s="405">
        <v>3.5513864289496433E-2</v>
      </c>
      <c r="AD282" s="405">
        <v>2.291564899639973E-3</v>
      </c>
      <c r="AE282" s="405">
        <v>3.6421139645798186E-3</v>
      </c>
      <c r="AF282" s="403">
        <v>2.4861354793993717</v>
      </c>
      <c r="AG282" s="404">
        <v>23.716224034197126</v>
      </c>
      <c r="AH282" s="403">
        <v>1.9397910962550511</v>
      </c>
      <c r="AI282" s="403">
        <v>2.0817775024732513E-3</v>
      </c>
      <c r="AJ282" s="403">
        <v>5.9079647788553499E-3</v>
      </c>
      <c r="AK282" s="403">
        <v>1.9523524823351304E-2</v>
      </c>
      <c r="AL282" s="406">
        <v>3.22151071689269E-2</v>
      </c>
      <c r="AM282" s="406">
        <v>8.3115017574192753E-4</v>
      </c>
      <c r="AN282" s="406">
        <v>2.8384227329321188E-3</v>
      </c>
      <c r="AO282" s="403">
        <v>2.0031890434373336</v>
      </c>
    </row>
    <row r="283" spans="1:41">
      <c r="A283" s="395">
        <v>281</v>
      </c>
      <c r="B283" s="396">
        <v>411202</v>
      </c>
      <c r="C283" s="396" t="s">
        <v>590</v>
      </c>
      <c r="D283" s="418">
        <v>41</v>
      </c>
      <c r="E283" s="402">
        <v>10717403</v>
      </c>
      <c r="F283" s="402">
        <v>20721731.247424826</v>
      </c>
      <c r="G283" s="402">
        <v>1513604.3043408559</v>
      </c>
      <c r="H283" s="402">
        <v>0</v>
      </c>
      <c r="I283" s="402">
        <v>5632.4824488609611</v>
      </c>
      <c r="J283" s="402">
        <v>10047.095581163003</v>
      </c>
      <c r="K283" s="402">
        <v>0</v>
      </c>
      <c r="L283" s="402">
        <v>0</v>
      </c>
      <c r="M283" s="402">
        <v>0</v>
      </c>
      <c r="N283" s="402">
        <v>1529283.8823708799</v>
      </c>
      <c r="O283" s="403">
        <v>1.9334657143549445</v>
      </c>
      <c r="P283" s="403">
        <v>0.14122864506829275</v>
      </c>
      <c r="Q283" s="403">
        <v>0</v>
      </c>
      <c r="R283" s="403">
        <v>5.2554545619502792E-4</v>
      </c>
      <c r="S283" s="403">
        <v>9.3745617116040175E-4</v>
      </c>
      <c r="T283" s="403">
        <v>0</v>
      </c>
      <c r="U283" s="403">
        <v>0</v>
      </c>
      <c r="V283" s="403">
        <v>0</v>
      </c>
      <c r="W283" s="403">
        <v>0.14269164669564818</v>
      </c>
      <c r="X283" s="404">
        <v>39.421232866274181</v>
      </c>
      <c r="Y283" s="403">
        <v>3.3261234360294454</v>
      </c>
      <c r="Z283" s="403">
        <v>1.1470957616872586E-2</v>
      </c>
      <c r="AA283" s="403">
        <v>8.4300078506503992E-2</v>
      </c>
      <c r="AB283" s="403">
        <v>3.0001112942146822E-2</v>
      </c>
      <c r="AC283" s="405">
        <v>3.2124271926147079E-2</v>
      </c>
      <c r="AD283" s="405">
        <v>2.2060593654118893E-3</v>
      </c>
      <c r="AE283" s="405">
        <v>3.5476853340227518E-3</v>
      </c>
      <c r="AF283" s="403">
        <v>3.4897736017205498</v>
      </c>
      <c r="AG283" s="404">
        <v>32.761257449483438</v>
      </c>
      <c r="AH283" s="403">
        <v>2.8367942451322845</v>
      </c>
      <c r="AI283" s="403">
        <v>2.365019533110775E-3</v>
      </c>
      <c r="AJ283" s="403">
        <v>6.1477686979666234E-3</v>
      </c>
      <c r="AK283" s="403">
        <v>2.4723252059395483E-2</v>
      </c>
      <c r="AL283" s="406">
        <v>2.9300476273946049E-2</v>
      </c>
      <c r="AM283" s="406">
        <v>8.196825432916716E-4</v>
      </c>
      <c r="AN283" s="406">
        <v>2.8079064260708368E-3</v>
      </c>
      <c r="AO283" s="403">
        <v>2.9029583506660628</v>
      </c>
    </row>
    <row r="284" spans="1:41">
      <c r="A284" s="395">
        <v>282</v>
      </c>
      <c r="B284" s="396">
        <v>412101</v>
      </c>
      <c r="C284" s="396" t="s">
        <v>591</v>
      </c>
      <c r="D284" s="418">
        <v>41</v>
      </c>
      <c r="E284" s="402">
        <v>9119713</v>
      </c>
      <c r="F284" s="402">
        <v>24252828.940130208</v>
      </c>
      <c r="G284" s="402">
        <v>1598448.6281238215</v>
      </c>
      <c r="H284" s="402">
        <v>0</v>
      </c>
      <c r="I284" s="402">
        <v>6592.2886321328424</v>
      </c>
      <c r="J284" s="402">
        <v>11759.176275648608</v>
      </c>
      <c r="K284" s="402">
        <v>0</v>
      </c>
      <c r="L284" s="402">
        <v>0</v>
      </c>
      <c r="M284" s="402">
        <v>0</v>
      </c>
      <c r="N284" s="402">
        <v>1616800.0930316029</v>
      </c>
      <c r="O284" s="403">
        <v>2.6593851078570352</v>
      </c>
      <c r="P284" s="403">
        <v>0.17527400567581694</v>
      </c>
      <c r="Q284" s="403">
        <v>0</v>
      </c>
      <c r="R284" s="403">
        <v>7.2286141374545911E-4</v>
      </c>
      <c r="S284" s="403">
        <v>1.2894239408245201E-3</v>
      </c>
      <c r="T284" s="403">
        <v>0</v>
      </c>
      <c r="U284" s="403">
        <v>0</v>
      </c>
      <c r="V284" s="403">
        <v>0</v>
      </c>
      <c r="W284" s="403">
        <v>0.1772862910303869</v>
      </c>
      <c r="X284" s="404">
        <v>37.362428071128079</v>
      </c>
      <c r="Y284" s="403">
        <v>3.0527984786125999</v>
      </c>
      <c r="Z284" s="403">
        <v>1.195706892111556E-2</v>
      </c>
      <c r="AA284" s="403">
        <v>8.2191696403459316E-2</v>
      </c>
      <c r="AB284" s="403">
        <v>3.0924718920958605E-2</v>
      </c>
      <c r="AC284" s="405">
        <v>9.3203252476964406E-3</v>
      </c>
      <c r="AD284" s="405">
        <v>1.895481620652998E-3</v>
      </c>
      <c r="AE284" s="405">
        <v>3.3526797330572459E-3</v>
      </c>
      <c r="AF284" s="403">
        <v>3.1924404494595393</v>
      </c>
      <c r="AG284" s="404">
        <v>30.612349990239991</v>
      </c>
      <c r="AH284" s="403">
        <v>2.5607050418463677</v>
      </c>
      <c r="AI284" s="403">
        <v>2.8780933605488204E-3</v>
      </c>
      <c r="AJ284" s="403">
        <v>9.2336317065465287E-3</v>
      </c>
      <c r="AK284" s="403">
        <v>2.4457405488372157E-2</v>
      </c>
      <c r="AL284" s="406">
        <v>8.0123450426792479E-3</v>
      </c>
      <c r="AM284" s="406">
        <v>7.2273795073065467E-4</v>
      </c>
      <c r="AN284" s="406">
        <v>2.7602509263863488E-3</v>
      </c>
      <c r="AO284" s="403">
        <v>2.6087695063216305</v>
      </c>
    </row>
    <row r="285" spans="1:41">
      <c r="A285" s="395">
        <v>283</v>
      </c>
      <c r="B285" s="396">
        <v>413101</v>
      </c>
      <c r="C285" s="396" t="s">
        <v>592</v>
      </c>
      <c r="D285" s="418">
        <v>41</v>
      </c>
      <c r="E285" s="402">
        <v>7645038</v>
      </c>
      <c r="F285" s="402">
        <v>50241408.816546194</v>
      </c>
      <c r="G285" s="402">
        <v>3474679.3608632311</v>
      </c>
      <c r="H285" s="402">
        <v>0</v>
      </c>
      <c r="I285" s="402">
        <v>13656.380829686339</v>
      </c>
      <c r="J285" s="402">
        <v>24359.945145744339</v>
      </c>
      <c r="K285" s="402">
        <v>0</v>
      </c>
      <c r="L285" s="402">
        <v>0</v>
      </c>
      <c r="M285" s="402">
        <v>0</v>
      </c>
      <c r="N285" s="402">
        <v>3512695.6868386618</v>
      </c>
      <c r="O285" s="403">
        <v>6.5717670489729665</v>
      </c>
      <c r="P285" s="403">
        <v>0.45450125439052508</v>
      </c>
      <c r="Q285" s="403">
        <v>0</v>
      </c>
      <c r="R285" s="403">
        <v>1.7863064682852247E-3</v>
      </c>
      <c r="S285" s="403">
        <v>3.1863733242064119E-3</v>
      </c>
      <c r="T285" s="403">
        <v>0</v>
      </c>
      <c r="U285" s="403">
        <v>0</v>
      </c>
      <c r="V285" s="403">
        <v>0</v>
      </c>
      <c r="W285" s="403">
        <v>0.45947393418301669</v>
      </c>
      <c r="X285" s="404">
        <v>44.697233663181862</v>
      </c>
      <c r="Y285" s="403">
        <v>4.134377206612907</v>
      </c>
      <c r="Z285" s="403">
        <v>1.6046575565858198E-2</v>
      </c>
      <c r="AA285" s="403">
        <v>0.12274186646483147</v>
      </c>
      <c r="AB285" s="403">
        <v>4.3387570403855429E-2</v>
      </c>
      <c r="AC285" s="405">
        <v>8.7332700748165605E-3</v>
      </c>
      <c r="AD285" s="405">
        <v>1.0469486723876614E-3</v>
      </c>
      <c r="AE285" s="405">
        <v>1.3004825753354886E-3</v>
      </c>
      <c r="AF285" s="403">
        <v>4.3276339203699976</v>
      </c>
      <c r="AG285" s="404">
        <v>38.860495042644914</v>
      </c>
      <c r="AH285" s="403">
        <v>3.6979931128672976</v>
      </c>
      <c r="AI285" s="403">
        <v>3.2862127612015065E-3</v>
      </c>
      <c r="AJ285" s="403">
        <v>1.1950702761418458E-2</v>
      </c>
      <c r="AK285" s="403">
        <v>3.8641235074351646E-2</v>
      </c>
      <c r="AL285" s="406">
        <v>7.8598267938518023E-3</v>
      </c>
      <c r="AM285" s="406">
        <v>4.4026086051807096E-4</v>
      </c>
      <c r="AN285" s="406">
        <v>9.1539975737104512E-4</v>
      </c>
      <c r="AO285" s="403">
        <v>3.7610867508760117</v>
      </c>
    </row>
    <row r="286" spans="1:41">
      <c r="A286" s="395">
        <v>284</v>
      </c>
      <c r="B286" s="396">
        <v>413102</v>
      </c>
      <c r="C286" s="396" t="s">
        <v>593</v>
      </c>
      <c r="D286" s="418">
        <v>41</v>
      </c>
      <c r="E286" s="402">
        <v>7039706</v>
      </c>
      <c r="F286" s="402">
        <v>34033233.533348352</v>
      </c>
      <c r="G286" s="402">
        <v>2371464.6770066814</v>
      </c>
      <c r="H286" s="402">
        <v>0</v>
      </c>
      <c r="I286" s="402">
        <v>9250.7516995421502</v>
      </c>
      <c r="J286" s="402">
        <v>16501.282936390096</v>
      </c>
      <c r="K286" s="402">
        <v>0</v>
      </c>
      <c r="L286" s="402">
        <v>0</v>
      </c>
      <c r="M286" s="402">
        <v>0</v>
      </c>
      <c r="N286" s="402">
        <v>2397216.7116426136</v>
      </c>
      <c r="O286" s="403">
        <v>4.8344680208730804</v>
      </c>
      <c r="P286" s="403">
        <v>0.33686984612804588</v>
      </c>
      <c r="Q286" s="403">
        <v>0</v>
      </c>
      <c r="R286" s="403">
        <v>1.3140821079093573E-3</v>
      </c>
      <c r="S286" s="403">
        <v>2.3440301251771161E-3</v>
      </c>
      <c r="T286" s="403">
        <v>0</v>
      </c>
      <c r="U286" s="403">
        <v>0</v>
      </c>
      <c r="V286" s="403">
        <v>0</v>
      </c>
      <c r="W286" s="403">
        <v>0.34052795836113237</v>
      </c>
      <c r="X286" s="404">
        <v>41.276637714800145</v>
      </c>
      <c r="Y286" s="403">
        <v>3.9852438227825813</v>
      </c>
      <c r="Z286" s="403">
        <v>1.2880278590087007E-2</v>
      </c>
      <c r="AA286" s="403">
        <v>9.9565416872561666E-2</v>
      </c>
      <c r="AB286" s="403">
        <v>4.4790103908026603E-2</v>
      </c>
      <c r="AC286" s="405">
        <v>1.3436142558631594E-2</v>
      </c>
      <c r="AD286" s="405">
        <v>2.3446832929794308E-3</v>
      </c>
      <c r="AE286" s="405">
        <v>3.8473873213374426E-3</v>
      </c>
      <c r="AF286" s="403">
        <v>4.1621078353262089</v>
      </c>
      <c r="AG286" s="404">
        <v>35.938510208405447</v>
      </c>
      <c r="AH286" s="403">
        <v>3.5863649087790663</v>
      </c>
      <c r="AI286" s="403">
        <v>2.5620927752652354E-3</v>
      </c>
      <c r="AJ286" s="403">
        <v>1.1429207924505519E-2</v>
      </c>
      <c r="AK286" s="403">
        <v>4.018562821850373E-2</v>
      </c>
      <c r="AL286" s="406">
        <v>1.2191900934983717E-2</v>
      </c>
      <c r="AM286" s="406">
        <v>8.7325205590212465E-4</v>
      </c>
      <c r="AN286" s="406">
        <v>2.9791273670804483E-3</v>
      </c>
      <c r="AO286" s="403">
        <v>3.6565861180553072</v>
      </c>
    </row>
    <row r="287" spans="1:41">
      <c r="A287" s="395">
        <v>285</v>
      </c>
      <c r="B287" s="396">
        <v>413103</v>
      </c>
      <c r="C287" s="396" t="s">
        <v>594</v>
      </c>
      <c r="D287" s="418">
        <v>41</v>
      </c>
      <c r="E287" s="402">
        <v>1521255</v>
      </c>
      <c r="F287" s="402">
        <v>11501687.69571683</v>
      </c>
      <c r="G287" s="402">
        <v>826517.57960321626</v>
      </c>
      <c r="H287" s="402">
        <v>0</v>
      </c>
      <c r="I287" s="402">
        <v>3126.3340550493804</v>
      </c>
      <c r="J287" s="402">
        <v>5576.6844113430134</v>
      </c>
      <c r="K287" s="402">
        <v>0</v>
      </c>
      <c r="L287" s="402">
        <v>0</v>
      </c>
      <c r="M287" s="402">
        <v>0</v>
      </c>
      <c r="N287" s="402">
        <v>835220.59806960868</v>
      </c>
      <c r="O287" s="403">
        <v>7.5606572834382328</v>
      </c>
      <c r="P287" s="403">
        <v>0.54331297488140795</v>
      </c>
      <c r="Q287" s="403">
        <v>0</v>
      </c>
      <c r="R287" s="403">
        <v>2.0551019093113122E-3</v>
      </c>
      <c r="S287" s="403">
        <v>3.665844589725597E-3</v>
      </c>
      <c r="T287" s="403">
        <v>0</v>
      </c>
      <c r="U287" s="403">
        <v>0</v>
      </c>
      <c r="V287" s="403">
        <v>0</v>
      </c>
      <c r="W287" s="403">
        <v>0.54903392138044482</v>
      </c>
      <c r="X287" s="404">
        <v>51.175804386928803</v>
      </c>
      <c r="Y287" s="403">
        <v>4.6674721189945494</v>
      </c>
      <c r="Z287" s="403">
        <v>2.5957415545414263E-2</v>
      </c>
      <c r="AA287" s="403">
        <v>0.12974120160306787</v>
      </c>
      <c r="AB287" s="403">
        <v>5.2345236423878679E-2</v>
      </c>
      <c r="AC287" s="405">
        <v>1.1085248702017013E-2</v>
      </c>
      <c r="AD287" s="405">
        <v>9.8564276922120638E-4</v>
      </c>
      <c r="AE287" s="405">
        <v>1.6330747578727524E-3</v>
      </c>
      <c r="AF287" s="403">
        <v>4.8892199387960238</v>
      </c>
      <c r="AG287" s="404">
        <v>44.835314164884082</v>
      </c>
      <c r="AH287" s="403">
        <v>4.1934637333881799</v>
      </c>
      <c r="AI287" s="403">
        <v>1.0289399948249589E-2</v>
      </c>
      <c r="AJ287" s="403">
        <v>1.6201369297441794E-2</v>
      </c>
      <c r="AK287" s="403">
        <v>4.700703119061355E-2</v>
      </c>
      <c r="AL287" s="406">
        <v>9.9670810109052828E-3</v>
      </c>
      <c r="AM287" s="406">
        <v>4.2150640317419708E-4</v>
      </c>
      <c r="AN287" s="406">
        <v>1.2305956731412733E-3</v>
      </c>
      <c r="AO287" s="403">
        <v>4.2785807169116987</v>
      </c>
    </row>
    <row r="288" spans="1:41">
      <c r="A288" s="395">
        <v>286</v>
      </c>
      <c r="B288" s="396">
        <v>413201</v>
      </c>
      <c r="C288" s="396" t="s">
        <v>595</v>
      </c>
      <c r="D288" s="418">
        <v>41</v>
      </c>
      <c r="E288" s="402">
        <v>1336813</v>
      </c>
      <c r="F288" s="402">
        <v>4145789.5573530486</v>
      </c>
      <c r="G288" s="402">
        <v>278320.69055175834</v>
      </c>
      <c r="H288" s="402">
        <v>0</v>
      </c>
      <c r="I288" s="402">
        <v>1126.8888028534793</v>
      </c>
      <c r="J288" s="402">
        <v>2010.1189154882968</v>
      </c>
      <c r="K288" s="402">
        <v>0</v>
      </c>
      <c r="L288" s="402">
        <v>0</v>
      </c>
      <c r="M288" s="402">
        <v>0</v>
      </c>
      <c r="N288" s="402">
        <v>281457.69827010011</v>
      </c>
      <c r="O288" s="403">
        <v>3.1012486842610363</v>
      </c>
      <c r="P288" s="403">
        <v>0.20819717533548696</v>
      </c>
      <c r="Q288" s="403">
        <v>0</v>
      </c>
      <c r="R288" s="403">
        <v>8.4296666987340729E-4</v>
      </c>
      <c r="S288" s="403">
        <v>1.5036649968905873E-3</v>
      </c>
      <c r="T288" s="403">
        <v>0</v>
      </c>
      <c r="U288" s="403">
        <v>0</v>
      </c>
      <c r="V288" s="403">
        <v>0</v>
      </c>
      <c r="W288" s="403">
        <v>0.21054380700225095</v>
      </c>
      <c r="X288" s="404">
        <v>48.755331516245803</v>
      </c>
      <c r="Y288" s="403">
        <v>4.406846196703035</v>
      </c>
      <c r="Z288" s="403">
        <v>1.554853909965955E-2</v>
      </c>
      <c r="AA288" s="403">
        <v>0.10279978026044831</v>
      </c>
      <c r="AB288" s="403">
        <v>4.2439224173544204E-2</v>
      </c>
      <c r="AC288" s="405">
        <v>8.1131322395825104E-3</v>
      </c>
      <c r="AD288" s="405">
        <v>1.7806606361931608E-3</v>
      </c>
      <c r="AE288" s="405">
        <v>2.0553741885473964E-3</v>
      </c>
      <c r="AF288" s="403">
        <v>4.5795829073010097</v>
      </c>
      <c r="AG288" s="404">
        <v>40.592061626139781</v>
      </c>
      <c r="AH288" s="403">
        <v>3.8041909516047494</v>
      </c>
      <c r="AI288" s="403">
        <v>4.5813365314860879E-3</v>
      </c>
      <c r="AJ288" s="403">
        <v>1.2464319139402635E-2</v>
      </c>
      <c r="AK288" s="403">
        <v>3.6037796541413605E-2</v>
      </c>
      <c r="AL288" s="406">
        <v>6.830214903348307E-3</v>
      </c>
      <c r="AM288" s="406">
        <v>6.4656720455705209E-4</v>
      </c>
      <c r="AN288" s="406">
        <v>1.4034687135642064E-3</v>
      </c>
      <c r="AO288" s="403">
        <v>3.8661546546385233</v>
      </c>
    </row>
    <row r="289" spans="1:41">
      <c r="A289" s="395">
        <v>287</v>
      </c>
      <c r="B289" s="396">
        <v>413202</v>
      </c>
      <c r="C289" s="396" t="s">
        <v>596</v>
      </c>
      <c r="D289" s="418">
        <v>41</v>
      </c>
      <c r="E289" s="402">
        <v>700399</v>
      </c>
      <c r="F289" s="402">
        <v>1681047.551866788</v>
      </c>
      <c r="G289" s="402">
        <v>113754.29152772506</v>
      </c>
      <c r="H289" s="402">
        <v>0</v>
      </c>
      <c r="I289" s="402">
        <v>456.93435160090957</v>
      </c>
      <c r="J289" s="402">
        <v>815.06922507667571</v>
      </c>
      <c r="K289" s="402">
        <v>0</v>
      </c>
      <c r="L289" s="402">
        <v>0</v>
      </c>
      <c r="M289" s="402">
        <v>0</v>
      </c>
      <c r="N289" s="402">
        <v>115026.29510440264</v>
      </c>
      <c r="O289" s="403">
        <v>2.4001284294620464</v>
      </c>
      <c r="P289" s="403">
        <v>0.16241355502752725</v>
      </c>
      <c r="Q289" s="403">
        <v>0</v>
      </c>
      <c r="R289" s="403">
        <v>6.5239149627699291E-4</v>
      </c>
      <c r="S289" s="403">
        <v>1.1637212861193059E-3</v>
      </c>
      <c r="T289" s="403">
        <v>0</v>
      </c>
      <c r="U289" s="403">
        <v>0</v>
      </c>
      <c r="V289" s="403">
        <v>0</v>
      </c>
      <c r="W289" s="403">
        <v>0.16422966780992354</v>
      </c>
      <c r="X289" s="404">
        <v>42.210603275951279</v>
      </c>
      <c r="Y289" s="403">
        <v>3.4998386558795098</v>
      </c>
      <c r="Z289" s="403">
        <v>1.2986553320537759E-2</v>
      </c>
      <c r="AA289" s="403">
        <v>9.3670723264980604E-2</v>
      </c>
      <c r="AB289" s="403">
        <v>3.3164699189026897E-2</v>
      </c>
      <c r="AC289" s="405">
        <v>8.5458128609114357E-3</v>
      </c>
      <c r="AD289" s="405">
        <v>2.6216318277763307E-3</v>
      </c>
      <c r="AE289" s="405">
        <v>8.659425224385401E-3</v>
      </c>
      <c r="AF289" s="403">
        <v>3.6594875015671291</v>
      </c>
      <c r="AG289" s="404">
        <v>33.945966889603284</v>
      </c>
      <c r="AH289" s="403">
        <v>2.9025205373511715</v>
      </c>
      <c r="AI289" s="403">
        <v>2.8880590509704619E-3</v>
      </c>
      <c r="AJ289" s="403">
        <v>1.029863927495457E-2</v>
      </c>
      <c r="AK289" s="403">
        <v>2.6835632726734376E-2</v>
      </c>
      <c r="AL289" s="406">
        <v>7.0822060199090386E-3</v>
      </c>
      <c r="AM289" s="406">
        <v>9.0555412734895228E-4</v>
      </c>
      <c r="AN289" s="406">
        <v>7.0278841209690749E-3</v>
      </c>
      <c r="AO289" s="403">
        <v>2.9575585126720574</v>
      </c>
    </row>
    <row r="290" spans="1:41">
      <c r="A290" s="395">
        <v>288</v>
      </c>
      <c r="B290" s="396">
        <v>413203</v>
      </c>
      <c r="C290" s="396" t="s">
        <v>597</v>
      </c>
      <c r="D290" s="418">
        <v>41</v>
      </c>
      <c r="E290" s="402">
        <v>311873</v>
      </c>
      <c r="F290" s="402">
        <v>1215443.2686973237</v>
      </c>
      <c r="G290" s="402">
        <v>74342.025319852561</v>
      </c>
      <c r="H290" s="402">
        <v>0</v>
      </c>
      <c r="I290" s="402">
        <v>330.37600945503277</v>
      </c>
      <c r="J290" s="402">
        <v>589.31729922907823</v>
      </c>
      <c r="K290" s="402">
        <v>0</v>
      </c>
      <c r="L290" s="402">
        <v>0</v>
      </c>
      <c r="M290" s="402">
        <v>0</v>
      </c>
      <c r="N290" s="402">
        <v>75261.718628536677</v>
      </c>
      <c r="O290" s="403">
        <v>3.8972378779096739</v>
      </c>
      <c r="P290" s="403">
        <v>0.23837275211336845</v>
      </c>
      <c r="Q290" s="403">
        <v>0</v>
      </c>
      <c r="R290" s="403">
        <v>1.0593286672941639E-3</v>
      </c>
      <c r="S290" s="403">
        <v>1.889606664344391E-3</v>
      </c>
      <c r="T290" s="403">
        <v>0</v>
      </c>
      <c r="U290" s="403">
        <v>0</v>
      </c>
      <c r="V290" s="403">
        <v>0</v>
      </c>
      <c r="W290" s="403">
        <v>0.24132168744500701</v>
      </c>
      <c r="X290" s="404">
        <v>40.395842863236986</v>
      </c>
      <c r="Y290" s="403">
        <v>3.0355354260848455</v>
      </c>
      <c r="Z290" s="403">
        <v>1.7590807254191564E-2</v>
      </c>
      <c r="AA290" s="403">
        <v>9.7145297348281257E-2</v>
      </c>
      <c r="AB290" s="403">
        <v>3.9476260338503225E-2</v>
      </c>
      <c r="AC290" s="405">
        <v>9.6395045005537409E-3</v>
      </c>
      <c r="AD290" s="405">
        <v>4.1348621761458692E-3</v>
      </c>
      <c r="AE290" s="405">
        <v>3.0594434707250312E-3</v>
      </c>
      <c r="AF290" s="403">
        <v>3.2065816011732471</v>
      </c>
      <c r="AG290" s="404">
        <v>31.821318206204626</v>
      </c>
      <c r="AH290" s="403">
        <v>2.4379990277328956</v>
      </c>
      <c r="AI290" s="403">
        <v>5.2382182467860189E-3</v>
      </c>
      <c r="AJ290" s="403">
        <v>1.1654073720637308E-2</v>
      </c>
      <c r="AK290" s="403">
        <v>3.0219857322547054E-2</v>
      </c>
      <c r="AL290" s="406">
        <v>7.6569677839029952E-3</v>
      </c>
      <c r="AM290" s="406">
        <v>1.3391699364982946E-3</v>
      </c>
      <c r="AN290" s="406">
        <v>1.9886154279652722E-3</v>
      </c>
      <c r="AO290" s="403">
        <v>2.4960959301712342</v>
      </c>
    </row>
    <row r="291" spans="1:41">
      <c r="A291" s="395">
        <v>289</v>
      </c>
      <c r="B291" s="396">
        <v>413209</v>
      </c>
      <c r="C291" s="396" t="s">
        <v>598</v>
      </c>
      <c r="D291" s="418">
        <v>41</v>
      </c>
      <c r="E291" s="402">
        <v>4847169</v>
      </c>
      <c r="F291" s="402">
        <v>17742021.981629509</v>
      </c>
      <c r="G291" s="402">
        <v>1272164.9875941763</v>
      </c>
      <c r="H291" s="402">
        <v>0</v>
      </c>
      <c r="I291" s="402">
        <v>4822.5520457540197</v>
      </c>
      <c r="J291" s="402">
        <v>8602.3599343167461</v>
      </c>
      <c r="K291" s="402">
        <v>0</v>
      </c>
      <c r="L291" s="402">
        <v>0</v>
      </c>
      <c r="M291" s="402">
        <v>0</v>
      </c>
      <c r="N291" s="402">
        <v>1285589.899574247</v>
      </c>
      <c r="O291" s="403">
        <v>3.6602854122951998</v>
      </c>
      <c r="P291" s="403">
        <v>0.262455257407814</v>
      </c>
      <c r="Q291" s="403">
        <v>0</v>
      </c>
      <c r="R291" s="403">
        <v>9.9492137487965028E-4</v>
      </c>
      <c r="S291" s="403">
        <v>1.7747183839302379E-3</v>
      </c>
      <c r="T291" s="403">
        <v>0</v>
      </c>
      <c r="U291" s="403">
        <v>0</v>
      </c>
      <c r="V291" s="403">
        <v>0</v>
      </c>
      <c r="W291" s="403">
        <v>0.26522489716662384</v>
      </c>
      <c r="X291" s="404">
        <v>42.844319661583711</v>
      </c>
      <c r="Y291" s="403">
        <v>3.8915672538875752</v>
      </c>
      <c r="Z291" s="403">
        <v>1.304709638920328E-2</v>
      </c>
      <c r="AA291" s="403">
        <v>9.9261968054666749E-2</v>
      </c>
      <c r="AB291" s="403">
        <v>3.9146662516978209E-2</v>
      </c>
      <c r="AC291" s="405">
        <v>9.4695241749114586E-3</v>
      </c>
      <c r="AD291" s="405">
        <v>1.6701363521631951E-3</v>
      </c>
      <c r="AE291" s="405">
        <v>3.0151106816724313E-3</v>
      </c>
      <c r="AF291" s="403">
        <v>4.0571777520571688</v>
      </c>
      <c r="AG291" s="404">
        <v>36.699924819224606</v>
      </c>
      <c r="AH291" s="403">
        <v>3.4310980131220301</v>
      </c>
      <c r="AI291" s="403">
        <v>2.705321399958222E-3</v>
      </c>
      <c r="AJ291" s="403">
        <v>1.1616492429345551E-2</v>
      </c>
      <c r="AK291" s="403">
        <v>3.4060603832600955E-2</v>
      </c>
      <c r="AL291" s="406">
        <v>8.3286263356151264E-3</v>
      </c>
      <c r="AM291" s="406">
        <v>6.3153012579956645E-4</v>
      </c>
      <c r="AN291" s="406">
        <v>2.3307011057299345E-3</v>
      </c>
      <c r="AO291" s="403">
        <v>3.4907712883510795</v>
      </c>
    </row>
    <row r="292" spans="1:41">
      <c r="A292" s="395">
        <v>290</v>
      </c>
      <c r="B292" s="396">
        <v>511101</v>
      </c>
      <c r="C292" s="396" t="s">
        <v>599</v>
      </c>
      <c r="D292" s="418">
        <v>46</v>
      </c>
      <c r="E292" s="402">
        <v>14726031</v>
      </c>
      <c r="F292" s="402">
        <v>6439901775.4667053</v>
      </c>
      <c r="G292" s="402">
        <v>362831400.65187007</v>
      </c>
      <c r="H292" s="402">
        <v>0</v>
      </c>
      <c r="I292" s="402">
        <v>40068.906418908344</v>
      </c>
      <c r="J292" s="402">
        <v>1908160.8771751537</v>
      </c>
      <c r="K292" s="402">
        <v>0</v>
      </c>
      <c r="L292" s="402">
        <v>0</v>
      </c>
      <c r="M292" s="402">
        <v>347396.69000250282</v>
      </c>
      <c r="N292" s="402">
        <v>365127027.12546664</v>
      </c>
      <c r="O292" s="403">
        <v>437.31415311204393</v>
      </c>
      <c r="P292" s="403">
        <v>24.638777458221433</v>
      </c>
      <c r="Q292" s="403">
        <v>0</v>
      </c>
      <c r="R292" s="403">
        <v>2.7209576306683274E-3</v>
      </c>
      <c r="S292" s="403">
        <v>0.12957740460923609</v>
      </c>
      <c r="T292" s="403">
        <v>0</v>
      </c>
      <c r="U292" s="403">
        <v>0</v>
      </c>
      <c r="V292" s="403">
        <v>2.3590653177526438E-2</v>
      </c>
      <c r="W292" s="403">
        <v>24.794666473638866</v>
      </c>
      <c r="X292" s="404">
        <v>479.0843507618066</v>
      </c>
      <c r="Y292" s="403">
        <v>27.337520944011061</v>
      </c>
      <c r="Z292" s="403">
        <v>6.3825084480367861E-2</v>
      </c>
      <c r="AA292" s="403">
        <v>0.60688585094508907</v>
      </c>
      <c r="AB292" s="403">
        <v>0.15470632464975906</v>
      </c>
      <c r="AC292" s="405">
        <v>5.7765586072906711E-3</v>
      </c>
      <c r="AD292" s="405">
        <v>2.675349331894917E-3</v>
      </c>
      <c r="AE292" s="405">
        <v>2.6760126209829291E-2</v>
      </c>
      <c r="AF292" s="403">
        <v>28.198150238235321</v>
      </c>
      <c r="AG292" s="404">
        <v>465.27331622026787</v>
      </c>
      <c r="AH292" s="403">
        <v>26.357436162424214</v>
      </c>
      <c r="AI292" s="403">
        <v>1.5491129626658748E-3</v>
      </c>
      <c r="AJ292" s="403">
        <v>1.7457437285116832E-2</v>
      </c>
      <c r="AK292" s="403">
        <v>0.14620195300445882</v>
      </c>
      <c r="AL292" s="406">
        <v>3.934702458047128E-3</v>
      </c>
      <c r="AM292" s="406">
        <v>8.9249403999936176E-4</v>
      </c>
      <c r="AN292" s="406">
        <v>2.5564351512620109E-2</v>
      </c>
      <c r="AO292" s="403">
        <v>26.553036213687129</v>
      </c>
    </row>
    <row r="293" spans="1:41">
      <c r="A293" s="395">
        <v>291</v>
      </c>
      <c r="B293" s="396">
        <v>511104</v>
      </c>
      <c r="C293" s="396" t="s">
        <v>600</v>
      </c>
      <c r="D293" s="418">
        <v>46</v>
      </c>
      <c r="E293" s="402">
        <v>1057336</v>
      </c>
      <c r="F293" s="402">
        <v>803788659.30268955</v>
      </c>
      <c r="G293" s="402">
        <v>66624317.793294579</v>
      </c>
      <c r="H293" s="402">
        <v>0</v>
      </c>
      <c r="I293" s="402">
        <v>38728.385085119568</v>
      </c>
      <c r="J293" s="402">
        <v>377502.36943749507</v>
      </c>
      <c r="K293" s="402">
        <v>0</v>
      </c>
      <c r="L293" s="402">
        <v>0</v>
      </c>
      <c r="M293" s="402">
        <v>47082.309997498429</v>
      </c>
      <c r="N293" s="402">
        <v>67087630.857814692</v>
      </c>
      <c r="O293" s="403">
        <v>760.20173275353295</v>
      </c>
      <c r="P293" s="403">
        <v>63.011490948283779</v>
      </c>
      <c r="Q293" s="403">
        <v>0</v>
      </c>
      <c r="R293" s="403">
        <v>3.6628266780966097E-2</v>
      </c>
      <c r="S293" s="403">
        <v>0.35703160531514588</v>
      </c>
      <c r="T293" s="403">
        <v>0</v>
      </c>
      <c r="U293" s="403">
        <v>0</v>
      </c>
      <c r="V293" s="403">
        <v>4.4529184665516384E-2</v>
      </c>
      <c r="W293" s="403">
        <v>63.449680005045408</v>
      </c>
      <c r="X293" s="404">
        <v>808.5151508216079</v>
      </c>
      <c r="Y293" s="403">
        <v>66.315123278763565</v>
      </c>
      <c r="Z293" s="403">
        <v>8.1210494790694962E-2</v>
      </c>
      <c r="AA293" s="403">
        <v>0.84624631762366054</v>
      </c>
      <c r="AB293" s="403">
        <v>0.3837769018675955</v>
      </c>
      <c r="AC293" s="405">
        <v>5.053053254700084E-3</v>
      </c>
      <c r="AD293" s="405">
        <v>1.3406105092030583E-3</v>
      </c>
      <c r="AE293" s="405">
        <v>4.6378197841368637E-2</v>
      </c>
      <c r="AF293" s="403">
        <v>67.679128854650713</v>
      </c>
      <c r="AG293" s="404">
        <v>789.07534838231606</v>
      </c>
      <c r="AH293" s="403">
        <v>64.946128961716909</v>
      </c>
      <c r="AI293" s="403">
        <v>4.695327106496035E-5</v>
      </c>
      <c r="AJ293" s="403">
        <v>6.6230195227663671E-2</v>
      </c>
      <c r="AK293" s="403">
        <v>0.37285385337973781</v>
      </c>
      <c r="AL293" s="406">
        <v>2.9109082881225703E-3</v>
      </c>
      <c r="AM293" s="406">
        <v>3.5703111191286288E-4</v>
      </c>
      <c r="AN293" s="406">
        <v>4.519064908622638E-2</v>
      </c>
      <c r="AO293" s="403">
        <v>65.433718552081672</v>
      </c>
    </row>
    <row r="294" spans="1:41">
      <c r="A294" s="395">
        <v>292</v>
      </c>
      <c r="B294" s="396">
        <v>512101</v>
      </c>
      <c r="C294" s="396" t="s">
        <v>601</v>
      </c>
      <c r="D294" s="418">
        <v>46</v>
      </c>
      <c r="E294" s="402">
        <v>2737468</v>
      </c>
      <c r="F294" s="402">
        <v>11297221.060591985</v>
      </c>
      <c r="G294" s="402">
        <v>566775.53966161539</v>
      </c>
      <c r="H294" s="402">
        <v>0</v>
      </c>
      <c r="I294" s="402">
        <v>17628.961881005911</v>
      </c>
      <c r="J294" s="402">
        <v>100.21635744215577</v>
      </c>
      <c r="K294" s="402">
        <v>0</v>
      </c>
      <c r="L294" s="402">
        <v>0</v>
      </c>
      <c r="M294" s="402">
        <v>0</v>
      </c>
      <c r="N294" s="402">
        <v>584504.71790006349</v>
      </c>
      <c r="O294" s="403">
        <v>4.1268869848312324</v>
      </c>
      <c r="P294" s="403">
        <v>0.2070437132640876</v>
      </c>
      <c r="Q294" s="403">
        <v>0</v>
      </c>
      <c r="R294" s="403">
        <v>6.4398787057989024E-3</v>
      </c>
      <c r="S294" s="403">
        <v>3.6609142989856231E-5</v>
      </c>
      <c r="T294" s="403">
        <v>0</v>
      </c>
      <c r="U294" s="403">
        <v>0</v>
      </c>
      <c r="V294" s="403">
        <v>0</v>
      </c>
      <c r="W294" s="403">
        <v>0.21352020111287637</v>
      </c>
      <c r="X294" s="404">
        <v>49.8353810388939</v>
      </c>
      <c r="Y294" s="403">
        <v>3.4392159492558196</v>
      </c>
      <c r="Z294" s="403">
        <v>0.12846441977391676</v>
      </c>
      <c r="AA294" s="403">
        <v>1.2119251242513089</v>
      </c>
      <c r="AB294" s="403">
        <v>2.8628292570227705E-2</v>
      </c>
      <c r="AC294" s="405">
        <v>5.3213677980954999E-3</v>
      </c>
      <c r="AD294" s="405">
        <v>1.2148193376747994E-3</v>
      </c>
      <c r="AE294" s="405">
        <v>2.6615140390495308E-3</v>
      </c>
      <c r="AF294" s="403">
        <v>4.8174314870260924</v>
      </c>
      <c r="AG294" s="404">
        <v>24.029508855144943</v>
      </c>
      <c r="AH294" s="403">
        <v>1.5999517372457182</v>
      </c>
      <c r="AI294" s="403">
        <v>2.9331300304939749E-3</v>
      </c>
      <c r="AJ294" s="403">
        <v>2.1580686944659679E-2</v>
      </c>
      <c r="AK294" s="403">
        <v>1.2616652742856047E-2</v>
      </c>
      <c r="AL294" s="406">
        <v>2.231408481592762E-3</v>
      </c>
      <c r="AM294" s="406">
        <v>2.2018343708782057E-4</v>
      </c>
      <c r="AN294" s="406">
        <v>1.0206731251095995E-3</v>
      </c>
      <c r="AO294" s="403">
        <v>1.6405544720075185</v>
      </c>
    </row>
    <row r="295" spans="1:41">
      <c r="A295" s="395">
        <v>293</v>
      </c>
      <c r="B295" s="396">
        <v>512201</v>
      </c>
      <c r="C295" s="396" t="s">
        <v>602</v>
      </c>
      <c r="D295" s="418">
        <v>46</v>
      </c>
      <c r="E295" s="402">
        <v>156331</v>
      </c>
      <c r="F295" s="402">
        <v>27324691.121756673</v>
      </c>
      <c r="G295" s="402">
        <v>1583092.0775736992</v>
      </c>
      <c r="H295" s="402">
        <v>0</v>
      </c>
      <c r="I295" s="402">
        <v>170.01353897263402</v>
      </c>
      <c r="J295" s="402">
        <v>8096.3822737269502</v>
      </c>
      <c r="K295" s="402">
        <v>0</v>
      </c>
      <c r="L295" s="402">
        <v>0</v>
      </c>
      <c r="M295" s="402">
        <v>0</v>
      </c>
      <c r="N295" s="402">
        <v>1591358.4733863987</v>
      </c>
      <c r="O295" s="403">
        <v>174.78741338414434</v>
      </c>
      <c r="P295" s="403">
        <v>10.126539698292079</v>
      </c>
      <c r="Q295" s="403">
        <v>0</v>
      </c>
      <c r="R295" s="403">
        <v>1.0875228775651278E-3</v>
      </c>
      <c r="S295" s="403">
        <v>5.1789998616569646E-2</v>
      </c>
      <c r="T295" s="403">
        <v>0</v>
      </c>
      <c r="U295" s="403">
        <v>0</v>
      </c>
      <c r="V295" s="403">
        <v>0</v>
      </c>
      <c r="W295" s="403">
        <v>10.179417219786215</v>
      </c>
      <c r="X295" s="404">
        <v>258.77377945272735</v>
      </c>
      <c r="Y295" s="403">
        <v>15.110484675703514</v>
      </c>
      <c r="Z295" s="403">
        <v>4.0087171732727064E-2</v>
      </c>
      <c r="AA295" s="403">
        <v>0.36361022475451688</v>
      </c>
      <c r="AB295" s="403">
        <v>8.7628903448820711E-2</v>
      </c>
      <c r="AC295" s="405">
        <v>5.4581839856708897E-3</v>
      </c>
      <c r="AD295" s="405">
        <v>2.7176168999567063E-3</v>
      </c>
      <c r="AE295" s="405">
        <v>5.1086557975872117E-3</v>
      </c>
      <c r="AF295" s="403">
        <v>15.615095432322789</v>
      </c>
      <c r="AG295" s="404">
        <v>249.95297733954499</v>
      </c>
      <c r="AH295" s="403">
        <v>14.488021316952583</v>
      </c>
      <c r="AI295" s="403">
        <v>2.9025873762798414E-3</v>
      </c>
      <c r="AJ295" s="403">
        <v>1.330624721809073E-2</v>
      </c>
      <c r="AK295" s="403">
        <v>8.19544619641982E-2</v>
      </c>
      <c r="AL295" s="406">
        <v>4.1635245667833703E-3</v>
      </c>
      <c r="AM295" s="406">
        <v>9.6123386725356056E-4</v>
      </c>
      <c r="AN295" s="406">
        <v>4.1846692775307729E-3</v>
      </c>
      <c r="AO295" s="403">
        <v>14.595494041222734</v>
      </c>
    </row>
    <row r="296" spans="1:41">
      <c r="A296" s="395">
        <v>294</v>
      </c>
      <c r="B296" s="396">
        <v>521101</v>
      </c>
      <c r="C296" s="396" t="s">
        <v>603</v>
      </c>
      <c r="D296" s="418">
        <v>47</v>
      </c>
      <c r="E296" s="402">
        <v>3077889</v>
      </c>
      <c r="F296" s="402">
        <v>4126716.2598708645</v>
      </c>
      <c r="G296" s="402">
        <v>228873.07166273016</v>
      </c>
      <c r="H296" s="402">
        <v>0</v>
      </c>
      <c r="I296" s="402">
        <v>160.04814096027135</v>
      </c>
      <c r="J296" s="402">
        <v>411.72114649837323</v>
      </c>
      <c r="K296" s="402">
        <v>0</v>
      </c>
      <c r="L296" s="402">
        <v>0</v>
      </c>
      <c r="M296" s="402">
        <v>0</v>
      </c>
      <c r="N296" s="402">
        <v>229444.84095018881</v>
      </c>
      <c r="O296" s="403">
        <v>1.3407618857830366</v>
      </c>
      <c r="P296" s="403">
        <v>7.4360404700341748E-2</v>
      </c>
      <c r="Q296" s="403">
        <v>0</v>
      </c>
      <c r="R296" s="403">
        <v>5.1999321924952897E-5</v>
      </c>
      <c r="S296" s="403">
        <v>1.3376737968730297E-4</v>
      </c>
      <c r="T296" s="403">
        <v>0</v>
      </c>
      <c r="U296" s="403">
        <v>0</v>
      </c>
      <c r="V296" s="403">
        <v>0</v>
      </c>
      <c r="W296" s="403">
        <v>7.4546171401954006E-2</v>
      </c>
      <c r="X296" s="404">
        <v>20.394240491363789</v>
      </c>
      <c r="Y296" s="403">
        <v>1.2905216284381362</v>
      </c>
      <c r="Z296" s="403">
        <v>7.9640894052932891E-3</v>
      </c>
      <c r="AA296" s="403">
        <v>4.1424695248293425E-2</v>
      </c>
      <c r="AB296" s="403">
        <v>1.7066250056930413E-2</v>
      </c>
      <c r="AC296" s="405">
        <v>4.7328683317986158E-3</v>
      </c>
      <c r="AD296" s="405">
        <v>8.1112533376020448E-4</v>
      </c>
      <c r="AE296" s="405">
        <v>1.2996956536878922E-3</v>
      </c>
      <c r="AF296" s="403">
        <v>1.3638203524679002</v>
      </c>
      <c r="AG296" s="404">
        <v>18.033986052020648</v>
      </c>
      <c r="AH296" s="403">
        <v>1.1268239805199083</v>
      </c>
      <c r="AI296" s="403">
        <v>2.6028441579910538E-3</v>
      </c>
      <c r="AJ296" s="403">
        <v>4.7521634977040414E-3</v>
      </c>
      <c r="AK296" s="403">
        <v>1.3591801086102128E-2</v>
      </c>
      <c r="AL296" s="406">
        <v>3.8874533200247284E-3</v>
      </c>
      <c r="AM296" s="406">
        <v>3.0489687654179409E-4</v>
      </c>
      <c r="AN296" s="406">
        <v>1.0628870974963023E-3</v>
      </c>
      <c r="AO296" s="403">
        <v>1.1530260265557686</v>
      </c>
    </row>
    <row r="297" spans="1:41">
      <c r="A297" s="395">
        <v>295</v>
      </c>
      <c r="B297" s="396">
        <v>521102</v>
      </c>
      <c r="C297" s="396" t="s">
        <v>604</v>
      </c>
      <c r="D297" s="418">
        <v>47</v>
      </c>
      <c r="E297" s="402">
        <v>138220</v>
      </c>
      <c r="F297" s="402">
        <v>150338.51102284036</v>
      </c>
      <c r="G297" s="402">
        <v>9931.2565312141778</v>
      </c>
      <c r="H297" s="402">
        <v>0</v>
      </c>
      <c r="I297" s="402">
        <v>5.8306405598852118</v>
      </c>
      <c r="J297" s="402">
        <v>14.999224619121037</v>
      </c>
      <c r="K297" s="402">
        <v>0</v>
      </c>
      <c r="L297" s="402">
        <v>0</v>
      </c>
      <c r="M297" s="402">
        <v>0</v>
      </c>
      <c r="N297" s="402">
        <v>9952.0863963931843</v>
      </c>
      <c r="O297" s="403">
        <v>1.0876755246913641</v>
      </c>
      <c r="P297" s="403">
        <v>7.1851081834858763E-2</v>
      </c>
      <c r="Q297" s="403">
        <v>0</v>
      </c>
      <c r="R297" s="403">
        <v>4.2183769062980839E-5</v>
      </c>
      <c r="S297" s="403">
        <v>1.085170352996747E-4</v>
      </c>
      <c r="T297" s="403">
        <v>0</v>
      </c>
      <c r="U297" s="403">
        <v>0</v>
      </c>
      <c r="V297" s="403">
        <v>0</v>
      </c>
      <c r="W297" s="403">
        <v>7.2001782639221412E-2</v>
      </c>
      <c r="X297" s="404">
        <v>24.085517181932005</v>
      </c>
      <c r="Y297" s="403">
        <v>1.466172041721062</v>
      </c>
      <c r="Z297" s="403">
        <v>4.7260421282371845E-3</v>
      </c>
      <c r="AA297" s="403">
        <v>3.9689654455784998E-2</v>
      </c>
      <c r="AB297" s="403">
        <v>1.0069792745123155E-2</v>
      </c>
      <c r="AC297" s="405">
        <v>3.1567627900802695E-3</v>
      </c>
      <c r="AD297" s="405">
        <v>1.553742380675084E-3</v>
      </c>
      <c r="AE297" s="405">
        <v>1.8983620784454205E-3</v>
      </c>
      <c r="AF297" s="403">
        <v>1.5272663982994079</v>
      </c>
      <c r="AG297" s="404">
        <v>22.416642869080537</v>
      </c>
      <c r="AH297" s="403">
        <v>1.3491208535842498</v>
      </c>
      <c r="AI297" s="403">
        <v>4.5002997076189671E-4</v>
      </c>
      <c r="AJ297" s="403">
        <v>1.7256446559022589E-3</v>
      </c>
      <c r="AK297" s="403">
        <v>8.6608405721432889E-3</v>
      </c>
      <c r="AL297" s="406">
        <v>2.7699323128492557E-3</v>
      </c>
      <c r="AM297" s="406">
        <v>5.8634472259775435E-4</v>
      </c>
      <c r="AN297" s="406">
        <v>1.5597627103264814E-3</v>
      </c>
      <c r="AO297" s="403">
        <v>1.3648734085288314</v>
      </c>
    </row>
    <row r="298" spans="1:41">
      <c r="A298" s="395">
        <v>296</v>
      </c>
      <c r="B298" s="396">
        <v>521103</v>
      </c>
      <c r="C298" s="396" t="s">
        <v>605</v>
      </c>
      <c r="D298" s="418">
        <v>47</v>
      </c>
      <c r="E298" s="402">
        <v>1342381</v>
      </c>
      <c r="F298" s="402">
        <v>72953587.270242006</v>
      </c>
      <c r="G298" s="402">
        <v>5084147.0630657542</v>
      </c>
      <c r="H298" s="402">
        <v>506814.38218982</v>
      </c>
      <c r="I298" s="402">
        <v>1408788.7779606585</v>
      </c>
      <c r="J298" s="402">
        <v>1175920.1608693094</v>
      </c>
      <c r="K298" s="402">
        <v>0</v>
      </c>
      <c r="L298" s="402">
        <v>0</v>
      </c>
      <c r="M298" s="402">
        <v>0</v>
      </c>
      <c r="N298" s="402">
        <v>8175670.3840855416</v>
      </c>
      <c r="O298" s="403">
        <v>54.346409305735108</v>
      </c>
      <c r="P298" s="403">
        <v>3.7874098807013463</v>
      </c>
      <c r="Q298" s="403">
        <v>0.37754883463772204</v>
      </c>
      <c r="R298" s="403">
        <v>1.0494701414580945</v>
      </c>
      <c r="S298" s="403">
        <v>0.87599583193542618</v>
      </c>
      <c r="T298" s="403">
        <v>0</v>
      </c>
      <c r="U298" s="403">
        <v>0</v>
      </c>
      <c r="V298" s="403">
        <v>0</v>
      </c>
      <c r="W298" s="403">
        <v>6.0904246887325888</v>
      </c>
      <c r="X298" s="404">
        <v>141.90002675631945</v>
      </c>
      <c r="Y298" s="403">
        <v>9.1423561228223864</v>
      </c>
      <c r="Z298" s="403">
        <v>0.41049514527670011</v>
      </c>
      <c r="AA298" s="403">
        <v>1.2866021209911893</v>
      </c>
      <c r="AB298" s="403">
        <v>0.92473064880962652</v>
      </c>
      <c r="AC298" s="405">
        <v>1.151131084258394E-2</v>
      </c>
      <c r="AD298" s="405">
        <v>3.2334906860894759E-3</v>
      </c>
      <c r="AE298" s="405">
        <v>6.5648457251367195E-3</v>
      </c>
      <c r="AF298" s="403">
        <v>11.785493685153732</v>
      </c>
      <c r="AG298" s="404">
        <v>132.58972920724898</v>
      </c>
      <c r="AH298" s="403">
        <v>8.492413204803789</v>
      </c>
      <c r="AI298" s="403">
        <v>0.38309152731744561</v>
      </c>
      <c r="AJ298" s="403">
        <v>1.056512193737478</v>
      </c>
      <c r="AK298" s="403">
        <v>0.91469878856471343</v>
      </c>
      <c r="AL298" s="406">
        <v>9.2846020725821307E-3</v>
      </c>
      <c r="AM298" s="406">
        <v>1.1809509435202555E-3</v>
      </c>
      <c r="AN298" s="406">
        <v>5.4289075386040123E-3</v>
      </c>
      <c r="AO298" s="403">
        <v>10.862610174978128</v>
      </c>
    </row>
    <row r="299" spans="1:41">
      <c r="A299" s="395">
        <v>297</v>
      </c>
      <c r="B299" s="396">
        <v>521201</v>
      </c>
      <c r="C299" s="396" t="s">
        <v>606</v>
      </c>
      <c r="D299" s="418">
        <v>48</v>
      </c>
      <c r="E299" s="402">
        <v>1144911</v>
      </c>
      <c r="F299" s="402">
        <v>15804652.00218121</v>
      </c>
      <c r="G299" s="402">
        <v>12286862.350711491</v>
      </c>
      <c r="H299" s="402">
        <v>0</v>
      </c>
      <c r="I299" s="402">
        <v>2613005.4072172181</v>
      </c>
      <c r="J299" s="402">
        <v>288028.22221797559</v>
      </c>
      <c r="K299" s="402">
        <v>0</v>
      </c>
      <c r="L299" s="402">
        <v>0</v>
      </c>
      <c r="M299" s="402">
        <v>0</v>
      </c>
      <c r="N299" s="402">
        <v>15187895.980146684</v>
      </c>
      <c r="O299" s="403">
        <v>13.804262516633353</v>
      </c>
      <c r="P299" s="403">
        <v>10.731718317591053</v>
      </c>
      <c r="Q299" s="403">
        <v>0</v>
      </c>
      <c r="R299" s="403">
        <v>2.2822781921190538</v>
      </c>
      <c r="S299" s="403">
        <v>0.25157258705521701</v>
      </c>
      <c r="T299" s="403">
        <v>0</v>
      </c>
      <c r="U299" s="403">
        <v>0</v>
      </c>
      <c r="V299" s="403">
        <v>0</v>
      </c>
      <c r="W299" s="403">
        <v>13.265569096765324</v>
      </c>
      <c r="X299" s="404">
        <v>58.34265707370367</v>
      </c>
      <c r="Y299" s="403">
        <v>13.441710907885239</v>
      </c>
      <c r="Z299" s="403">
        <v>1.7985136988423512E-2</v>
      </c>
      <c r="AA299" s="403">
        <v>2.3958393083943608</v>
      </c>
      <c r="AB299" s="403">
        <v>0.28368475930455178</v>
      </c>
      <c r="AC299" s="405">
        <v>8.8957531709409881E-3</v>
      </c>
      <c r="AD299" s="405">
        <v>1.5490509914686582E-3</v>
      </c>
      <c r="AE299" s="405">
        <v>2.6292781993283477E-3</v>
      </c>
      <c r="AF299" s="403">
        <v>16.152294194934321</v>
      </c>
      <c r="AG299" s="404">
        <v>53.759151642315736</v>
      </c>
      <c r="AH299" s="403">
        <v>13.125873095596457</v>
      </c>
      <c r="AI299" s="403">
        <v>5.0617865098609438E-3</v>
      </c>
      <c r="AJ299" s="403">
        <v>2.2912983783718786</v>
      </c>
      <c r="AK299" s="403">
        <v>0.27746970121563691</v>
      </c>
      <c r="AL299" s="406">
        <v>8.1144254273907181E-3</v>
      </c>
      <c r="AM299" s="406">
        <v>6.2689833138308327E-4</v>
      </c>
      <c r="AN299" s="406">
        <v>2.1916081653860094E-3</v>
      </c>
      <c r="AO299" s="403">
        <v>15.710635893618004</v>
      </c>
    </row>
    <row r="300" spans="1:41">
      <c r="A300" s="395">
        <v>298</v>
      </c>
      <c r="B300" s="396">
        <v>521202</v>
      </c>
      <c r="C300" s="396" t="s">
        <v>607</v>
      </c>
      <c r="D300" s="418">
        <v>48</v>
      </c>
      <c r="E300" s="402">
        <v>2603070</v>
      </c>
      <c r="F300" s="402">
        <v>27459716.430401437</v>
      </c>
      <c r="G300" s="402">
        <v>11002618.811069407</v>
      </c>
      <c r="H300" s="402">
        <v>0</v>
      </c>
      <c r="I300" s="402">
        <v>2531660.6143948273</v>
      </c>
      <c r="J300" s="402">
        <v>2206571.1954850457</v>
      </c>
      <c r="K300" s="402">
        <v>0</v>
      </c>
      <c r="L300" s="402">
        <v>0</v>
      </c>
      <c r="M300" s="402">
        <v>0</v>
      </c>
      <c r="N300" s="402">
        <v>15740850.62094928</v>
      </c>
      <c r="O300" s="403">
        <v>10.548973492991522</v>
      </c>
      <c r="P300" s="403">
        <v>4.2267856074056427</v>
      </c>
      <c r="Q300" s="403">
        <v>0</v>
      </c>
      <c r="R300" s="403">
        <v>0.97256724344517331</v>
      </c>
      <c r="S300" s="403">
        <v>0.84768031420017353</v>
      </c>
      <c r="T300" s="403">
        <v>0</v>
      </c>
      <c r="U300" s="403">
        <v>0</v>
      </c>
      <c r="V300" s="403">
        <v>0</v>
      </c>
      <c r="W300" s="403">
        <v>6.0470331650509896</v>
      </c>
      <c r="X300" s="404">
        <v>34.516054827991972</v>
      </c>
      <c r="Y300" s="403">
        <v>5.7357248690130227</v>
      </c>
      <c r="Z300" s="403">
        <v>1.2188446582993007E-2</v>
      </c>
      <c r="AA300" s="403">
        <v>1.0440864767140621</v>
      </c>
      <c r="AB300" s="403">
        <v>0.86943575823845609</v>
      </c>
      <c r="AC300" s="405">
        <v>5.1262034300962453E-3</v>
      </c>
      <c r="AD300" s="405">
        <v>1.0913859561019596E-3</v>
      </c>
      <c r="AE300" s="405">
        <v>1.4765883105154823E-3</v>
      </c>
      <c r="AF300" s="403">
        <v>7.6691297282452497</v>
      </c>
      <c r="AG300" s="404">
        <v>31.484190506882495</v>
      </c>
      <c r="AH300" s="403">
        <v>5.5270839757716077</v>
      </c>
      <c r="AI300" s="403">
        <v>4.0807552823977668E-3</v>
      </c>
      <c r="AJ300" s="403">
        <v>0.98010902814969325</v>
      </c>
      <c r="AK300" s="403">
        <v>0.86514218726874037</v>
      </c>
      <c r="AL300" s="406">
        <v>4.6069824532214039E-3</v>
      </c>
      <c r="AM300" s="406">
        <v>4.3206097662697754E-4</v>
      </c>
      <c r="AN300" s="406">
        <v>1.1782675224347144E-3</v>
      </c>
      <c r="AO300" s="403">
        <v>7.3826332574247218</v>
      </c>
    </row>
    <row r="301" spans="1:41">
      <c r="A301" s="395">
        <v>299</v>
      </c>
      <c r="B301" s="396">
        <v>611101</v>
      </c>
      <c r="C301" s="396" t="s">
        <v>608</v>
      </c>
      <c r="D301" s="418">
        <v>51</v>
      </c>
      <c r="E301" s="402">
        <v>70310014</v>
      </c>
      <c r="F301" s="402">
        <v>94243120.894483909</v>
      </c>
      <c r="G301" s="402">
        <v>6086507.5636306377</v>
      </c>
      <c r="H301" s="402">
        <v>0</v>
      </c>
      <c r="I301" s="402">
        <v>3655.069878230071</v>
      </c>
      <c r="J301" s="402">
        <v>9402.6056895600377</v>
      </c>
      <c r="K301" s="402">
        <v>0</v>
      </c>
      <c r="L301" s="402">
        <v>0</v>
      </c>
      <c r="M301" s="402">
        <v>0</v>
      </c>
      <c r="N301" s="402">
        <v>6099565.2391984276</v>
      </c>
      <c r="O301" s="403">
        <v>1.3403939998430936</v>
      </c>
      <c r="P301" s="403">
        <v>8.656672381875273E-2</v>
      </c>
      <c r="Q301" s="403">
        <v>0</v>
      </c>
      <c r="R301" s="403">
        <v>5.1985054052614338E-5</v>
      </c>
      <c r="S301" s="403">
        <v>1.3373067582606423E-4</v>
      </c>
      <c r="T301" s="403">
        <v>0</v>
      </c>
      <c r="U301" s="403">
        <v>0</v>
      </c>
      <c r="V301" s="403">
        <v>0</v>
      </c>
      <c r="W301" s="403">
        <v>8.6752439548631405E-2</v>
      </c>
      <c r="X301" s="404">
        <v>15.20002243186558</v>
      </c>
      <c r="Y301" s="403">
        <v>0.99207614585019566</v>
      </c>
      <c r="Z301" s="403">
        <v>4.948723905767183E-3</v>
      </c>
      <c r="AA301" s="403">
        <v>4.2408581954147664E-2</v>
      </c>
      <c r="AB301" s="403">
        <v>1.1059386195943951E-2</v>
      </c>
      <c r="AC301" s="405">
        <v>5.7730123559279097E-3</v>
      </c>
      <c r="AD301" s="405">
        <v>6.26420200193126E-4</v>
      </c>
      <c r="AE301" s="405">
        <v>6.906068586501671E-4</v>
      </c>
      <c r="AF301" s="403">
        <v>1.0575828773208253</v>
      </c>
      <c r="AG301" s="404">
        <v>13.064978251048924</v>
      </c>
      <c r="AH301" s="403">
        <v>0.84758721540431481</v>
      </c>
      <c r="AI301" s="403">
        <v>6.0318570761712549E-4</v>
      </c>
      <c r="AJ301" s="403">
        <v>3.8246761824941352E-3</v>
      </c>
      <c r="AK301" s="403">
        <v>9.1765832237582327E-3</v>
      </c>
      <c r="AL301" s="406">
        <v>5.4623379145825332E-3</v>
      </c>
      <c r="AM301" s="406">
        <v>2.7697762890789411E-4</v>
      </c>
      <c r="AN301" s="406">
        <v>5.109041959069369E-4</v>
      </c>
      <c r="AO301" s="403">
        <v>0.86744188025758162</v>
      </c>
    </row>
    <row r="302" spans="1:41">
      <c r="A302" s="395">
        <v>300</v>
      </c>
      <c r="B302" s="396">
        <v>611201</v>
      </c>
      <c r="C302" s="396" t="s">
        <v>609</v>
      </c>
      <c r="D302" s="418">
        <v>51</v>
      </c>
      <c r="E302" s="402">
        <v>35964498</v>
      </c>
      <c r="F302" s="402">
        <v>204774672.27216473</v>
      </c>
      <c r="G302" s="402">
        <v>12273626.231178679</v>
      </c>
      <c r="H302" s="402">
        <v>0</v>
      </c>
      <c r="I302" s="402">
        <v>7941.8606826955347</v>
      </c>
      <c r="J302" s="402">
        <v>20430.302820083532</v>
      </c>
      <c r="K302" s="402">
        <v>0</v>
      </c>
      <c r="L302" s="402">
        <v>0</v>
      </c>
      <c r="M302" s="402">
        <v>0</v>
      </c>
      <c r="N302" s="402">
        <v>12301998.394681457</v>
      </c>
      <c r="O302" s="403">
        <v>5.6938003770319483</v>
      </c>
      <c r="P302" s="403">
        <v>0.34127061167873607</v>
      </c>
      <c r="Q302" s="403">
        <v>0</v>
      </c>
      <c r="R302" s="403">
        <v>2.2082501145144679E-4</v>
      </c>
      <c r="S302" s="403">
        <v>5.68068622008391E-4</v>
      </c>
      <c r="T302" s="403">
        <v>0</v>
      </c>
      <c r="U302" s="403">
        <v>0</v>
      </c>
      <c r="V302" s="403">
        <v>0</v>
      </c>
      <c r="W302" s="403">
        <v>0.34205950531219587</v>
      </c>
      <c r="X302" s="404">
        <v>33.354687586036349</v>
      </c>
      <c r="Y302" s="403">
        <v>2.0442984761163561</v>
      </c>
      <c r="Z302" s="403">
        <v>9.3249059867606867E-3</v>
      </c>
      <c r="AA302" s="403">
        <v>7.3244406650460767E-2</v>
      </c>
      <c r="AB302" s="403">
        <v>1.9222729097332709E-2</v>
      </c>
      <c r="AC302" s="405">
        <v>6.1861301923430796E-3</v>
      </c>
      <c r="AD302" s="405">
        <v>5.849952856809787E-4</v>
      </c>
      <c r="AE302" s="405">
        <v>1.3959631215877738E-3</v>
      </c>
      <c r="AF302" s="403">
        <v>2.1542576064505203</v>
      </c>
      <c r="AG302" s="404">
        <v>30.751436461086698</v>
      </c>
      <c r="AH302" s="403">
        <v>1.8661425785934165</v>
      </c>
      <c r="AI302" s="403">
        <v>2.0530946819093464E-3</v>
      </c>
      <c r="AJ302" s="403">
        <v>8.2527112298479664E-3</v>
      </c>
      <c r="AK302" s="403">
        <v>1.6870555815951125E-2</v>
      </c>
      <c r="AL302" s="406">
        <v>5.6824851730948103E-3</v>
      </c>
      <c r="AM302" s="406">
        <v>2.5980641530300657E-4</v>
      </c>
      <c r="AN302" s="406">
        <v>1.1999455104204108E-3</v>
      </c>
      <c r="AO302" s="403">
        <v>1.9004611774199425</v>
      </c>
    </row>
    <row r="303" spans="1:41">
      <c r="A303" s="395">
        <v>301</v>
      </c>
      <c r="B303" s="396">
        <v>621101</v>
      </c>
      <c r="C303" s="396" t="s">
        <v>610</v>
      </c>
      <c r="D303" s="418">
        <v>53</v>
      </c>
      <c r="E303" s="402">
        <v>30060903</v>
      </c>
      <c r="F303" s="402">
        <v>9440528.736246774</v>
      </c>
      <c r="G303" s="402">
        <v>584224.07090433536</v>
      </c>
      <c r="H303" s="402">
        <v>0</v>
      </c>
      <c r="I303" s="402">
        <v>366.13592473294909</v>
      </c>
      <c r="J303" s="402">
        <v>941.87849856195112</v>
      </c>
      <c r="K303" s="402">
        <v>0</v>
      </c>
      <c r="L303" s="402">
        <v>0</v>
      </c>
      <c r="M303" s="402">
        <v>0</v>
      </c>
      <c r="N303" s="402">
        <v>585532.08532763016</v>
      </c>
      <c r="O303" s="403">
        <v>0.31404674491138118</v>
      </c>
      <c r="P303" s="403">
        <v>1.9434681350202133E-2</v>
      </c>
      <c r="Q303" s="403">
        <v>0</v>
      </c>
      <c r="R303" s="403">
        <v>1.217980460310687E-5</v>
      </c>
      <c r="S303" s="403">
        <v>3.1332342164237418E-5</v>
      </c>
      <c r="T303" s="403">
        <v>0</v>
      </c>
      <c r="U303" s="403">
        <v>0</v>
      </c>
      <c r="V303" s="403">
        <v>0</v>
      </c>
      <c r="W303" s="403">
        <v>1.9478193496969474E-2</v>
      </c>
      <c r="X303" s="404">
        <v>9.0990158416808438</v>
      </c>
      <c r="Y303" s="403">
        <v>0.57072947916910777</v>
      </c>
      <c r="Z303" s="403">
        <v>2.7624790616861618E-3</v>
      </c>
      <c r="AA303" s="403">
        <v>2.1105739578093276E-2</v>
      </c>
      <c r="AB303" s="403">
        <v>7.283341954918812E-3</v>
      </c>
      <c r="AC303" s="405">
        <v>2.1984479116401549E-3</v>
      </c>
      <c r="AD303" s="405">
        <v>5.3132664179394973E-4</v>
      </c>
      <c r="AE303" s="405">
        <v>5.2497084200668598E-4</v>
      </c>
      <c r="AF303" s="403">
        <v>0.60513578515924682</v>
      </c>
      <c r="AG303" s="404">
        <v>7.6900093841327335</v>
      </c>
      <c r="AH303" s="403">
        <v>0.47872416349041336</v>
      </c>
      <c r="AI303" s="403">
        <v>5.7364991600857332E-4</v>
      </c>
      <c r="AJ303" s="403">
        <v>2.9428572949749621E-3</v>
      </c>
      <c r="AK303" s="403">
        <v>5.9493953042665196E-3</v>
      </c>
      <c r="AL303" s="406">
        <v>1.9064667148263874E-3</v>
      </c>
      <c r="AM303" s="406">
        <v>2.0627215064281568E-4</v>
      </c>
      <c r="AN303" s="406">
        <v>3.8773522557451404E-4</v>
      </c>
      <c r="AO303" s="403">
        <v>0.49069054009670732</v>
      </c>
    </row>
    <row r="304" spans="1:41">
      <c r="A304" s="395">
        <v>302</v>
      </c>
      <c r="B304" s="396">
        <v>621201</v>
      </c>
      <c r="C304" s="396" t="s">
        <v>611</v>
      </c>
      <c r="D304" s="418">
        <v>53</v>
      </c>
      <c r="E304" s="402">
        <v>8270999</v>
      </c>
      <c r="F304" s="402">
        <v>5341638.6417360567</v>
      </c>
      <c r="G304" s="402">
        <v>315138.72823818045</v>
      </c>
      <c r="H304" s="402">
        <v>0</v>
      </c>
      <c r="I304" s="402">
        <v>207.1669774355064</v>
      </c>
      <c r="J304" s="402">
        <v>532.933559581439</v>
      </c>
      <c r="K304" s="402">
        <v>0</v>
      </c>
      <c r="L304" s="402">
        <v>0</v>
      </c>
      <c r="M304" s="402">
        <v>0</v>
      </c>
      <c r="N304" s="402">
        <v>315878.82877519744</v>
      </c>
      <c r="O304" s="403">
        <v>0.64582750423933755</v>
      </c>
      <c r="P304" s="403">
        <v>3.8101652320134537E-2</v>
      </c>
      <c r="Q304" s="403">
        <v>0</v>
      </c>
      <c r="R304" s="403">
        <v>2.5047394811135437E-5</v>
      </c>
      <c r="S304" s="403">
        <v>6.4434001210910441E-5</v>
      </c>
      <c r="T304" s="403">
        <v>0</v>
      </c>
      <c r="U304" s="403">
        <v>0</v>
      </c>
      <c r="V304" s="403">
        <v>0</v>
      </c>
      <c r="W304" s="403">
        <v>3.8191133716156588E-2</v>
      </c>
      <c r="X304" s="404">
        <v>11.010293504367997</v>
      </c>
      <c r="Y304" s="403">
        <v>0.70414435475509352</v>
      </c>
      <c r="Z304" s="403">
        <v>3.7544040719077517E-3</v>
      </c>
      <c r="AA304" s="403">
        <v>2.9480735996630439E-2</v>
      </c>
      <c r="AB304" s="403">
        <v>1.0727888184451018E-2</v>
      </c>
      <c r="AC304" s="405">
        <v>2.6978958492097829E-3</v>
      </c>
      <c r="AD304" s="405">
        <v>5.1572385385871837E-4</v>
      </c>
      <c r="AE304" s="405">
        <v>5.747599740790481E-4</v>
      </c>
      <c r="AF304" s="403">
        <v>0.75189576268523073</v>
      </c>
      <c r="AG304" s="404">
        <v>9.2988745661047094</v>
      </c>
      <c r="AH304" s="403">
        <v>0.59096730186162227</v>
      </c>
      <c r="AI304" s="403">
        <v>8.8979608513850106E-4</v>
      </c>
      <c r="AJ304" s="403">
        <v>5.7591105247490225E-3</v>
      </c>
      <c r="AK304" s="403">
        <v>9.1109658155336896E-3</v>
      </c>
      <c r="AL304" s="406">
        <v>2.3283242598433453E-3</v>
      </c>
      <c r="AM304" s="406">
        <v>2.0171114160365015E-4</v>
      </c>
      <c r="AN304" s="406">
        <v>4.2519621590677182E-4</v>
      </c>
      <c r="AO304" s="403">
        <v>0.60968240590439726</v>
      </c>
    </row>
    <row r="305" spans="1:41">
      <c r="A305" s="395">
        <v>303</v>
      </c>
      <c r="B305" s="396">
        <v>621202</v>
      </c>
      <c r="C305" s="396" t="s">
        <v>612</v>
      </c>
      <c r="D305" s="418">
        <v>53</v>
      </c>
      <c r="E305" s="402">
        <v>3254883</v>
      </c>
      <c r="F305" s="402">
        <v>2052753.5490943708</v>
      </c>
      <c r="G305" s="402">
        <v>118092.08359521168</v>
      </c>
      <c r="H305" s="402">
        <v>0</v>
      </c>
      <c r="I305" s="402">
        <v>79.612788641890774</v>
      </c>
      <c r="J305" s="402">
        <v>204.8025576486294</v>
      </c>
      <c r="K305" s="402">
        <v>0</v>
      </c>
      <c r="L305" s="402">
        <v>0</v>
      </c>
      <c r="M305" s="402">
        <v>0</v>
      </c>
      <c r="N305" s="402">
        <v>118376.49894150218</v>
      </c>
      <c r="O305" s="403">
        <v>0.6306689208473456</v>
      </c>
      <c r="P305" s="403">
        <v>3.628151414204802E-2</v>
      </c>
      <c r="Q305" s="403">
        <v>0</v>
      </c>
      <c r="R305" s="403">
        <v>2.4459493211243162E-5</v>
      </c>
      <c r="S305" s="403">
        <v>6.2921634248797704E-5</v>
      </c>
      <c r="T305" s="403">
        <v>0</v>
      </c>
      <c r="U305" s="403">
        <v>0</v>
      </c>
      <c r="V305" s="403">
        <v>0</v>
      </c>
      <c r="W305" s="403">
        <v>3.6368895269508053E-2</v>
      </c>
      <c r="X305" s="404">
        <v>9.9776150258519571</v>
      </c>
      <c r="Y305" s="403">
        <v>0.62205629764014969</v>
      </c>
      <c r="Z305" s="403">
        <v>2.7381337835133647E-3</v>
      </c>
      <c r="AA305" s="403">
        <v>2.1032937596654273E-2</v>
      </c>
      <c r="AB305" s="403">
        <v>7.273457817684772E-3</v>
      </c>
      <c r="AC305" s="405">
        <v>1.6990352202297661E-3</v>
      </c>
      <c r="AD305" s="405">
        <v>4.4941684539374444E-4</v>
      </c>
      <c r="AE305" s="405">
        <v>5.6504030314658102E-4</v>
      </c>
      <c r="AF305" s="403">
        <v>0.65581431920677247</v>
      </c>
      <c r="AG305" s="404">
        <v>8.5961328070951168</v>
      </c>
      <c r="AH305" s="403">
        <v>0.53106871754000795</v>
      </c>
      <c r="AI305" s="403">
        <v>5.7963736280611483E-4</v>
      </c>
      <c r="AJ305" s="403">
        <v>3.0359905100449561E-3</v>
      </c>
      <c r="AK305" s="403">
        <v>5.998774437766914E-3</v>
      </c>
      <c r="AL305" s="406">
        <v>1.4092458906752169E-3</v>
      </c>
      <c r="AM305" s="406">
        <v>1.6842333236702887E-4</v>
      </c>
      <c r="AN305" s="406">
        <v>4.3738096357816172E-4</v>
      </c>
      <c r="AO305" s="403">
        <v>0.54269817003724619</v>
      </c>
    </row>
    <row r="306" spans="1:41">
      <c r="A306" s="395">
        <v>304</v>
      </c>
      <c r="B306" s="396">
        <v>641101</v>
      </c>
      <c r="C306" s="396" t="s">
        <v>613</v>
      </c>
      <c r="D306" s="418">
        <v>55</v>
      </c>
      <c r="E306" s="402">
        <v>3367713</v>
      </c>
      <c r="F306" s="402">
        <v>3831349.5926118903</v>
      </c>
      <c r="G306" s="402">
        <v>234503.48129579748</v>
      </c>
      <c r="H306" s="402">
        <v>0</v>
      </c>
      <c r="I306" s="402">
        <v>148.59281352326718</v>
      </c>
      <c r="J306" s="402">
        <v>382.25250963961474</v>
      </c>
      <c r="K306" s="402">
        <v>0</v>
      </c>
      <c r="L306" s="402">
        <v>0</v>
      </c>
      <c r="M306" s="402">
        <v>0</v>
      </c>
      <c r="N306" s="402">
        <v>235034.32661896036</v>
      </c>
      <c r="O306" s="403">
        <v>1.1376710523170741</v>
      </c>
      <c r="P306" s="403">
        <v>6.9632858054055516E-2</v>
      </c>
      <c r="Q306" s="403">
        <v>0</v>
      </c>
      <c r="R306" s="403">
        <v>4.4122766258071035E-5</v>
      </c>
      <c r="S306" s="403">
        <v>1.1350507292029183E-4</v>
      </c>
      <c r="T306" s="403">
        <v>0</v>
      </c>
      <c r="U306" s="403">
        <v>0</v>
      </c>
      <c r="V306" s="403">
        <v>0</v>
      </c>
      <c r="W306" s="403">
        <v>6.9790485893233889E-2</v>
      </c>
      <c r="X306" s="404">
        <v>16.506409131130692</v>
      </c>
      <c r="Y306" s="403">
        <v>1.0029542713049393</v>
      </c>
      <c r="Z306" s="403">
        <v>3.9299860129654888E-3</v>
      </c>
      <c r="AA306" s="403">
        <v>3.1283270523284445E-2</v>
      </c>
      <c r="AB306" s="403">
        <v>8.403751073306185E-3</v>
      </c>
      <c r="AC306" s="405">
        <v>1.9354931820059272E-3</v>
      </c>
      <c r="AD306" s="405">
        <v>3.7213514652942862E-4</v>
      </c>
      <c r="AE306" s="405">
        <v>8.7048061209075934E-4</v>
      </c>
      <c r="AF306" s="403">
        <v>1.0497493878551212</v>
      </c>
      <c r="AG306" s="404">
        <v>15.053747663118465</v>
      </c>
      <c r="AH306" s="403">
        <v>0.90445561395121943</v>
      </c>
      <c r="AI306" s="403">
        <v>6.3131517027129405E-4</v>
      </c>
      <c r="AJ306" s="403">
        <v>2.632619852137006E-3</v>
      </c>
      <c r="AK306" s="403">
        <v>7.1289115785352023E-3</v>
      </c>
      <c r="AL306" s="406">
        <v>1.6787211290717357E-3</v>
      </c>
      <c r="AM306" s="406">
        <v>1.4553484589966399E-4</v>
      </c>
      <c r="AN306" s="406">
        <v>7.4724769019123764E-4</v>
      </c>
      <c r="AO306" s="403">
        <v>0.91741996421732475</v>
      </c>
    </row>
    <row r="307" spans="1:41">
      <c r="A307" s="395">
        <v>305</v>
      </c>
      <c r="B307" s="396">
        <v>641102</v>
      </c>
      <c r="C307" s="396" t="s">
        <v>614</v>
      </c>
      <c r="D307" s="418">
        <v>55</v>
      </c>
      <c r="E307" s="402">
        <v>5229612</v>
      </c>
      <c r="F307" s="402">
        <v>12414085.733925685</v>
      </c>
      <c r="G307" s="402">
        <v>772195.39078274462</v>
      </c>
      <c r="H307" s="402">
        <v>0</v>
      </c>
      <c r="I307" s="402">
        <v>481.46061379524195</v>
      </c>
      <c r="J307" s="402">
        <v>1238.5493184503368</v>
      </c>
      <c r="K307" s="402">
        <v>0</v>
      </c>
      <c r="L307" s="402">
        <v>0</v>
      </c>
      <c r="M307" s="402">
        <v>0</v>
      </c>
      <c r="N307" s="402">
        <v>773915.40071499022</v>
      </c>
      <c r="O307" s="403">
        <v>2.3738062659190939</v>
      </c>
      <c r="P307" s="403">
        <v>0.14765825663218315</v>
      </c>
      <c r="Q307" s="403">
        <v>0</v>
      </c>
      <c r="R307" s="403">
        <v>9.2064308747043168E-5</v>
      </c>
      <c r="S307" s="403">
        <v>2.368338833646429E-4</v>
      </c>
      <c r="T307" s="403">
        <v>0</v>
      </c>
      <c r="U307" s="403">
        <v>0</v>
      </c>
      <c r="V307" s="403">
        <v>0</v>
      </c>
      <c r="W307" s="403">
        <v>0.14798715482429484</v>
      </c>
      <c r="X307" s="404">
        <v>16.119368008430847</v>
      </c>
      <c r="Y307" s="403">
        <v>0.97230070890477505</v>
      </c>
      <c r="Z307" s="403">
        <v>3.4352387300992538E-3</v>
      </c>
      <c r="AA307" s="403">
        <v>2.9505783462990865E-2</v>
      </c>
      <c r="AB307" s="403">
        <v>6.8250308172169002E-3</v>
      </c>
      <c r="AC307" s="405">
        <v>1.3920175858419114E-3</v>
      </c>
      <c r="AD307" s="405">
        <v>2.3496565309365699E-4</v>
      </c>
      <c r="AE307" s="405">
        <v>7.6181167635302972E-4</v>
      </c>
      <c r="AF307" s="403">
        <v>1.0144555568303704</v>
      </c>
      <c r="AG307" s="404">
        <v>15.137048916942813</v>
      </c>
      <c r="AH307" s="403">
        <v>0.90427127424316489</v>
      </c>
      <c r="AI307" s="403">
        <v>4.1705150137583331E-4</v>
      </c>
      <c r="AJ307" s="403">
        <v>2.0111474610834739E-3</v>
      </c>
      <c r="AK307" s="403">
        <v>6.0426344950750936E-3</v>
      </c>
      <c r="AL307" s="406">
        <v>1.2312143617260766E-3</v>
      </c>
      <c r="AM307" s="406">
        <v>9.2973198747215604E-5</v>
      </c>
      <c r="AN307" s="406">
        <v>6.7958041498626545E-4</v>
      </c>
      <c r="AO307" s="403">
        <v>0.91474587567615961</v>
      </c>
    </row>
    <row r="308" spans="1:41">
      <c r="A308" s="395">
        <v>306</v>
      </c>
      <c r="B308" s="396">
        <v>642101</v>
      </c>
      <c r="C308" s="396" t="s">
        <v>615</v>
      </c>
      <c r="D308" s="418">
        <v>55</v>
      </c>
      <c r="E308" s="402">
        <v>11929791</v>
      </c>
      <c r="F308" s="402">
        <v>12214681.211032219</v>
      </c>
      <c r="G308" s="402">
        <v>831047.891622253</v>
      </c>
      <c r="H308" s="402">
        <v>0</v>
      </c>
      <c r="I308" s="402">
        <v>473.72702583366794</v>
      </c>
      <c r="J308" s="402">
        <v>1218.6547936968398</v>
      </c>
      <c r="K308" s="402">
        <v>0</v>
      </c>
      <c r="L308" s="402">
        <v>0</v>
      </c>
      <c r="M308" s="402">
        <v>0</v>
      </c>
      <c r="N308" s="402">
        <v>832740.2734417835</v>
      </c>
      <c r="O308" s="403">
        <v>1.0238805701652458</v>
      </c>
      <c r="P308" s="403">
        <v>6.9661563360351661E-2</v>
      </c>
      <c r="Q308" s="403">
        <v>0</v>
      </c>
      <c r="R308" s="403">
        <v>3.9709582995516679E-5</v>
      </c>
      <c r="S308" s="403">
        <v>1.0215223332050325E-4</v>
      </c>
      <c r="T308" s="403">
        <v>0</v>
      </c>
      <c r="U308" s="403">
        <v>0</v>
      </c>
      <c r="V308" s="403">
        <v>0</v>
      </c>
      <c r="W308" s="403">
        <v>6.9803425176667683E-2</v>
      </c>
      <c r="X308" s="404">
        <v>6.6060655110171584</v>
      </c>
      <c r="Y308" s="403">
        <v>0.47645291124139505</v>
      </c>
      <c r="Z308" s="403">
        <v>2.1483407943646113E-3</v>
      </c>
      <c r="AA308" s="403">
        <v>1.6072971790986833E-2</v>
      </c>
      <c r="AB308" s="403">
        <v>4.5507634683949515E-3</v>
      </c>
      <c r="AC308" s="405">
        <v>1.5564378632451953E-3</v>
      </c>
      <c r="AD308" s="405">
        <v>2.5689577359897377E-4</v>
      </c>
      <c r="AE308" s="405">
        <v>4.0916641767481843E-4</v>
      </c>
      <c r="AF308" s="403">
        <v>0.50144748734966049</v>
      </c>
      <c r="AG308" s="404">
        <v>5.6317002550426274</v>
      </c>
      <c r="AH308" s="403">
        <v>0.40815478854141823</v>
      </c>
      <c r="AI308" s="403">
        <v>4.1071810711962206E-4</v>
      </c>
      <c r="AJ308" s="403">
        <v>1.4358597585752307E-3</v>
      </c>
      <c r="AK308" s="403">
        <v>3.6590171596014814E-3</v>
      </c>
      <c r="AL308" s="406">
        <v>1.367494440728546E-3</v>
      </c>
      <c r="AM308" s="406">
        <v>1.0200995659714468E-4</v>
      </c>
      <c r="AN308" s="406">
        <v>3.2630055869073329E-4</v>
      </c>
      <c r="AO308" s="403">
        <v>0.41545618852273097</v>
      </c>
    </row>
    <row r="309" spans="1:41">
      <c r="A309" s="395">
        <v>307</v>
      </c>
      <c r="B309" s="396">
        <v>642201</v>
      </c>
      <c r="C309" s="396" t="s">
        <v>616</v>
      </c>
      <c r="D309" s="418">
        <v>55</v>
      </c>
      <c r="E309" s="402">
        <v>45678819</v>
      </c>
      <c r="F309" s="402">
        <v>0</v>
      </c>
      <c r="G309" s="402">
        <v>0</v>
      </c>
      <c r="H309" s="402">
        <v>0</v>
      </c>
      <c r="I309" s="402">
        <v>0</v>
      </c>
      <c r="J309" s="402">
        <v>0</v>
      </c>
      <c r="K309" s="402">
        <v>0</v>
      </c>
      <c r="L309" s="402">
        <v>0</v>
      </c>
      <c r="M309" s="402">
        <v>0</v>
      </c>
      <c r="N309" s="402">
        <v>0</v>
      </c>
      <c r="O309" s="403">
        <v>0</v>
      </c>
      <c r="P309" s="403">
        <v>0</v>
      </c>
      <c r="Q309" s="403">
        <v>0</v>
      </c>
      <c r="R309" s="403">
        <v>0</v>
      </c>
      <c r="S309" s="403">
        <v>0</v>
      </c>
      <c r="T309" s="403">
        <v>0</v>
      </c>
      <c r="U309" s="403">
        <v>0</v>
      </c>
      <c r="V309" s="403">
        <v>0</v>
      </c>
      <c r="W309" s="403">
        <v>0</v>
      </c>
      <c r="X309" s="404">
        <v>2.5930560895370691</v>
      </c>
      <c r="Y309" s="403">
        <v>0.20117811243724504</v>
      </c>
      <c r="Z309" s="403">
        <v>8.5970000926119915E-4</v>
      </c>
      <c r="AA309" s="403">
        <v>6.0536028807209987E-3</v>
      </c>
      <c r="AB309" s="403">
        <v>2.1887611100036156E-3</v>
      </c>
      <c r="AC309" s="405">
        <v>6.9792362981854436E-4</v>
      </c>
      <c r="AD309" s="405">
        <v>1.2828708641064336E-4</v>
      </c>
      <c r="AE309" s="405">
        <v>2.0546047596862048E-4</v>
      </c>
      <c r="AF309" s="403">
        <v>0.21131184762942895</v>
      </c>
      <c r="AG309" s="404">
        <v>2.1342058101852652</v>
      </c>
      <c r="AH309" s="403">
        <v>0.16857498301547139</v>
      </c>
      <c r="AI309" s="403">
        <v>1.9554319537224587E-4</v>
      </c>
      <c r="AJ309" s="403">
        <v>6.7857673309569208E-4</v>
      </c>
      <c r="AK309" s="403">
        <v>1.7516498581436569E-3</v>
      </c>
      <c r="AL309" s="406">
        <v>6.0581660910978216E-4</v>
      </c>
      <c r="AM309" s="406">
        <v>4.9779680059800098E-5</v>
      </c>
      <c r="AN309" s="406">
        <v>1.6522228282700647E-4</v>
      </c>
      <c r="AO309" s="403">
        <v>0.17202157137407947</v>
      </c>
    </row>
    <row r="310" spans="1:41">
      <c r="A310" s="395">
        <v>308</v>
      </c>
      <c r="B310" s="396">
        <v>711101</v>
      </c>
      <c r="C310" s="396" t="s">
        <v>617</v>
      </c>
      <c r="D310" s="418">
        <v>57</v>
      </c>
      <c r="E310" s="402">
        <v>6390864</v>
      </c>
      <c r="F310" s="402">
        <v>14311255.109904036</v>
      </c>
      <c r="G310" s="402">
        <v>967459.50184876809</v>
      </c>
      <c r="H310" s="402">
        <v>0</v>
      </c>
      <c r="I310" s="402">
        <v>737.11141500976009</v>
      </c>
      <c r="J310" s="402">
        <v>75110.072064910622</v>
      </c>
      <c r="K310" s="402">
        <v>0</v>
      </c>
      <c r="L310" s="402">
        <v>0</v>
      </c>
      <c r="M310" s="402">
        <v>0</v>
      </c>
      <c r="N310" s="402">
        <v>1043306.6853286885</v>
      </c>
      <c r="O310" s="403">
        <v>2.2393302548613199</v>
      </c>
      <c r="P310" s="403">
        <v>0.15138164446133856</v>
      </c>
      <c r="Q310" s="403">
        <v>0</v>
      </c>
      <c r="R310" s="403">
        <v>1.1533830402426965E-4</v>
      </c>
      <c r="S310" s="403">
        <v>1.1752725776187791E-2</v>
      </c>
      <c r="T310" s="403">
        <v>0</v>
      </c>
      <c r="U310" s="403">
        <v>0</v>
      </c>
      <c r="V310" s="403">
        <v>0</v>
      </c>
      <c r="W310" s="403">
        <v>0.16324970854155063</v>
      </c>
      <c r="X310" s="404">
        <v>40.077437260413824</v>
      </c>
      <c r="Y310" s="403">
        <v>2.6366356455779463</v>
      </c>
      <c r="Z310" s="403">
        <v>8.1162667522455545E-3</v>
      </c>
      <c r="AA310" s="403">
        <v>7.8008789008336188E-2</v>
      </c>
      <c r="AB310" s="403">
        <v>3.9577080141410155E-2</v>
      </c>
      <c r="AC310" s="405">
        <v>2.5606566381809895E-3</v>
      </c>
      <c r="AD310" s="405">
        <v>7.677149287073974E-4</v>
      </c>
      <c r="AE310" s="405">
        <v>2.4409699855681526E-3</v>
      </c>
      <c r="AF310" s="403">
        <v>2.7681071230323933</v>
      </c>
      <c r="AG310" s="404">
        <v>37.384323869110247</v>
      </c>
      <c r="AH310" s="403">
        <v>2.4474397903932337</v>
      </c>
      <c r="AI310" s="403">
        <v>1.3578695961937843E-3</v>
      </c>
      <c r="AJ310" s="403">
        <v>1.6977660471861583E-2</v>
      </c>
      <c r="AK310" s="403">
        <v>3.734981586274537E-2</v>
      </c>
      <c r="AL310" s="406">
        <v>2.1049483166211162E-3</v>
      </c>
      <c r="AM310" s="406">
        <v>2.7309813140039712E-4</v>
      </c>
      <c r="AN310" s="406">
        <v>2.1778966228346744E-3</v>
      </c>
      <c r="AO310" s="403">
        <v>2.50768107939489</v>
      </c>
    </row>
    <row r="311" spans="1:41">
      <c r="A311" s="395">
        <v>309</v>
      </c>
      <c r="B311" s="396">
        <v>711201</v>
      </c>
      <c r="C311" s="396" t="s">
        <v>618</v>
      </c>
      <c r="D311" s="418">
        <v>57</v>
      </c>
      <c r="E311" s="402">
        <v>142482</v>
      </c>
      <c r="F311" s="402">
        <v>1467176.2653616755</v>
      </c>
      <c r="G311" s="402">
        <v>100651.09960861882</v>
      </c>
      <c r="H311" s="402">
        <v>7.9047562142328491E-3</v>
      </c>
      <c r="I311" s="402">
        <v>77.972643244333327</v>
      </c>
      <c r="J311" s="402">
        <v>7700.2131662776874</v>
      </c>
      <c r="K311" s="402">
        <v>0</v>
      </c>
      <c r="L311" s="402">
        <v>0</v>
      </c>
      <c r="M311" s="402">
        <v>0</v>
      </c>
      <c r="N311" s="402">
        <v>108429.29332289705</v>
      </c>
      <c r="O311" s="403">
        <v>10.297274500369699</v>
      </c>
      <c r="P311" s="403">
        <v>0.70641273710797736</v>
      </c>
      <c r="Q311" s="403">
        <v>5.5478981304535655E-8</v>
      </c>
      <c r="R311" s="403">
        <v>5.4724556957604E-4</v>
      </c>
      <c r="S311" s="403">
        <v>5.40434101590214E-2</v>
      </c>
      <c r="T311" s="403">
        <v>0</v>
      </c>
      <c r="U311" s="403">
        <v>0</v>
      </c>
      <c r="V311" s="403">
        <v>0</v>
      </c>
      <c r="W311" s="403">
        <v>0.761003448315556</v>
      </c>
      <c r="X311" s="404">
        <v>67.772912066925159</v>
      </c>
      <c r="Y311" s="403">
        <v>4.3760237086228058</v>
      </c>
      <c r="Z311" s="403">
        <v>1.3895502171051375E-2</v>
      </c>
      <c r="AA311" s="403">
        <v>0.14505806351485942</v>
      </c>
      <c r="AB311" s="403">
        <v>9.8585305558820488E-2</v>
      </c>
      <c r="AC311" s="405">
        <v>3.5007636398011127E-3</v>
      </c>
      <c r="AD311" s="405">
        <v>1.1911130796873229E-3</v>
      </c>
      <c r="AE311" s="405">
        <v>3.780211932202117E-3</v>
      </c>
      <c r="AF311" s="403">
        <v>4.6420346685192264</v>
      </c>
      <c r="AG311" s="404">
        <v>63.342163504636247</v>
      </c>
      <c r="AH311" s="403">
        <v>4.0622874397680881</v>
      </c>
      <c r="AI311" s="403">
        <v>1.3793661959974677E-3</v>
      </c>
      <c r="AJ311" s="403">
        <v>3.0008685677377172E-2</v>
      </c>
      <c r="AK311" s="403">
        <v>9.5206967992454788E-2</v>
      </c>
      <c r="AL311" s="406">
        <v>2.8044408825242612E-3</v>
      </c>
      <c r="AM311" s="406">
        <v>4.1495021281424803E-4</v>
      </c>
      <c r="AN311" s="406">
        <v>3.3508903626783314E-3</v>
      </c>
      <c r="AO311" s="403">
        <v>4.1954527410919349</v>
      </c>
    </row>
    <row r="312" spans="1:41">
      <c r="A312" s="395">
        <v>310</v>
      </c>
      <c r="B312" s="396">
        <v>712101</v>
      </c>
      <c r="C312" s="396" t="s">
        <v>619</v>
      </c>
      <c r="D312" s="418">
        <v>57</v>
      </c>
      <c r="E312" s="402">
        <v>1545928</v>
      </c>
      <c r="F312" s="402">
        <v>45697498.885606751</v>
      </c>
      <c r="G312" s="402">
        <v>3123647.4665689832</v>
      </c>
      <c r="H312" s="402">
        <v>0</v>
      </c>
      <c r="I312" s="402">
        <v>2103.4041286381748</v>
      </c>
      <c r="J312" s="402">
        <v>29506.286560048047</v>
      </c>
      <c r="K312" s="402">
        <v>3116.2114130849995</v>
      </c>
      <c r="L312" s="402">
        <v>0</v>
      </c>
      <c r="M312" s="402">
        <v>0</v>
      </c>
      <c r="N312" s="402">
        <v>3158373.3686707541</v>
      </c>
      <c r="O312" s="403">
        <v>29.559914100531685</v>
      </c>
      <c r="P312" s="403">
        <v>2.0205646489157214</v>
      </c>
      <c r="Q312" s="403">
        <v>0</v>
      </c>
      <c r="R312" s="403">
        <v>1.3606093741999465E-3</v>
      </c>
      <c r="S312" s="403">
        <v>1.9086455876372022E-2</v>
      </c>
      <c r="T312" s="403">
        <v>2.0157545584820248E-3</v>
      </c>
      <c r="U312" s="403">
        <v>0</v>
      </c>
      <c r="V312" s="403">
        <v>0</v>
      </c>
      <c r="W312" s="403">
        <v>2.0430274687247749</v>
      </c>
      <c r="X312" s="404">
        <v>42.528034345114193</v>
      </c>
      <c r="Y312" s="403">
        <v>2.8670874412702352</v>
      </c>
      <c r="Z312" s="403">
        <v>1.5603810580535542E-2</v>
      </c>
      <c r="AA312" s="403">
        <v>0.14341980551310646</v>
      </c>
      <c r="AB312" s="403">
        <v>2.8696690563437256E-2</v>
      </c>
      <c r="AC312" s="405">
        <v>3.9397397294445051E-3</v>
      </c>
      <c r="AD312" s="405">
        <v>1.5094572578887339E-3</v>
      </c>
      <c r="AE312" s="405">
        <v>1.1595505248502864E-3</v>
      </c>
      <c r="AF312" s="403">
        <v>3.0614164954394991</v>
      </c>
      <c r="AG312" s="404">
        <v>38.42030610607614</v>
      </c>
      <c r="AH312" s="403">
        <v>2.5818036281332986</v>
      </c>
      <c r="AI312" s="403">
        <v>7.6366005848276474E-4</v>
      </c>
      <c r="AJ312" s="403">
        <v>5.4786750658422966E-3</v>
      </c>
      <c r="AK312" s="403">
        <v>2.5376026140744329E-2</v>
      </c>
      <c r="AL312" s="406">
        <v>3.405153259588632E-3</v>
      </c>
      <c r="AM312" s="406">
        <v>1.0159146734012069E-3</v>
      </c>
      <c r="AN312" s="406">
        <v>8.4320838282582477E-4</v>
      </c>
      <c r="AO312" s="403">
        <v>2.6186862657141861</v>
      </c>
    </row>
    <row r="313" spans="1:41">
      <c r="A313" s="395">
        <v>311</v>
      </c>
      <c r="B313" s="396">
        <v>712102</v>
      </c>
      <c r="C313" s="396" t="s">
        <v>620</v>
      </c>
      <c r="D313" s="418">
        <v>57</v>
      </c>
      <c r="E313" s="402">
        <v>2192802</v>
      </c>
      <c r="F313" s="402">
        <v>84714934.011855066</v>
      </c>
      <c r="G313" s="402">
        <v>5089633.6601535967</v>
      </c>
      <c r="H313" s="402">
        <v>0</v>
      </c>
      <c r="I313" s="402">
        <v>3525.0453853896315</v>
      </c>
      <c r="J313" s="402">
        <v>56277.466478360322</v>
      </c>
      <c r="K313" s="402">
        <v>11727.401044781116</v>
      </c>
      <c r="L313" s="402">
        <v>0</v>
      </c>
      <c r="M313" s="402">
        <v>0</v>
      </c>
      <c r="N313" s="402">
        <v>5161163.5730621275</v>
      </c>
      <c r="O313" s="403">
        <v>38.633188957258824</v>
      </c>
      <c r="P313" s="403">
        <v>2.3210639447399251</v>
      </c>
      <c r="Q313" s="403">
        <v>0</v>
      </c>
      <c r="R313" s="403">
        <v>1.6075529780571305E-3</v>
      </c>
      <c r="S313" s="403">
        <v>2.566463660574932E-2</v>
      </c>
      <c r="T313" s="403">
        <v>5.3481349637500859E-3</v>
      </c>
      <c r="U313" s="403">
        <v>0</v>
      </c>
      <c r="V313" s="403">
        <v>0</v>
      </c>
      <c r="W313" s="403">
        <v>2.3536842692874811</v>
      </c>
      <c r="X313" s="404">
        <v>49.824408158552245</v>
      </c>
      <c r="Y313" s="403">
        <v>3.0506947432962175</v>
      </c>
      <c r="Z313" s="403">
        <v>1.5414743693730608E-2</v>
      </c>
      <c r="AA313" s="403">
        <v>0.14274532449324234</v>
      </c>
      <c r="AB313" s="403">
        <v>3.3283465817630087E-2</v>
      </c>
      <c r="AC313" s="405">
        <v>6.8937723570627876E-3</v>
      </c>
      <c r="AD313" s="405">
        <v>1.00433492103377E-3</v>
      </c>
      <c r="AE313" s="405">
        <v>8.2929131336615975E-4</v>
      </c>
      <c r="AF313" s="403">
        <v>3.2508656758922831</v>
      </c>
      <c r="AG313" s="404">
        <v>45.984360141923062</v>
      </c>
      <c r="AH313" s="403">
        <v>2.7834605644169104</v>
      </c>
      <c r="AI313" s="403">
        <v>6.9338638197321894E-4</v>
      </c>
      <c r="AJ313" s="403">
        <v>4.7554407809240942E-3</v>
      </c>
      <c r="AK313" s="403">
        <v>3.0457310403571618E-2</v>
      </c>
      <c r="AL313" s="406">
        <v>6.4353433977487381E-3</v>
      </c>
      <c r="AM313" s="406">
        <v>6.639082475786665E-4</v>
      </c>
      <c r="AN313" s="406">
        <v>5.6489013430066669E-4</v>
      </c>
      <c r="AO313" s="403">
        <v>2.8270308437630063</v>
      </c>
    </row>
    <row r="314" spans="1:41">
      <c r="A314" s="395">
        <v>312</v>
      </c>
      <c r="B314" s="396">
        <v>712201</v>
      </c>
      <c r="C314" s="396" t="s">
        <v>621</v>
      </c>
      <c r="D314" s="418">
        <v>57</v>
      </c>
      <c r="E314" s="402">
        <v>13301170</v>
      </c>
      <c r="F314" s="402">
        <v>480725579.36426866</v>
      </c>
      <c r="G314" s="402">
        <v>32916036.162409149</v>
      </c>
      <c r="H314" s="402">
        <v>2.5900217993804868</v>
      </c>
      <c r="I314" s="402">
        <v>22847.891473220156</v>
      </c>
      <c r="J314" s="402">
        <v>318506.90192970744</v>
      </c>
      <c r="K314" s="402">
        <v>65974.00070727602</v>
      </c>
      <c r="L314" s="402">
        <v>0</v>
      </c>
      <c r="M314" s="402">
        <v>0</v>
      </c>
      <c r="N314" s="402">
        <v>33323367.546541151</v>
      </c>
      <c r="O314" s="403">
        <v>36.141601029403326</v>
      </c>
      <c r="P314" s="403">
        <v>2.4746722402923313</v>
      </c>
      <c r="Q314" s="403">
        <v>1.9472135153377387E-7</v>
      </c>
      <c r="R314" s="403">
        <v>1.7177354678738904E-3</v>
      </c>
      <c r="S314" s="403">
        <v>2.3945780854594555E-2</v>
      </c>
      <c r="T314" s="403">
        <v>4.9600148488648755E-3</v>
      </c>
      <c r="U314" s="403">
        <v>0</v>
      </c>
      <c r="V314" s="403">
        <v>0</v>
      </c>
      <c r="W314" s="403">
        <v>2.5052959661850163</v>
      </c>
      <c r="X314" s="404">
        <v>52.777915297784872</v>
      </c>
      <c r="Y314" s="403">
        <v>3.5519566966691616</v>
      </c>
      <c r="Z314" s="403">
        <v>1.8863577305971036E-2</v>
      </c>
      <c r="AA314" s="403">
        <v>0.17644407023666303</v>
      </c>
      <c r="AB314" s="403">
        <v>3.5521948914921997E-2</v>
      </c>
      <c r="AC314" s="405">
        <v>6.9219113232478827E-3</v>
      </c>
      <c r="AD314" s="405">
        <v>1.1755448314526272E-3</v>
      </c>
      <c r="AE314" s="405">
        <v>1.1260268625562174E-3</v>
      </c>
      <c r="AF314" s="403">
        <v>3.7920097761439755</v>
      </c>
      <c r="AG314" s="404">
        <v>47.980243477178576</v>
      </c>
      <c r="AH314" s="403">
        <v>3.2183936622024634</v>
      </c>
      <c r="AI314" s="403">
        <v>7.8510054532447194E-4</v>
      </c>
      <c r="AJ314" s="403">
        <v>7.3430321177066372E-3</v>
      </c>
      <c r="AK314" s="403">
        <v>3.1957303473093487E-2</v>
      </c>
      <c r="AL314" s="406">
        <v>6.3365791777195771E-3</v>
      </c>
      <c r="AM314" s="406">
        <v>7.5867368470120965E-4</v>
      </c>
      <c r="AN314" s="406">
        <v>7.9761666844110012E-4</v>
      </c>
      <c r="AO314" s="403">
        <v>3.2663719678694503</v>
      </c>
    </row>
    <row r="315" spans="1:41">
      <c r="A315" s="395">
        <v>313</v>
      </c>
      <c r="B315" s="396">
        <v>713101</v>
      </c>
      <c r="C315" s="396" t="s">
        <v>622</v>
      </c>
      <c r="D315" s="418">
        <v>57</v>
      </c>
      <c r="E315" s="402">
        <v>6422586</v>
      </c>
      <c r="F315" s="402">
        <v>747207969.06292498</v>
      </c>
      <c r="G315" s="402">
        <v>50347083.322969534</v>
      </c>
      <c r="H315" s="402">
        <v>0</v>
      </c>
      <c r="I315" s="402">
        <v>50933.398187536171</v>
      </c>
      <c r="J315" s="402">
        <v>724349.67446019116</v>
      </c>
      <c r="K315" s="402">
        <v>719011.38389188645</v>
      </c>
      <c r="L315" s="402">
        <v>0</v>
      </c>
      <c r="M315" s="402">
        <v>0</v>
      </c>
      <c r="N315" s="402">
        <v>51841377.779509142</v>
      </c>
      <c r="O315" s="403">
        <v>116.34067166448608</v>
      </c>
      <c r="P315" s="403">
        <v>7.8390672110843722</v>
      </c>
      <c r="Q315" s="403">
        <v>0</v>
      </c>
      <c r="R315" s="403">
        <v>7.930356742211965E-3</v>
      </c>
      <c r="S315" s="403">
        <v>0.11278162323714952</v>
      </c>
      <c r="T315" s="403">
        <v>0.11195044860308394</v>
      </c>
      <c r="U315" s="403">
        <v>0</v>
      </c>
      <c r="V315" s="403">
        <v>0</v>
      </c>
      <c r="W315" s="403">
        <v>8.0717296396668168</v>
      </c>
      <c r="X315" s="404">
        <v>160.5419279774585</v>
      </c>
      <c r="Y315" s="403">
        <v>10.746375710481232</v>
      </c>
      <c r="Z315" s="403">
        <v>7.2011718099583011E-2</v>
      </c>
      <c r="AA315" s="403">
        <v>0.67608767369914058</v>
      </c>
      <c r="AB315" s="403">
        <v>0.14019867291537361</v>
      </c>
      <c r="AC315" s="405">
        <v>0.11712054653813773</v>
      </c>
      <c r="AD315" s="405">
        <v>4.7925343702868725E-3</v>
      </c>
      <c r="AE315" s="405">
        <v>3.6200652030210188E-3</v>
      </c>
      <c r="AF315" s="403">
        <v>11.760206921306766</v>
      </c>
      <c r="AG315" s="404">
        <v>142.96773693388317</v>
      </c>
      <c r="AH315" s="403">
        <v>9.5199980776670845</v>
      </c>
      <c r="AI315" s="403">
        <v>1.9827210534889132E-3</v>
      </c>
      <c r="AJ315" s="403">
        <v>1.734963286032442E-2</v>
      </c>
      <c r="AK315" s="403">
        <v>0.12741841706362675</v>
      </c>
      <c r="AL315" s="406">
        <v>0.11508818666522652</v>
      </c>
      <c r="AM315" s="406">
        <v>3.3641321264813542E-3</v>
      </c>
      <c r="AN315" s="406">
        <v>2.438071632656344E-3</v>
      </c>
      <c r="AO315" s="403">
        <v>9.7876392390688824</v>
      </c>
    </row>
    <row r="316" spans="1:41">
      <c r="A316" s="395">
        <v>314</v>
      </c>
      <c r="B316" s="396">
        <v>713201</v>
      </c>
      <c r="C316" s="396" t="s">
        <v>623</v>
      </c>
      <c r="D316" s="418">
        <v>57</v>
      </c>
      <c r="E316" s="402">
        <v>3538182</v>
      </c>
      <c r="F316" s="402">
        <v>397954667.91318929</v>
      </c>
      <c r="G316" s="402">
        <v>27141922.709764685</v>
      </c>
      <c r="H316" s="402">
        <v>2.144074102367171</v>
      </c>
      <c r="I316" s="402">
        <v>24003.726075820974</v>
      </c>
      <c r="J316" s="402">
        <v>309432.65282734152</v>
      </c>
      <c r="K316" s="402">
        <v>626209.09278147155</v>
      </c>
      <c r="L316" s="402">
        <v>0</v>
      </c>
      <c r="M316" s="402">
        <v>0</v>
      </c>
      <c r="N316" s="402">
        <v>28101570.325523421</v>
      </c>
      <c r="O316" s="403">
        <v>112.47433510011336</v>
      </c>
      <c r="P316" s="403">
        <v>7.6711493953009446</v>
      </c>
      <c r="Q316" s="403">
        <v>6.0598185801837526E-7</v>
      </c>
      <c r="R316" s="403">
        <v>6.7841976686956679E-3</v>
      </c>
      <c r="S316" s="403">
        <v>8.7455267373849496E-2</v>
      </c>
      <c r="T316" s="403">
        <v>0.17698611681973161</v>
      </c>
      <c r="U316" s="403">
        <v>0</v>
      </c>
      <c r="V316" s="403">
        <v>0</v>
      </c>
      <c r="W316" s="403">
        <v>7.9423755831450791</v>
      </c>
      <c r="X316" s="404">
        <v>154.1521940943129</v>
      </c>
      <c r="Y316" s="403">
        <v>10.41783515623356</v>
      </c>
      <c r="Z316" s="403">
        <v>6.307965961198056E-2</v>
      </c>
      <c r="AA316" s="403">
        <v>0.58543067526344494</v>
      </c>
      <c r="AB316" s="403">
        <v>0.11601704372463682</v>
      </c>
      <c r="AC316" s="405">
        <v>0.18198963112389718</v>
      </c>
      <c r="AD316" s="405">
        <v>5.053791833932752E-3</v>
      </c>
      <c r="AE316" s="405">
        <v>3.6728972292323723E-3</v>
      </c>
      <c r="AF316" s="403">
        <v>11.373078855020687</v>
      </c>
      <c r="AG316" s="404">
        <v>138.47297009554046</v>
      </c>
      <c r="AH316" s="403">
        <v>9.3243023079266987</v>
      </c>
      <c r="AI316" s="403">
        <v>2.0669896521354428E-3</v>
      </c>
      <c r="AJ316" s="403">
        <v>1.5520294973266398E-2</v>
      </c>
      <c r="AK316" s="403">
        <v>0.10256056399504881</v>
      </c>
      <c r="AL316" s="406">
        <v>0.18013549930763606</v>
      </c>
      <c r="AM316" s="406">
        <v>3.6121612534045383E-3</v>
      </c>
      <c r="AN316" s="406">
        <v>2.5836001356436449E-3</v>
      </c>
      <c r="AO316" s="403">
        <v>9.6307814172438277</v>
      </c>
    </row>
    <row r="317" spans="1:41">
      <c r="A317" s="395">
        <v>315</v>
      </c>
      <c r="B317" s="396">
        <v>714101</v>
      </c>
      <c r="C317" s="396" t="s">
        <v>624</v>
      </c>
      <c r="D317" s="418">
        <v>57</v>
      </c>
      <c r="E317" s="402">
        <v>2716716</v>
      </c>
      <c r="F317" s="402">
        <v>536560138.83744872</v>
      </c>
      <c r="G317" s="402">
        <v>38381643.079091981</v>
      </c>
      <c r="H317" s="402">
        <v>0</v>
      </c>
      <c r="I317" s="402">
        <v>39469.395074339998</v>
      </c>
      <c r="J317" s="402">
        <v>166469.55745640001</v>
      </c>
      <c r="K317" s="402">
        <v>0</v>
      </c>
      <c r="L317" s="402">
        <v>0</v>
      </c>
      <c r="M317" s="402">
        <v>0</v>
      </c>
      <c r="N317" s="402">
        <v>38587582.031622715</v>
      </c>
      <c r="O317" s="403">
        <v>197.50321301065281</v>
      </c>
      <c r="P317" s="403">
        <v>14.12795561961279</v>
      </c>
      <c r="Q317" s="403">
        <v>0</v>
      </c>
      <c r="R317" s="403">
        <v>1.4528347856139543E-2</v>
      </c>
      <c r="S317" s="403">
        <v>6.1276024971472914E-2</v>
      </c>
      <c r="T317" s="403">
        <v>0</v>
      </c>
      <c r="U317" s="403">
        <v>0</v>
      </c>
      <c r="V317" s="403">
        <v>0</v>
      </c>
      <c r="W317" s="403">
        <v>14.2037599924404</v>
      </c>
      <c r="X317" s="404">
        <v>383.2244035468982</v>
      </c>
      <c r="Y317" s="403">
        <v>27.281168969229984</v>
      </c>
      <c r="Z317" s="403">
        <v>3.8884885577046155E-2</v>
      </c>
      <c r="AA317" s="403">
        <v>0.39437958024549291</v>
      </c>
      <c r="AB317" s="403">
        <v>0.12869962232426976</v>
      </c>
      <c r="AC317" s="405">
        <v>2.8542204912475029E-3</v>
      </c>
      <c r="AD317" s="405">
        <v>6.0166464985690464E-4</v>
      </c>
      <c r="AE317" s="405">
        <v>1.1710382042876776E-3</v>
      </c>
      <c r="AF317" s="403">
        <v>27.847759980722174</v>
      </c>
      <c r="AG317" s="404">
        <v>207.33280704825157</v>
      </c>
      <c r="AH317" s="403">
        <v>14.771689792671559</v>
      </c>
      <c r="AI317" s="403">
        <v>4.0483591240977955E-4</v>
      </c>
      <c r="AJ317" s="403">
        <v>1.8517924040916844E-2</v>
      </c>
      <c r="AK317" s="403">
        <v>6.74430958608815E-2</v>
      </c>
      <c r="AL317" s="406">
        <v>8.7827375921940474E-4</v>
      </c>
      <c r="AM317" s="406">
        <v>7.5739293299068668E-5</v>
      </c>
      <c r="AN317" s="406">
        <v>2.8967226455866657E-4</v>
      </c>
      <c r="AO317" s="403">
        <v>14.859299333802843</v>
      </c>
    </row>
    <row r="318" spans="1:41">
      <c r="A318" s="395">
        <v>316</v>
      </c>
      <c r="B318" s="396">
        <v>714201</v>
      </c>
      <c r="C318" s="396" t="s">
        <v>625</v>
      </c>
      <c r="D318" s="418">
        <v>57</v>
      </c>
      <c r="E318" s="402">
        <v>920349</v>
      </c>
      <c r="F318" s="402">
        <v>141515174.26901498</v>
      </c>
      <c r="G318" s="402">
        <v>9978396.3219860997</v>
      </c>
      <c r="H318" s="402">
        <v>0</v>
      </c>
      <c r="I318" s="402">
        <v>22557.019663826541</v>
      </c>
      <c r="J318" s="402">
        <v>94328.023254761152</v>
      </c>
      <c r="K318" s="402">
        <v>0</v>
      </c>
      <c r="L318" s="402">
        <v>0</v>
      </c>
      <c r="M318" s="402">
        <v>0</v>
      </c>
      <c r="N318" s="402">
        <v>10095281.364904687</v>
      </c>
      <c r="O318" s="403">
        <v>153.76251212204826</v>
      </c>
      <c r="P318" s="403">
        <v>10.841970080899854</v>
      </c>
      <c r="Q318" s="403">
        <v>0</v>
      </c>
      <c r="R318" s="403">
        <v>2.450920212204994E-2</v>
      </c>
      <c r="S318" s="403">
        <v>0.1024915801014193</v>
      </c>
      <c r="T318" s="403">
        <v>0</v>
      </c>
      <c r="U318" s="403">
        <v>0</v>
      </c>
      <c r="V318" s="403">
        <v>0</v>
      </c>
      <c r="W318" s="403">
        <v>10.968970863123323</v>
      </c>
      <c r="X318" s="404">
        <v>178.53589620820787</v>
      </c>
      <c r="Y318" s="403">
        <v>12.509948006883265</v>
      </c>
      <c r="Z318" s="403">
        <v>3.0652489898101626E-2</v>
      </c>
      <c r="AA318" s="403">
        <v>0.30770359843547368</v>
      </c>
      <c r="AB318" s="403">
        <v>0.12126312347872466</v>
      </c>
      <c r="AC318" s="405">
        <v>3.7199013208623977E-3</v>
      </c>
      <c r="AD318" s="405">
        <v>6.6254521108784225E-4</v>
      </c>
      <c r="AE318" s="405">
        <v>1.47537814877446E-3</v>
      </c>
      <c r="AF318" s="403">
        <v>12.975425043376296</v>
      </c>
      <c r="AG318" s="404">
        <v>169.79359437283148</v>
      </c>
      <c r="AH318" s="403">
        <v>11.900460202742719</v>
      </c>
      <c r="AI318" s="403">
        <v>1.2511712123571194E-3</v>
      </c>
      <c r="AJ318" s="403">
        <v>3.3055856988620416E-2</v>
      </c>
      <c r="AK318" s="403">
        <v>0.11467650849277239</v>
      </c>
      <c r="AL318" s="406">
        <v>2.6321467401065912E-3</v>
      </c>
      <c r="AM318" s="406">
        <v>1.9454028227815616E-4</v>
      </c>
      <c r="AN318" s="406">
        <v>9.2340642563806569E-4</v>
      </c>
      <c r="AO318" s="403">
        <v>12.053193832884498</v>
      </c>
    </row>
    <row r="319" spans="1:41">
      <c r="A319" s="395">
        <v>317</v>
      </c>
      <c r="B319" s="396">
        <v>714301</v>
      </c>
      <c r="C319" s="396" t="s">
        <v>626</v>
      </c>
      <c r="D319" s="418">
        <v>57</v>
      </c>
      <c r="E319" s="402">
        <v>1470476</v>
      </c>
      <c r="F319" s="402">
        <v>18214010.826752026</v>
      </c>
      <c r="G319" s="402">
        <v>1272955.6793126625</v>
      </c>
      <c r="H319" s="402">
        <v>0</v>
      </c>
      <c r="I319" s="402">
        <v>2903.2490861734545</v>
      </c>
      <c r="J319" s="402">
        <v>12140.688415238845</v>
      </c>
      <c r="K319" s="402">
        <v>0</v>
      </c>
      <c r="L319" s="402">
        <v>0</v>
      </c>
      <c r="M319" s="402">
        <v>0</v>
      </c>
      <c r="N319" s="402">
        <v>1287999.6168140748</v>
      </c>
      <c r="O319" s="403">
        <v>12.386472697787672</v>
      </c>
      <c r="P319" s="403">
        <v>0.86567593031961243</v>
      </c>
      <c r="Q319" s="403">
        <v>0</v>
      </c>
      <c r="R319" s="403">
        <v>1.9743600617578624E-3</v>
      </c>
      <c r="S319" s="403">
        <v>8.256298243044323E-3</v>
      </c>
      <c r="T319" s="403">
        <v>0</v>
      </c>
      <c r="U319" s="403">
        <v>0</v>
      </c>
      <c r="V319" s="403">
        <v>0</v>
      </c>
      <c r="W319" s="403">
        <v>0.87590658862441462</v>
      </c>
      <c r="X319" s="404">
        <v>22.99710977447684</v>
      </c>
      <c r="Y319" s="403">
        <v>1.5615090025640035</v>
      </c>
      <c r="Z319" s="403">
        <v>6.0853870704749439E-3</v>
      </c>
      <c r="AA319" s="403">
        <v>5.3976876764655589E-2</v>
      </c>
      <c r="AB319" s="403">
        <v>1.5687692374291969E-2</v>
      </c>
      <c r="AC319" s="405">
        <v>1.9075069554069781E-3</v>
      </c>
      <c r="AD319" s="405">
        <v>4.2859197321037137E-4</v>
      </c>
      <c r="AE319" s="405">
        <v>7.4927506856095464E-4</v>
      </c>
      <c r="AF319" s="403">
        <v>1.6403443327706044</v>
      </c>
      <c r="AG319" s="404">
        <v>20.852594310636018</v>
      </c>
      <c r="AH319" s="403">
        <v>1.4121570727739772</v>
      </c>
      <c r="AI319" s="403">
        <v>5.7888847265726397E-4</v>
      </c>
      <c r="AJ319" s="403">
        <v>4.7832947624010923E-3</v>
      </c>
      <c r="AK319" s="403">
        <v>1.3774459956446043E-2</v>
      </c>
      <c r="AL319" s="406">
        <v>1.5528856223237112E-3</v>
      </c>
      <c r="AM319" s="406">
        <v>1.5597231295661683E-4</v>
      </c>
      <c r="AN319" s="406">
        <v>5.6509710258379842E-4</v>
      </c>
      <c r="AO319" s="403">
        <v>1.4335676710033454</v>
      </c>
    </row>
    <row r="320" spans="1:41">
      <c r="A320" s="395">
        <v>318</v>
      </c>
      <c r="B320" s="396">
        <v>715101</v>
      </c>
      <c r="C320" s="396" t="s">
        <v>627</v>
      </c>
      <c r="D320" s="418">
        <v>57</v>
      </c>
      <c r="E320" s="402">
        <v>2867162</v>
      </c>
      <c r="F320" s="402">
        <v>391521844.48622328</v>
      </c>
      <c r="G320" s="402">
        <v>26278370.335136384</v>
      </c>
      <c r="H320" s="402">
        <v>0</v>
      </c>
      <c r="I320" s="402">
        <v>17507.057946000001</v>
      </c>
      <c r="J320" s="402">
        <v>317336.66272326</v>
      </c>
      <c r="K320" s="402">
        <v>0</v>
      </c>
      <c r="L320" s="402">
        <v>0</v>
      </c>
      <c r="M320" s="402">
        <v>0</v>
      </c>
      <c r="N320" s="402">
        <v>26613214.055805646</v>
      </c>
      <c r="O320" s="403">
        <v>136.55379238641669</v>
      </c>
      <c r="P320" s="403">
        <v>9.1652896959210466</v>
      </c>
      <c r="Q320" s="403">
        <v>0</v>
      </c>
      <c r="R320" s="403">
        <v>6.10605816692604E-3</v>
      </c>
      <c r="S320" s="403">
        <v>0.11067971140914255</v>
      </c>
      <c r="T320" s="403">
        <v>0</v>
      </c>
      <c r="U320" s="403">
        <v>0</v>
      </c>
      <c r="V320" s="403">
        <v>0</v>
      </c>
      <c r="W320" s="403">
        <v>9.2820754654971172</v>
      </c>
      <c r="X320" s="404">
        <v>162.4132725853791</v>
      </c>
      <c r="Y320" s="403">
        <v>10.824680160309558</v>
      </c>
      <c r="Z320" s="403">
        <v>2.8496656673684766E-2</v>
      </c>
      <c r="AA320" s="403">
        <v>0.2689637212950251</v>
      </c>
      <c r="AB320" s="403">
        <v>0.12762944577111171</v>
      </c>
      <c r="AC320" s="405">
        <v>4.1210074451143259E-3</v>
      </c>
      <c r="AD320" s="405">
        <v>2.1534111214886668E-3</v>
      </c>
      <c r="AE320" s="405">
        <v>2.1992881997327119E-3</v>
      </c>
      <c r="AF320" s="403">
        <v>11.258243690815716</v>
      </c>
      <c r="AG320" s="404">
        <v>152.68372252075886</v>
      </c>
      <c r="AH320" s="403">
        <v>10.162040024438619</v>
      </c>
      <c r="AI320" s="403">
        <v>9.3675866241459029E-4</v>
      </c>
      <c r="AJ320" s="403">
        <v>1.2123584078771099E-2</v>
      </c>
      <c r="AK320" s="403">
        <v>0.12056424225122381</v>
      </c>
      <c r="AL320" s="406">
        <v>2.790523035133303E-3</v>
      </c>
      <c r="AM320" s="406">
        <v>6.3561784447346554E-4</v>
      </c>
      <c r="AN320" s="406">
        <v>1.0750614253115028E-3</v>
      </c>
      <c r="AO320" s="403">
        <v>10.30016581173596</v>
      </c>
    </row>
    <row r="321" spans="1:41">
      <c r="A321" s="395">
        <v>319</v>
      </c>
      <c r="B321" s="396">
        <v>716101</v>
      </c>
      <c r="C321" s="396" t="s">
        <v>628</v>
      </c>
      <c r="D321" s="418">
        <v>57</v>
      </c>
      <c r="E321" s="402">
        <v>526957</v>
      </c>
      <c r="F321" s="402">
        <v>4317904.2835295657</v>
      </c>
      <c r="G321" s="402">
        <v>293193.81631445623</v>
      </c>
      <c r="H321" s="402">
        <v>0</v>
      </c>
      <c r="I321" s="402">
        <v>167.4630650387688</v>
      </c>
      <c r="J321" s="402">
        <v>430.79591378076975</v>
      </c>
      <c r="K321" s="402">
        <v>0</v>
      </c>
      <c r="L321" s="402">
        <v>0</v>
      </c>
      <c r="M321" s="402">
        <v>0</v>
      </c>
      <c r="N321" s="402">
        <v>293792.07529327576</v>
      </c>
      <c r="O321" s="403">
        <v>8.1940353454448189</v>
      </c>
      <c r="P321" s="403">
        <v>0.55639040057244937</v>
      </c>
      <c r="Q321" s="403">
        <v>0</v>
      </c>
      <c r="R321" s="403">
        <v>3.1779265677990575E-4</v>
      </c>
      <c r="S321" s="403">
        <v>8.1751625612862104E-4</v>
      </c>
      <c r="T321" s="403">
        <v>0</v>
      </c>
      <c r="U321" s="403">
        <v>0</v>
      </c>
      <c r="V321" s="403">
        <v>0</v>
      </c>
      <c r="W321" s="403">
        <v>0.55752570948535796</v>
      </c>
      <c r="X321" s="404">
        <v>21.064295713671441</v>
      </c>
      <c r="Y321" s="403">
        <v>1.3784435420458512</v>
      </c>
      <c r="Z321" s="403">
        <v>6.8069352106882603E-3</v>
      </c>
      <c r="AA321" s="403">
        <v>6.0116330559339591E-2</v>
      </c>
      <c r="AB321" s="403">
        <v>1.1154741631774802E-2</v>
      </c>
      <c r="AC321" s="405">
        <v>2.2083352105098631E-3</v>
      </c>
      <c r="AD321" s="405">
        <v>1.3408890606295886E-3</v>
      </c>
      <c r="AE321" s="405">
        <v>1.1331824636202988E-3</v>
      </c>
      <c r="AF321" s="403">
        <v>1.4612039561824142</v>
      </c>
      <c r="AG321" s="404">
        <v>18.64424504851814</v>
      </c>
      <c r="AH321" s="403">
        <v>1.2134038800248628</v>
      </c>
      <c r="AI321" s="403">
        <v>6.5737905807180727E-4</v>
      </c>
      <c r="AJ321" s="403">
        <v>5.2346996003728025E-3</v>
      </c>
      <c r="AK321" s="403">
        <v>8.8309272693009016E-3</v>
      </c>
      <c r="AL321" s="406">
        <v>1.8140762528452005E-3</v>
      </c>
      <c r="AM321" s="406">
        <v>7.9061988796937858E-4</v>
      </c>
      <c r="AN321" s="406">
        <v>8.9015981869309234E-4</v>
      </c>
      <c r="AO321" s="403">
        <v>1.2316217419121152</v>
      </c>
    </row>
    <row r="322" spans="1:41">
      <c r="A322" s="395">
        <v>320</v>
      </c>
      <c r="B322" s="396">
        <v>717101</v>
      </c>
      <c r="C322" s="396" t="s">
        <v>629</v>
      </c>
      <c r="D322" s="418">
        <v>57</v>
      </c>
      <c r="E322" s="402">
        <v>1879020</v>
      </c>
      <c r="F322" s="402">
        <v>2014559.9772067666</v>
      </c>
      <c r="G322" s="402">
        <v>135292.89779674812</v>
      </c>
      <c r="H322" s="402">
        <v>0</v>
      </c>
      <c r="I322" s="402">
        <v>78.131511570170119</v>
      </c>
      <c r="J322" s="402">
        <v>200.99199733476752</v>
      </c>
      <c r="K322" s="402">
        <v>0</v>
      </c>
      <c r="L322" s="402">
        <v>0</v>
      </c>
      <c r="M322" s="402">
        <v>0</v>
      </c>
      <c r="N322" s="402">
        <v>135572.02130565303</v>
      </c>
      <c r="O322" s="403">
        <v>1.0721333339755652</v>
      </c>
      <c r="P322" s="403">
        <v>7.2001840212849319E-2</v>
      </c>
      <c r="Q322" s="403">
        <v>0</v>
      </c>
      <c r="R322" s="403">
        <v>4.1580989861826971E-5</v>
      </c>
      <c r="S322" s="403">
        <v>1.0696639595894004E-4</v>
      </c>
      <c r="T322" s="403">
        <v>0</v>
      </c>
      <c r="U322" s="403">
        <v>0</v>
      </c>
      <c r="V322" s="403">
        <v>0</v>
      </c>
      <c r="W322" s="403">
        <v>7.2150387598670068E-2</v>
      </c>
      <c r="X322" s="404">
        <v>35.318357134468208</v>
      </c>
      <c r="Y322" s="403">
        <v>2.1106968676737936</v>
      </c>
      <c r="Z322" s="403">
        <v>7.6594307948998127E-3</v>
      </c>
      <c r="AA322" s="403">
        <v>5.8502198087822588E-2</v>
      </c>
      <c r="AB322" s="403">
        <v>1.7718694578594318E-2</v>
      </c>
      <c r="AC322" s="405">
        <v>2.7602556317620182E-3</v>
      </c>
      <c r="AD322" s="405">
        <v>8.7298702097930421E-4</v>
      </c>
      <c r="AE322" s="405">
        <v>2.1248761214461009E-3</v>
      </c>
      <c r="AF322" s="403">
        <v>2.2003353099092977</v>
      </c>
      <c r="AG322" s="404">
        <v>32.958120466227783</v>
      </c>
      <c r="AH322" s="403">
        <v>1.9494215970669981</v>
      </c>
      <c r="AI322" s="403">
        <v>1.6500978411809371E-3</v>
      </c>
      <c r="AJ322" s="403">
        <v>5.9431341321849341E-3</v>
      </c>
      <c r="AK322" s="403">
        <v>1.5584562580053137E-2</v>
      </c>
      <c r="AL322" s="406">
        <v>2.3082505423478407E-3</v>
      </c>
      <c r="AM322" s="406">
        <v>3.259854443249271E-4</v>
      </c>
      <c r="AN322" s="406">
        <v>1.8701442950484644E-3</v>
      </c>
      <c r="AO322" s="403">
        <v>1.9771037719021372</v>
      </c>
    </row>
    <row r="323" spans="1:41">
      <c r="A323" s="395">
        <v>321</v>
      </c>
      <c r="B323" s="396">
        <v>718101</v>
      </c>
      <c r="C323" s="396" t="s">
        <v>630</v>
      </c>
      <c r="D323" s="418">
        <v>57</v>
      </c>
      <c r="E323" s="402">
        <v>1085822</v>
      </c>
      <c r="F323" s="402">
        <v>1344827.1263631412</v>
      </c>
      <c r="G323" s="402">
        <v>88429.843059413906</v>
      </c>
      <c r="H323" s="402">
        <v>0</v>
      </c>
      <c r="I323" s="402">
        <v>52.15698582923654</v>
      </c>
      <c r="J323" s="402">
        <v>134.17296742511482</v>
      </c>
      <c r="K323" s="402">
        <v>0</v>
      </c>
      <c r="L323" s="402">
        <v>0</v>
      </c>
      <c r="M323" s="402">
        <v>0</v>
      </c>
      <c r="N323" s="402">
        <v>88616.173012668252</v>
      </c>
      <c r="O323" s="403">
        <v>1.238533688176461</v>
      </c>
      <c r="P323" s="403">
        <v>8.1440459909095514E-2</v>
      </c>
      <c r="Q323" s="403">
        <v>0</v>
      </c>
      <c r="R323" s="403">
        <v>4.8034563518916122E-5</v>
      </c>
      <c r="S323" s="403">
        <v>1.2356810547687819E-4</v>
      </c>
      <c r="T323" s="403">
        <v>0</v>
      </c>
      <c r="U323" s="403">
        <v>0</v>
      </c>
      <c r="V323" s="403">
        <v>0</v>
      </c>
      <c r="W323" s="403">
        <v>8.1612062578091296E-2</v>
      </c>
      <c r="X323" s="404">
        <v>31.571293181115919</v>
      </c>
      <c r="Y323" s="403">
        <v>2.0543541396478298</v>
      </c>
      <c r="Z323" s="403">
        <v>1.1682901859143269E-2</v>
      </c>
      <c r="AA323" s="403">
        <v>6.5352860725421583E-2</v>
      </c>
      <c r="AB323" s="403">
        <v>2.3480394561248473E-2</v>
      </c>
      <c r="AC323" s="405">
        <v>6.9738307133422051E-3</v>
      </c>
      <c r="AD323" s="405">
        <v>6.4854176571067779E-4</v>
      </c>
      <c r="AE323" s="405">
        <v>1.1997260886264321E-3</v>
      </c>
      <c r="AF323" s="403">
        <v>2.163692395361323</v>
      </c>
      <c r="AG323" s="404">
        <v>25.478917977209392</v>
      </c>
      <c r="AH323" s="403">
        <v>1.6540301917210478</v>
      </c>
      <c r="AI323" s="403">
        <v>3.3104964998398713E-3</v>
      </c>
      <c r="AJ323" s="403">
        <v>6.0663355161413978E-3</v>
      </c>
      <c r="AK323" s="403">
        <v>1.7179427695074523E-2</v>
      </c>
      <c r="AL323" s="406">
        <v>5.4017266029022497E-3</v>
      </c>
      <c r="AM323" s="406">
        <v>2.3630721703587609E-4</v>
      </c>
      <c r="AN323" s="406">
        <v>8.97233439378435E-4</v>
      </c>
      <c r="AO323" s="403">
        <v>1.6871217186914194</v>
      </c>
    </row>
    <row r="324" spans="1:41">
      <c r="A324" s="395">
        <v>322</v>
      </c>
      <c r="B324" s="396">
        <v>718901</v>
      </c>
      <c r="C324" s="396" t="s">
        <v>631</v>
      </c>
      <c r="D324" s="418">
        <v>57</v>
      </c>
      <c r="E324" s="402">
        <v>3742717</v>
      </c>
      <c r="F324" s="402">
        <v>4571681.1012795046</v>
      </c>
      <c r="G324" s="402">
        <v>284959.37744366826</v>
      </c>
      <c r="H324" s="402">
        <v>0</v>
      </c>
      <c r="I324" s="402">
        <v>177.30539616646362</v>
      </c>
      <c r="J324" s="402">
        <v>456.1151448058713</v>
      </c>
      <c r="K324" s="402">
        <v>0</v>
      </c>
      <c r="L324" s="402">
        <v>0</v>
      </c>
      <c r="M324" s="402">
        <v>0</v>
      </c>
      <c r="N324" s="402">
        <v>285592.79798464058</v>
      </c>
      <c r="O324" s="403">
        <v>1.2214872514484809</v>
      </c>
      <c r="P324" s="403">
        <v>7.6137035593037958E-2</v>
      </c>
      <c r="Q324" s="403">
        <v>0</v>
      </c>
      <c r="R324" s="403">
        <v>4.7373444523447432E-5</v>
      </c>
      <c r="S324" s="403">
        <v>1.2186738799804293E-4</v>
      </c>
      <c r="T324" s="403">
        <v>0</v>
      </c>
      <c r="U324" s="403">
        <v>0</v>
      </c>
      <c r="V324" s="403">
        <v>0</v>
      </c>
      <c r="W324" s="403">
        <v>7.6306276425559441E-2</v>
      </c>
      <c r="X324" s="404">
        <v>19.6255356659588</v>
      </c>
      <c r="Y324" s="403">
        <v>1.2116893322957987</v>
      </c>
      <c r="Z324" s="403">
        <v>4.8787390413577931E-3</v>
      </c>
      <c r="AA324" s="403">
        <v>4.032097025073389E-2</v>
      </c>
      <c r="AB324" s="403">
        <v>1.4239097417626672E-2</v>
      </c>
      <c r="AC324" s="405">
        <v>1.8439775465629406E-3</v>
      </c>
      <c r="AD324" s="405">
        <v>5.962500508608188E-4</v>
      </c>
      <c r="AE324" s="405">
        <v>1.2175921831693978E-3</v>
      </c>
      <c r="AF324" s="403">
        <v>1.274785958786111</v>
      </c>
      <c r="AG324" s="404">
        <v>18.095194717045185</v>
      </c>
      <c r="AH324" s="403">
        <v>1.1056851218739354</v>
      </c>
      <c r="AI324" s="403">
        <v>1.2342843463244648E-3</v>
      </c>
      <c r="AJ324" s="403">
        <v>8.4512216388595001E-3</v>
      </c>
      <c r="AK324" s="403">
        <v>1.2866851486540223E-2</v>
      </c>
      <c r="AL324" s="406">
        <v>1.5592356325873141E-3</v>
      </c>
      <c r="AM324" s="406">
        <v>2.5069627428682899E-4</v>
      </c>
      <c r="AN324" s="406">
        <v>1.0508709966245374E-3</v>
      </c>
      <c r="AO324" s="403">
        <v>1.1310982822491575</v>
      </c>
    </row>
    <row r="325" spans="1:41">
      <c r="A325" s="395">
        <v>323</v>
      </c>
      <c r="B325" s="396">
        <v>718902</v>
      </c>
      <c r="C325" s="396" t="s">
        <v>632</v>
      </c>
      <c r="D325" s="418">
        <v>57</v>
      </c>
      <c r="E325" s="402">
        <v>111250</v>
      </c>
      <c r="F325" s="402">
        <v>1082475.8878460252</v>
      </c>
      <c r="G325" s="402">
        <v>74348.308878982149</v>
      </c>
      <c r="H325" s="402">
        <v>0</v>
      </c>
      <c r="I325" s="402">
        <v>41.982109399858977</v>
      </c>
      <c r="J325" s="402">
        <v>107.99826921339059</v>
      </c>
      <c r="K325" s="402">
        <v>0</v>
      </c>
      <c r="L325" s="402">
        <v>0</v>
      </c>
      <c r="M325" s="402">
        <v>0</v>
      </c>
      <c r="N325" s="402">
        <v>74498.289257595403</v>
      </c>
      <c r="O325" s="403">
        <v>9.7301203401889893</v>
      </c>
      <c r="P325" s="403">
        <v>0.66829940565377211</v>
      </c>
      <c r="Q325" s="403">
        <v>0</v>
      </c>
      <c r="R325" s="403">
        <v>3.7736727550435032E-4</v>
      </c>
      <c r="S325" s="403">
        <v>9.707709592214884E-4</v>
      </c>
      <c r="T325" s="403">
        <v>0</v>
      </c>
      <c r="U325" s="403">
        <v>0</v>
      </c>
      <c r="V325" s="403">
        <v>0</v>
      </c>
      <c r="W325" s="403">
        <v>0.66964754388849801</v>
      </c>
      <c r="X325" s="404">
        <v>23.455317450944712</v>
      </c>
      <c r="Y325" s="403">
        <v>1.6861914469133081</v>
      </c>
      <c r="Z325" s="403">
        <v>7.4238943103662669E-3</v>
      </c>
      <c r="AA325" s="403">
        <v>6.4317617508767522E-2</v>
      </c>
      <c r="AB325" s="403">
        <v>2.3133976405347749E-2</v>
      </c>
      <c r="AC325" s="405">
        <v>2.9239769544317728E-3</v>
      </c>
      <c r="AD325" s="405">
        <v>6.7973414617928751E-4</v>
      </c>
      <c r="AE325" s="405">
        <v>1.0893683053750033E-3</v>
      </c>
      <c r="AF325" s="403">
        <v>1.7857600145437769</v>
      </c>
      <c r="AG325" s="404">
        <v>20.79734404837308</v>
      </c>
      <c r="AH325" s="403">
        <v>1.4986355739152597</v>
      </c>
      <c r="AI325" s="403">
        <v>1.9963707060575838E-3</v>
      </c>
      <c r="AJ325" s="403">
        <v>1.7919637405829497E-2</v>
      </c>
      <c r="AK325" s="403">
        <v>2.0550558455332754E-2</v>
      </c>
      <c r="AL325" s="406">
        <v>2.4359909966457463E-3</v>
      </c>
      <c r="AM325" s="406">
        <v>2.5103077157326569E-4</v>
      </c>
      <c r="AN325" s="406">
        <v>8.4889981289539246E-4</v>
      </c>
      <c r="AO325" s="403">
        <v>1.5426380620635949</v>
      </c>
    </row>
    <row r="326" spans="1:41">
      <c r="A326" s="395">
        <v>324</v>
      </c>
      <c r="B326" s="396">
        <v>718903</v>
      </c>
      <c r="C326" s="396" t="s">
        <v>633</v>
      </c>
      <c r="D326" s="418">
        <v>57</v>
      </c>
      <c r="E326" s="402">
        <v>75975</v>
      </c>
      <c r="F326" s="402">
        <v>171085.67081420988</v>
      </c>
      <c r="G326" s="402">
        <v>11639.525253677479</v>
      </c>
      <c r="H326" s="402">
        <v>0</v>
      </c>
      <c r="I326" s="402">
        <v>6.6352862262481063</v>
      </c>
      <c r="J326" s="402">
        <v>17.069162041025326</v>
      </c>
      <c r="K326" s="402">
        <v>0</v>
      </c>
      <c r="L326" s="402">
        <v>0</v>
      </c>
      <c r="M326" s="402">
        <v>0</v>
      </c>
      <c r="N326" s="402">
        <v>11663.229701944752</v>
      </c>
      <c r="O326" s="403">
        <v>2.2518679936059214</v>
      </c>
      <c r="P326" s="403">
        <v>0.15320204348374436</v>
      </c>
      <c r="Q326" s="403">
        <v>0</v>
      </c>
      <c r="R326" s="403">
        <v>8.7335126373782237E-5</v>
      </c>
      <c r="S326" s="403">
        <v>2.2466814137578578E-4</v>
      </c>
      <c r="T326" s="403">
        <v>0</v>
      </c>
      <c r="U326" s="403">
        <v>0</v>
      </c>
      <c r="V326" s="403">
        <v>0</v>
      </c>
      <c r="W326" s="403">
        <v>0.15351404675149394</v>
      </c>
      <c r="X326" s="404">
        <v>8.6575124520856743</v>
      </c>
      <c r="Y326" s="403">
        <v>0.62520631130869064</v>
      </c>
      <c r="Z326" s="403">
        <v>2.7785426658548688E-3</v>
      </c>
      <c r="AA326" s="403">
        <v>3.7154698569179412E-2</v>
      </c>
      <c r="AB326" s="403">
        <v>1.9718562731616408E-2</v>
      </c>
      <c r="AC326" s="405">
        <v>1.2388174831094165E-3</v>
      </c>
      <c r="AD326" s="405">
        <v>3.4721047748637843E-4</v>
      </c>
      <c r="AE326" s="405">
        <v>4.3607511155819201E-4</v>
      </c>
      <c r="AF326" s="403">
        <v>0.68688021834749502</v>
      </c>
      <c r="AG326" s="404">
        <v>7.6322702360546097</v>
      </c>
      <c r="AH326" s="403">
        <v>0.55498913302527308</v>
      </c>
      <c r="AI326" s="403">
        <v>6.8911314409166057E-4</v>
      </c>
      <c r="AJ326" s="403">
        <v>1.923479757495862E-2</v>
      </c>
      <c r="AK326" s="403">
        <v>1.8764079636804706E-2</v>
      </c>
      <c r="AL326" s="406">
        <v>1.0642381331913957E-3</v>
      </c>
      <c r="AM326" s="406">
        <v>1.3256348233309774E-4</v>
      </c>
      <c r="AN326" s="406">
        <v>3.29838044576938E-4</v>
      </c>
      <c r="AO326" s="403">
        <v>0.59520376304122991</v>
      </c>
    </row>
    <row r="327" spans="1:41">
      <c r="A327" s="395">
        <v>325</v>
      </c>
      <c r="B327" s="396">
        <v>718904</v>
      </c>
      <c r="C327" s="396" t="s">
        <v>634</v>
      </c>
      <c r="D327" s="418">
        <v>57</v>
      </c>
      <c r="E327" s="402">
        <v>153240</v>
      </c>
      <c r="F327" s="402">
        <v>227724.15508241541</v>
      </c>
      <c r="G327" s="402">
        <v>14268.325287330474</v>
      </c>
      <c r="H327" s="402">
        <v>0</v>
      </c>
      <c r="I327" s="402">
        <v>8.8319199522163494</v>
      </c>
      <c r="J327" s="402">
        <v>22.719965297260192</v>
      </c>
      <c r="K327" s="402">
        <v>0</v>
      </c>
      <c r="L327" s="402">
        <v>0</v>
      </c>
      <c r="M327" s="402">
        <v>0</v>
      </c>
      <c r="N327" s="402">
        <v>14299.877172579949</v>
      </c>
      <c r="O327" s="403">
        <v>1.4860620926808628</v>
      </c>
      <c r="P327" s="403">
        <v>9.3110971595735281E-2</v>
      </c>
      <c r="Q327" s="403">
        <v>0</v>
      </c>
      <c r="R327" s="403">
        <v>5.7634559855235906E-5</v>
      </c>
      <c r="S327" s="403">
        <v>1.482639343334651E-4</v>
      </c>
      <c r="T327" s="403">
        <v>0</v>
      </c>
      <c r="U327" s="403">
        <v>0</v>
      </c>
      <c r="V327" s="403">
        <v>0</v>
      </c>
      <c r="W327" s="403">
        <v>9.3316870089923967E-2</v>
      </c>
      <c r="X327" s="404">
        <v>29.433577490573807</v>
      </c>
      <c r="Y327" s="403">
        <v>1.8076383852005349</v>
      </c>
      <c r="Z327" s="403">
        <v>7.1070742007793147E-3</v>
      </c>
      <c r="AA327" s="403">
        <v>6.1701134019787662E-2</v>
      </c>
      <c r="AB327" s="403">
        <v>1.8467244392072354E-2</v>
      </c>
      <c r="AC327" s="405">
        <v>3.7076959324245946E-3</v>
      </c>
      <c r="AD327" s="405">
        <v>2.1065258582213908E-3</v>
      </c>
      <c r="AE327" s="405">
        <v>2.4609014799494046E-3</v>
      </c>
      <c r="AF327" s="403">
        <v>1.9031889610837718</v>
      </c>
      <c r="AG327" s="404">
        <v>26.12781284928078</v>
      </c>
      <c r="AH327" s="403">
        <v>1.583851017374116</v>
      </c>
      <c r="AI327" s="403">
        <v>8.7894980984528932E-4</v>
      </c>
      <c r="AJ327" s="403">
        <v>8.3100400551139476E-3</v>
      </c>
      <c r="AK327" s="403">
        <v>1.5635138431380952E-2</v>
      </c>
      <c r="AL327" s="406">
        <v>3.0224474185754704E-3</v>
      </c>
      <c r="AM327" s="406">
        <v>7.3163570607497953E-4</v>
      </c>
      <c r="AN327" s="406">
        <v>1.8329535938346742E-3</v>
      </c>
      <c r="AO327" s="403">
        <v>1.6142621823889407</v>
      </c>
    </row>
    <row r="328" spans="1:41">
      <c r="A328" s="395">
        <v>326</v>
      </c>
      <c r="B328" s="396">
        <v>718905</v>
      </c>
      <c r="C328" s="396" t="s">
        <v>635</v>
      </c>
      <c r="D328" s="418">
        <v>57</v>
      </c>
      <c r="E328" s="402">
        <v>87937</v>
      </c>
      <c r="F328" s="402">
        <v>643062.16587066441</v>
      </c>
      <c r="G328" s="402">
        <v>37042.950108334408</v>
      </c>
      <c r="H328" s="402">
        <v>0</v>
      </c>
      <c r="I328" s="402">
        <v>24.940145551152128</v>
      </c>
      <c r="J328" s="402">
        <v>64.158104296291526</v>
      </c>
      <c r="K328" s="402">
        <v>0</v>
      </c>
      <c r="L328" s="402">
        <v>0</v>
      </c>
      <c r="M328" s="402">
        <v>0</v>
      </c>
      <c r="N328" s="402">
        <v>37132.048358181855</v>
      </c>
      <c r="O328" s="403">
        <v>7.3127598834468364</v>
      </c>
      <c r="P328" s="403">
        <v>0.42124418741069641</v>
      </c>
      <c r="Q328" s="403">
        <v>0</v>
      </c>
      <c r="R328" s="403">
        <v>2.836137865875812E-4</v>
      </c>
      <c r="S328" s="403">
        <v>7.2959168832563686E-4</v>
      </c>
      <c r="T328" s="403">
        <v>0</v>
      </c>
      <c r="U328" s="403">
        <v>0</v>
      </c>
      <c r="V328" s="403">
        <v>0</v>
      </c>
      <c r="W328" s="403">
        <v>0.42225739288560965</v>
      </c>
      <c r="X328" s="404">
        <v>39.03605329727931</v>
      </c>
      <c r="Y328" s="403">
        <v>2.3394292847808735</v>
      </c>
      <c r="Z328" s="403">
        <v>9.2940848902832076E-3</v>
      </c>
      <c r="AA328" s="403">
        <v>7.5397991619247887E-2</v>
      </c>
      <c r="AB328" s="403">
        <v>2.161823373123755E-2</v>
      </c>
      <c r="AC328" s="405">
        <v>3.2157428472567194E-3</v>
      </c>
      <c r="AD328" s="405">
        <v>1.4471223962467239E-3</v>
      </c>
      <c r="AE328" s="405">
        <v>2.205992591526991E-3</v>
      </c>
      <c r="AF328" s="403">
        <v>2.4526084528566736</v>
      </c>
      <c r="AG328" s="404">
        <v>35.754522399393778</v>
      </c>
      <c r="AH328" s="403">
        <v>2.1173047038873323</v>
      </c>
      <c r="AI328" s="403">
        <v>1.8059884832264373E-3</v>
      </c>
      <c r="AJ328" s="403">
        <v>1.0194718105994106E-2</v>
      </c>
      <c r="AK328" s="403">
        <v>1.8587857265916091E-2</v>
      </c>
      <c r="AL328" s="406">
        <v>2.6115177252818006E-3</v>
      </c>
      <c r="AM328" s="406">
        <v>5.4045070735805922E-4</v>
      </c>
      <c r="AN328" s="406">
        <v>1.8232254289509168E-3</v>
      </c>
      <c r="AO328" s="403">
        <v>2.1528684616040601</v>
      </c>
    </row>
    <row r="329" spans="1:41">
      <c r="A329" s="395">
        <v>327</v>
      </c>
      <c r="B329" s="396">
        <v>718906</v>
      </c>
      <c r="C329" s="396" t="s">
        <v>636</v>
      </c>
      <c r="D329" s="418">
        <v>57</v>
      </c>
      <c r="E329" s="402">
        <v>435403</v>
      </c>
      <c r="F329" s="402">
        <v>1111049.4948368217</v>
      </c>
      <c r="G329" s="402">
        <v>68132.161224248441</v>
      </c>
      <c r="H329" s="402">
        <v>0</v>
      </c>
      <c r="I329" s="402">
        <v>43.090291400128002</v>
      </c>
      <c r="J329" s="402">
        <v>110.84904874098835</v>
      </c>
      <c r="K329" s="402">
        <v>0</v>
      </c>
      <c r="L329" s="402">
        <v>0</v>
      </c>
      <c r="M329" s="402">
        <v>0</v>
      </c>
      <c r="N329" s="402">
        <v>68286.100564389562</v>
      </c>
      <c r="O329" s="403">
        <v>2.5517727136395978</v>
      </c>
      <c r="P329" s="403">
        <v>0.15648068852132035</v>
      </c>
      <c r="Q329" s="403">
        <v>0</v>
      </c>
      <c r="R329" s="403">
        <v>9.8966454985675357E-5</v>
      </c>
      <c r="S329" s="403">
        <v>2.5458953829208424E-4</v>
      </c>
      <c r="T329" s="403">
        <v>0</v>
      </c>
      <c r="U329" s="403">
        <v>0</v>
      </c>
      <c r="V329" s="403">
        <v>0</v>
      </c>
      <c r="W329" s="403">
        <v>0.15683424451459813</v>
      </c>
      <c r="X329" s="404">
        <v>18.290096987887871</v>
      </c>
      <c r="Y329" s="403">
        <v>1.1267067794108803</v>
      </c>
      <c r="Z329" s="403">
        <v>7.0780055085754162E-3</v>
      </c>
      <c r="AA329" s="403">
        <v>5.0771380331722973E-2</v>
      </c>
      <c r="AB329" s="403">
        <v>2.684670808011045E-2</v>
      </c>
      <c r="AC329" s="405">
        <v>2.1427357644354479E-3</v>
      </c>
      <c r="AD329" s="405">
        <v>7.3815429693693119E-4</v>
      </c>
      <c r="AE329" s="405">
        <v>1.0554704561070226E-3</v>
      </c>
      <c r="AF329" s="403">
        <v>1.2153392338487687</v>
      </c>
      <c r="AG329" s="404">
        <v>16.327289606400193</v>
      </c>
      <c r="AH329" s="403">
        <v>0.99374742941408523</v>
      </c>
      <c r="AI329" s="403">
        <v>2.0037345160459456E-3</v>
      </c>
      <c r="AJ329" s="403">
        <v>1.4144204263564981E-2</v>
      </c>
      <c r="AK329" s="403">
        <v>1.87970157888987E-2</v>
      </c>
      <c r="AL329" s="406">
        <v>1.7807764675443394E-3</v>
      </c>
      <c r="AM329" s="406">
        <v>2.7789678026084782E-4</v>
      </c>
      <c r="AN329" s="406">
        <v>8.5069677361389014E-4</v>
      </c>
      <c r="AO329" s="403">
        <v>1.0316017540040152</v>
      </c>
    </row>
    <row r="330" spans="1:41">
      <c r="A330" s="395">
        <v>328</v>
      </c>
      <c r="B330" s="396">
        <v>718909</v>
      </c>
      <c r="C330" s="396" t="s">
        <v>637</v>
      </c>
      <c r="D330" s="418">
        <v>57</v>
      </c>
      <c r="E330" s="402">
        <v>1137362</v>
      </c>
      <c r="F330" s="402">
        <v>942953.08145552792</v>
      </c>
      <c r="G330" s="402">
        <v>53654.97312323736</v>
      </c>
      <c r="H330" s="402">
        <v>0</v>
      </c>
      <c r="I330" s="402">
        <v>36.570938779405971</v>
      </c>
      <c r="J330" s="402">
        <v>94.078123947196872</v>
      </c>
      <c r="K330" s="402">
        <v>0</v>
      </c>
      <c r="L330" s="402">
        <v>0</v>
      </c>
      <c r="M330" s="402">
        <v>0</v>
      </c>
      <c r="N330" s="402">
        <v>53785.622185963963</v>
      </c>
      <c r="O330" s="403">
        <v>0.82907032365731215</v>
      </c>
      <c r="P330" s="403">
        <v>4.7174930341647915E-2</v>
      </c>
      <c r="Q330" s="403">
        <v>0</v>
      </c>
      <c r="R330" s="403">
        <v>3.2154176752349713E-5</v>
      </c>
      <c r="S330" s="403">
        <v>8.2716078036013929E-5</v>
      </c>
      <c r="T330" s="403">
        <v>0</v>
      </c>
      <c r="U330" s="403">
        <v>0</v>
      </c>
      <c r="V330" s="403">
        <v>0</v>
      </c>
      <c r="W330" s="403">
        <v>4.7289800596436282E-2</v>
      </c>
      <c r="X330" s="404">
        <v>12.355739932098512</v>
      </c>
      <c r="Y330" s="403">
        <v>0.76671685984573734</v>
      </c>
      <c r="Z330" s="403">
        <v>3.509510634693549E-3</v>
      </c>
      <c r="AA330" s="403">
        <v>2.7330905644375864E-2</v>
      </c>
      <c r="AB330" s="403">
        <v>8.3737372503729333E-3</v>
      </c>
      <c r="AC330" s="405">
        <v>2.809461000020488E-3</v>
      </c>
      <c r="AD330" s="405">
        <v>6.691442674623345E-4</v>
      </c>
      <c r="AE330" s="405">
        <v>6.985071809967392E-4</v>
      </c>
      <c r="AF330" s="403">
        <v>0.81010812582365899</v>
      </c>
      <c r="AG330" s="404">
        <v>10.655513845727269</v>
      </c>
      <c r="AH330" s="403">
        <v>0.65475826085516731</v>
      </c>
      <c r="AI330" s="403">
        <v>6.2768266154898742E-4</v>
      </c>
      <c r="AJ330" s="403">
        <v>2.825936192680051E-3</v>
      </c>
      <c r="AK330" s="403">
        <v>6.8125046008467652E-3</v>
      </c>
      <c r="AL330" s="406">
        <v>2.4850448292442393E-3</v>
      </c>
      <c r="AM330" s="406">
        <v>2.6270525336486382E-4</v>
      </c>
      <c r="AN330" s="406">
        <v>5.2733167049017642E-4</v>
      </c>
      <c r="AO330" s="403">
        <v>0.66829946606334267</v>
      </c>
    </row>
    <row r="331" spans="1:41">
      <c r="A331" s="395">
        <v>329</v>
      </c>
      <c r="B331" s="396">
        <v>731101</v>
      </c>
      <c r="C331" s="396" t="s">
        <v>638</v>
      </c>
      <c r="D331" s="418">
        <v>57</v>
      </c>
      <c r="E331" s="402">
        <v>1903830</v>
      </c>
      <c r="F331" s="402">
        <v>4407583.1114095207</v>
      </c>
      <c r="G331" s="402">
        <v>285991.54799145728</v>
      </c>
      <c r="H331" s="402">
        <v>0</v>
      </c>
      <c r="I331" s="402">
        <v>170.94111605605201</v>
      </c>
      <c r="J331" s="402">
        <v>439.74314143254941</v>
      </c>
      <c r="K331" s="402">
        <v>0</v>
      </c>
      <c r="L331" s="402">
        <v>0</v>
      </c>
      <c r="M331" s="402">
        <v>0</v>
      </c>
      <c r="N331" s="402">
        <v>286602.23224894586</v>
      </c>
      <c r="O331" s="403">
        <v>2.3151138029180762</v>
      </c>
      <c r="P331" s="403">
        <v>0.15021905736933303</v>
      </c>
      <c r="Q331" s="403">
        <v>0</v>
      </c>
      <c r="R331" s="403">
        <v>8.9788014715626926E-5</v>
      </c>
      <c r="S331" s="403">
        <v>2.309781553145761E-4</v>
      </c>
      <c r="T331" s="403">
        <v>0</v>
      </c>
      <c r="U331" s="403">
        <v>0</v>
      </c>
      <c r="V331" s="403">
        <v>0</v>
      </c>
      <c r="W331" s="403">
        <v>0.15053982353936321</v>
      </c>
      <c r="X331" s="404">
        <v>16.831451063302453</v>
      </c>
      <c r="Y331" s="403">
        <v>1.0783589202399473</v>
      </c>
      <c r="Z331" s="403">
        <v>4.5193473133650353E-3</v>
      </c>
      <c r="AA331" s="403">
        <v>4.2023495125184801E-2</v>
      </c>
      <c r="AB331" s="403">
        <v>9.7600769083698476E-3</v>
      </c>
      <c r="AC331" s="405">
        <v>2.1701591561772561E-3</v>
      </c>
      <c r="AD331" s="405">
        <v>2.8310445952663284E-4</v>
      </c>
      <c r="AE331" s="405">
        <v>5.0804003775197382E-4</v>
      </c>
      <c r="AF331" s="403">
        <v>1.1376231432403219</v>
      </c>
      <c r="AG331" s="404">
        <v>14.040785283238215</v>
      </c>
      <c r="AH331" s="403">
        <v>0.88840391405025521</v>
      </c>
      <c r="AI331" s="403">
        <v>2.4036599913363345E-4</v>
      </c>
      <c r="AJ331" s="403">
        <v>2.5508908783685256E-3</v>
      </c>
      <c r="AK331" s="403">
        <v>7.6600079818989067E-3</v>
      </c>
      <c r="AL331" s="406">
        <v>1.9532697111899668E-3</v>
      </c>
      <c r="AM331" s="406">
        <v>1.2810123007806222E-4</v>
      </c>
      <c r="AN331" s="406">
        <v>3.959786981129519E-4</v>
      </c>
      <c r="AO331" s="403">
        <v>0.90133252854903745</v>
      </c>
    </row>
    <row r="332" spans="1:41">
      <c r="A332" s="395">
        <v>330</v>
      </c>
      <c r="B332" s="396">
        <v>731201</v>
      </c>
      <c r="C332" s="396" t="s">
        <v>639</v>
      </c>
      <c r="D332" s="418">
        <v>59</v>
      </c>
      <c r="E332" s="402">
        <v>5670856</v>
      </c>
      <c r="F332" s="402">
        <v>4991445.2528676307</v>
      </c>
      <c r="G332" s="402">
        <v>317863.82330923097</v>
      </c>
      <c r="H332" s="402">
        <v>0</v>
      </c>
      <c r="I332" s="402">
        <v>193.58528261195127</v>
      </c>
      <c r="J332" s="402">
        <v>497.99487844091135</v>
      </c>
      <c r="K332" s="402">
        <v>0</v>
      </c>
      <c r="L332" s="402">
        <v>0</v>
      </c>
      <c r="M332" s="402">
        <v>0</v>
      </c>
      <c r="N332" s="402">
        <v>318555.40347028384</v>
      </c>
      <c r="O332" s="403">
        <v>0.88019255873674629</v>
      </c>
      <c r="P332" s="403">
        <v>5.6052176833485269E-2</v>
      </c>
      <c r="Q332" s="403">
        <v>0</v>
      </c>
      <c r="R332" s="403">
        <v>3.4136871507926006E-5</v>
      </c>
      <c r="S332" s="403">
        <v>8.7816526894865833E-5</v>
      </c>
      <c r="T332" s="403">
        <v>0</v>
      </c>
      <c r="U332" s="403">
        <v>0</v>
      </c>
      <c r="V332" s="403">
        <v>0</v>
      </c>
      <c r="W332" s="403">
        <v>5.617413023188806E-2</v>
      </c>
      <c r="X332" s="404">
        <v>15.640540587252231</v>
      </c>
      <c r="Y332" s="403">
        <v>0.98852407933505326</v>
      </c>
      <c r="Z332" s="403">
        <v>4.548005743988873E-3</v>
      </c>
      <c r="AA332" s="403">
        <v>3.6350708329964405E-2</v>
      </c>
      <c r="AB332" s="403">
        <v>1.2315886449366573E-2</v>
      </c>
      <c r="AC332" s="405">
        <v>2.5241647462899081E-3</v>
      </c>
      <c r="AD332" s="405">
        <v>5.6480296881573889E-4</v>
      </c>
      <c r="AE332" s="405">
        <v>8.4443944181316353E-4</v>
      </c>
      <c r="AF332" s="403">
        <v>1.0456720870152918</v>
      </c>
      <c r="AG332" s="404">
        <v>13.680830352384136</v>
      </c>
      <c r="AH332" s="403">
        <v>0.85657740439879559</v>
      </c>
      <c r="AI332" s="403">
        <v>1.0798525970166311E-3</v>
      </c>
      <c r="AJ332" s="403">
        <v>6.5330737857588663E-3</v>
      </c>
      <c r="AK332" s="403">
        <v>1.033762000587749E-2</v>
      </c>
      <c r="AL332" s="406">
        <v>2.1853758803414758E-3</v>
      </c>
      <c r="AM332" s="406">
        <v>2.1646492652026191E-4</v>
      </c>
      <c r="AN332" s="406">
        <v>6.7336092895238747E-4</v>
      </c>
      <c r="AO332" s="403">
        <v>0.87760315252326249</v>
      </c>
    </row>
    <row r="333" spans="1:41">
      <c r="A333" s="395">
        <v>331</v>
      </c>
      <c r="B333" s="396">
        <v>731202</v>
      </c>
      <c r="C333" s="396" t="s">
        <v>640</v>
      </c>
      <c r="D333" s="418">
        <v>59</v>
      </c>
      <c r="E333" s="402">
        <v>7349914</v>
      </c>
      <c r="F333" s="402">
        <v>6994088.1581062609</v>
      </c>
      <c r="G333" s="402">
        <v>460318.7920028615</v>
      </c>
      <c r="H333" s="402">
        <v>0</v>
      </c>
      <c r="I333" s="402">
        <v>271.2546094584618</v>
      </c>
      <c r="J333" s="402">
        <v>697.79791335988671</v>
      </c>
      <c r="K333" s="402">
        <v>0</v>
      </c>
      <c r="L333" s="402">
        <v>0</v>
      </c>
      <c r="M333" s="402">
        <v>0</v>
      </c>
      <c r="N333" s="402">
        <v>461287.84452567983</v>
      </c>
      <c r="O333" s="403">
        <v>0.95158775437457643</v>
      </c>
      <c r="P333" s="403">
        <v>6.262913987876069E-2</v>
      </c>
      <c r="Q333" s="403">
        <v>0</v>
      </c>
      <c r="R333" s="403">
        <v>3.6905820865177711E-5</v>
      </c>
      <c r="S333" s="403">
        <v>9.4939602471523699E-5</v>
      </c>
      <c r="T333" s="403">
        <v>0</v>
      </c>
      <c r="U333" s="403">
        <v>0</v>
      </c>
      <c r="V333" s="403">
        <v>0</v>
      </c>
      <c r="W333" s="403">
        <v>6.276098530209738E-2</v>
      </c>
      <c r="X333" s="404">
        <v>10.70250983094799</v>
      </c>
      <c r="Y333" s="403">
        <v>0.69404757250781801</v>
      </c>
      <c r="Z333" s="403">
        <v>4.0159460951285884E-3</v>
      </c>
      <c r="AA333" s="403">
        <v>3.0808654289369231E-2</v>
      </c>
      <c r="AB333" s="403">
        <v>1.2801345790139581E-2</v>
      </c>
      <c r="AC333" s="405">
        <v>2.1918827979898982E-3</v>
      </c>
      <c r="AD333" s="405">
        <v>5.9414096162707251E-4</v>
      </c>
      <c r="AE333" s="405">
        <v>6.7734098322537776E-4</v>
      </c>
      <c r="AF333" s="403">
        <v>0.74513688342529827</v>
      </c>
      <c r="AG333" s="404">
        <v>9.3411206626738856</v>
      </c>
      <c r="AH333" s="403">
        <v>0.60201401589614545</v>
      </c>
      <c r="AI333" s="403">
        <v>1.4767043199255196E-3</v>
      </c>
      <c r="AJ333" s="403">
        <v>9.3385558631529034E-3</v>
      </c>
      <c r="AK333" s="403">
        <v>1.126694547113094E-2</v>
      </c>
      <c r="AL333" s="406">
        <v>1.9100530144857116E-3</v>
      </c>
      <c r="AM333" s="406">
        <v>2.2785876177335636E-4</v>
      </c>
      <c r="AN333" s="406">
        <v>5.1684051994299607E-4</v>
      </c>
      <c r="AO333" s="403">
        <v>0.62675097384655676</v>
      </c>
    </row>
    <row r="334" spans="1:41">
      <c r="A334" s="395">
        <v>332</v>
      </c>
      <c r="B334" s="396">
        <v>731203</v>
      </c>
      <c r="C334" s="396" t="s">
        <v>641</v>
      </c>
      <c r="D334" s="418">
        <v>59</v>
      </c>
      <c r="E334" s="402">
        <v>1359062</v>
      </c>
      <c r="F334" s="402">
        <v>1284948.9829687425</v>
      </c>
      <c r="G334" s="402">
        <v>72821.596008022869</v>
      </c>
      <c r="H334" s="402">
        <v>0</v>
      </c>
      <c r="I334" s="402">
        <v>49.834707065460819</v>
      </c>
      <c r="J334" s="402">
        <v>128.19894442569802</v>
      </c>
      <c r="K334" s="402">
        <v>0</v>
      </c>
      <c r="L334" s="402">
        <v>0</v>
      </c>
      <c r="M334" s="402">
        <v>0</v>
      </c>
      <c r="N334" s="402">
        <v>72999.62965951403</v>
      </c>
      <c r="O334" s="403">
        <v>0.9454675231657883</v>
      </c>
      <c r="P334" s="403">
        <v>5.3582247173434967E-2</v>
      </c>
      <c r="Q334" s="403">
        <v>0</v>
      </c>
      <c r="R334" s="403">
        <v>3.6668457410670608E-5</v>
      </c>
      <c r="S334" s="403">
        <v>9.4328988983356183E-5</v>
      </c>
      <c r="T334" s="403">
        <v>0</v>
      </c>
      <c r="U334" s="403">
        <v>0</v>
      </c>
      <c r="V334" s="403">
        <v>0</v>
      </c>
      <c r="W334" s="403">
        <v>5.3713244619828994E-2</v>
      </c>
      <c r="X334" s="404">
        <v>20.170242156312106</v>
      </c>
      <c r="Y334" s="403">
        <v>1.2569918361211609</v>
      </c>
      <c r="Z334" s="403">
        <v>5.539315323932475E-3</v>
      </c>
      <c r="AA334" s="403">
        <v>4.403530267669694E-2</v>
      </c>
      <c r="AB334" s="403">
        <v>1.3918884241471037E-2</v>
      </c>
      <c r="AC334" s="405">
        <v>2.9196020043852069E-3</v>
      </c>
      <c r="AD334" s="405">
        <v>8.018046144613719E-4</v>
      </c>
      <c r="AE334" s="405">
        <v>1.1566510805497807E-3</v>
      </c>
      <c r="AF334" s="403">
        <v>1.3253633960626581</v>
      </c>
      <c r="AG334" s="404">
        <v>17.673562271467748</v>
      </c>
      <c r="AH334" s="403">
        <v>1.0888371477373491</v>
      </c>
      <c r="AI334" s="403">
        <v>1.1322809321782242E-3</v>
      </c>
      <c r="AJ334" s="403">
        <v>6.4572740062424716E-3</v>
      </c>
      <c r="AK334" s="403">
        <v>1.1435755521141039E-2</v>
      </c>
      <c r="AL334" s="406">
        <v>2.4672040951060634E-3</v>
      </c>
      <c r="AM334" s="406">
        <v>2.9991871216640954E-4</v>
      </c>
      <c r="AN334" s="406">
        <v>9.1996811609149163E-4</v>
      </c>
      <c r="AO334" s="403">
        <v>1.1115495491202734</v>
      </c>
    </row>
    <row r="335" spans="1:41">
      <c r="A335" s="395">
        <v>333</v>
      </c>
      <c r="B335" s="396">
        <v>731909</v>
      </c>
      <c r="C335" s="396" t="s">
        <v>642</v>
      </c>
      <c r="D335" s="418">
        <v>59</v>
      </c>
      <c r="E335" s="402">
        <v>74532</v>
      </c>
      <c r="F335" s="402">
        <v>163766.2573323597</v>
      </c>
      <c r="G335" s="402">
        <v>10341.196689958237</v>
      </c>
      <c r="H335" s="402">
        <v>0</v>
      </c>
      <c r="I335" s="402">
        <v>6.3514143904058411</v>
      </c>
      <c r="J335" s="402">
        <v>16.338906525339034</v>
      </c>
      <c r="K335" s="402">
        <v>0</v>
      </c>
      <c r="L335" s="402">
        <v>0</v>
      </c>
      <c r="M335" s="402">
        <v>0</v>
      </c>
      <c r="N335" s="402">
        <v>10363.887010873983</v>
      </c>
      <c r="O335" s="403">
        <v>2.1972610064450131</v>
      </c>
      <c r="P335" s="403">
        <v>0.13874841262757254</v>
      </c>
      <c r="Q335" s="403">
        <v>0</v>
      </c>
      <c r="R335" s="403">
        <v>8.5217281039095174E-5</v>
      </c>
      <c r="S335" s="403">
        <v>2.1922001992887664E-4</v>
      </c>
      <c r="T335" s="403">
        <v>0</v>
      </c>
      <c r="U335" s="403">
        <v>0</v>
      </c>
      <c r="V335" s="403">
        <v>0</v>
      </c>
      <c r="W335" s="403">
        <v>0.13905284992854053</v>
      </c>
      <c r="X335" s="404">
        <v>19.642589164327195</v>
      </c>
      <c r="Y335" s="403">
        <v>1.2387776593410211</v>
      </c>
      <c r="Z335" s="403">
        <v>5.4271828358798263E-3</v>
      </c>
      <c r="AA335" s="403">
        <v>3.9849790235685238E-2</v>
      </c>
      <c r="AB335" s="403">
        <v>1.1759446664728754E-2</v>
      </c>
      <c r="AC335" s="405">
        <v>2.9838228305525058E-3</v>
      </c>
      <c r="AD335" s="405">
        <v>1.261658884462697E-3</v>
      </c>
      <c r="AE335" s="405">
        <v>1.3125172279890931E-3</v>
      </c>
      <c r="AF335" s="403">
        <v>1.3013720780203206</v>
      </c>
      <c r="AG335" s="404">
        <v>17.634366345465686</v>
      </c>
      <c r="AH335" s="403">
        <v>1.1005753437869474</v>
      </c>
      <c r="AI335" s="403">
        <v>1.4129479635662952E-3</v>
      </c>
      <c r="AJ335" s="403">
        <v>4.779632552319231E-3</v>
      </c>
      <c r="AK335" s="403">
        <v>9.7255852483895903E-3</v>
      </c>
      <c r="AL335" s="406">
        <v>2.5751533619688682E-3</v>
      </c>
      <c r="AM335" s="406">
        <v>4.7282661671936061E-4</v>
      </c>
      <c r="AN335" s="406">
        <v>1.0217995941975517E-3</v>
      </c>
      <c r="AO335" s="403">
        <v>1.1205632891241086</v>
      </c>
    </row>
    <row r="336" spans="1:41">
      <c r="A336" s="395">
        <v>334</v>
      </c>
      <c r="B336" s="396">
        <v>732101</v>
      </c>
      <c r="C336" s="396" t="s">
        <v>643</v>
      </c>
      <c r="D336" s="418">
        <v>59</v>
      </c>
      <c r="E336" s="402">
        <v>668525</v>
      </c>
      <c r="F336" s="402">
        <v>572033.13787756674</v>
      </c>
      <c r="G336" s="402">
        <v>35869.472254154003</v>
      </c>
      <c r="H336" s="402">
        <v>0</v>
      </c>
      <c r="I336" s="402">
        <v>22.185397424886215</v>
      </c>
      <c r="J336" s="402">
        <v>57.071561147115013</v>
      </c>
      <c r="K336" s="402">
        <v>0</v>
      </c>
      <c r="L336" s="402">
        <v>0</v>
      </c>
      <c r="M336" s="402">
        <v>0</v>
      </c>
      <c r="N336" s="402">
        <v>35948.729212726008</v>
      </c>
      <c r="O336" s="403">
        <v>0.85566454190578767</v>
      </c>
      <c r="P336" s="403">
        <v>5.365464605535171E-2</v>
      </c>
      <c r="Q336" s="403">
        <v>0</v>
      </c>
      <c r="R336" s="403">
        <v>3.3185591301576179E-5</v>
      </c>
      <c r="S336" s="403">
        <v>8.5369374589005663E-5</v>
      </c>
      <c r="T336" s="403">
        <v>0</v>
      </c>
      <c r="U336" s="403">
        <v>0</v>
      </c>
      <c r="V336" s="403">
        <v>0</v>
      </c>
      <c r="W336" s="403">
        <v>5.3773201021242299E-2</v>
      </c>
      <c r="X336" s="404">
        <v>21.152785426125909</v>
      </c>
      <c r="Y336" s="403">
        <v>1.4084613646441622</v>
      </c>
      <c r="Z336" s="403">
        <v>5.6517138609077323E-3</v>
      </c>
      <c r="AA336" s="403">
        <v>6.5941726055842392E-2</v>
      </c>
      <c r="AB336" s="403">
        <v>3.012569212937375E-2</v>
      </c>
      <c r="AC336" s="405">
        <v>4.6531087719091828E-3</v>
      </c>
      <c r="AD336" s="405">
        <v>1.399818306540204E-3</v>
      </c>
      <c r="AE336" s="405">
        <v>1.3928111603281027E-3</v>
      </c>
      <c r="AF336" s="403">
        <v>1.5176262349290635</v>
      </c>
      <c r="AG336" s="404">
        <v>18.014962923741454</v>
      </c>
      <c r="AH336" s="403">
        <v>1.1973536685020372</v>
      </c>
      <c r="AI336" s="403">
        <v>9.5097751299668277E-4</v>
      </c>
      <c r="AJ336" s="403">
        <v>2.7295968954620022E-2</v>
      </c>
      <c r="AK336" s="403">
        <v>2.6208633547826109E-2</v>
      </c>
      <c r="AL336" s="406">
        <v>3.9257596118627827E-3</v>
      </c>
      <c r="AM336" s="406">
        <v>5.1668639828286386E-4</v>
      </c>
      <c r="AN336" s="406">
        <v>1.0505454825883876E-3</v>
      </c>
      <c r="AO336" s="403">
        <v>1.2573022400102143</v>
      </c>
    </row>
    <row r="337" spans="1:41">
      <c r="A337" s="395">
        <v>335</v>
      </c>
      <c r="B337" s="396">
        <v>732102</v>
      </c>
      <c r="C337" s="396" t="s">
        <v>644</v>
      </c>
      <c r="D337" s="418">
        <v>59</v>
      </c>
      <c r="E337" s="402">
        <v>2543840</v>
      </c>
      <c r="F337" s="402">
        <v>4195151.9251194745</v>
      </c>
      <c r="G337" s="402">
        <v>282886.94236907281</v>
      </c>
      <c r="H337" s="402">
        <v>0</v>
      </c>
      <c r="I337" s="402">
        <v>162.70230962820935</v>
      </c>
      <c r="J337" s="402">
        <v>418.54895068533187</v>
      </c>
      <c r="K337" s="402">
        <v>0</v>
      </c>
      <c r="L337" s="402">
        <v>0</v>
      </c>
      <c r="M337" s="402">
        <v>0</v>
      </c>
      <c r="N337" s="402">
        <v>283468.19362938631</v>
      </c>
      <c r="O337" s="403">
        <v>1.6491414260014288</v>
      </c>
      <c r="P337" s="403">
        <v>0.11120469147787314</v>
      </c>
      <c r="Q337" s="403">
        <v>0</v>
      </c>
      <c r="R337" s="403">
        <v>6.3959332988006067E-5</v>
      </c>
      <c r="S337" s="403">
        <v>1.6453430667232684E-4</v>
      </c>
      <c r="T337" s="403">
        <v>0</v>
      </c>
      <c r="U337" s="403">
        <v>0</v>
      </c>
      <c r="V337" s="403">
        <v>0</v>
      </c>
      <c r="W337" s="403">
        <v>0.11143318511753346</v>
      </c>
      <c r="X337" s="404">
        <v>16.900469721178002</v>
      </c>
      <c r="Y337" s="403">
        <v>1.106338495444517</v>
      </c>
      <c r="Z337" s="403">
        <v>6.1980510127291376E-3</v>
      </c>
      <c r="AA337" s="403">
        <v>4.5600521189408397E-2</v>
      </c>
      <c r="AB337" s="403">
        <v>1.8183845382658059E-2</v>
      </c>
      <c r="AC337" s="405">
        <v>5.2311349847914447E-3</v>
      </c>
      <c r="AD337" s="405">
        <v>8.3053184209248702E-4</v>
      </c>
      <c r="AE337" s="405">
        <v>8.5093180104151879E-4</v>
      </c>
      <c r="AF337" s="403">
        <v>1.1832335116572381</v>
      </c>
      <c r="AG337" s="404">
        <v>13.741031323014564</v>
      </c>
      <c r="AH337" s="403">
        <v>0.89514648302494271</v>
      </c>
      <c r="AI337" s="403">
        <v>1.3604280193769227E-3</v>
      </c>
      <c r="AJ337" s="403">
        <v>7.7749229161213941E-3</v>
      </c>
      <c r="AK337" s="403">
        <v>1.3785012487267314E-2</v>
      </c>
      <c r="AL337" s="406">
        <v>4.3083335732426349E-3</v>
      </c>
      <c r="AM337" s="406">
        <v>3.0582433949188068E-4</v>
      </c>
      <c r="AN337" s="406">
        <v>5.8869145625994608E-4</v>
      </c>
      <c r="AO337" s="403">
        <v>0.9232696958167026</v>
      </c>
    </row>
    <row r="338" spans="1:41">
      <c r="A338" s="395">
        <v>336</v>
      </c>
      <c r="B338" s="396">
        <v>732103</v>
      </c>
      <c r="C338" s="396" t="s">
        <v>645</v>
      </c>
      <c r="D338" s="418">
        <v>59</v>
      </c>
      <c r="E338" s="402">
        <v>466064</v>
      </c>
      <c r="F338" s="402">
        <v>592772.31593697902</v>
      </c>
      <c r="G338" s="402">
        <v>38485.194145212205</v>
      </c>
      <c r="H338" s="402">
        <v>0</v>
      </c>
      <c r="I338" s="402">
        <v>22.989733532442308</v>
      </c>
      <c r="J338" s="402">
        <v>59.140702234203545</v>
      </c>
      <c r="K338" s="402">
        <v>0</v>
      </c>
      <c r="L338" s="402">
        <v>0</v>
      </c>
      <c r="M338" s="402">
        <v>0</v>
      </c>
      <c r="N338" s="402">
        <v>38567.32458097885</v>
      </c>
      <c r="O338" s="403">
        <v>1.2718689191548349</v>
      </c>
      <c r="P338" s="403">
        <v>8.257491276994619E-2</v>
      </c>
      <c r="Q338" s="403">
        <v>0</v>
      </c>
      <c r="R338" s="403">
        <v>4.932741754875362E-5</v>
      </c>
      <c r="S338" s="403">
        <v>1.2689395068961245E-4</v>
      </c>
      <c r="T338" s="403">
        <v>0</v>
      </c>
      <c r="U338" s="403">
        <v>0</v>
      </c>
      <c r="V338" s="403">
        <v>0</v>
      </c>
      <c r="W338" s="403">
        <v>8.2751134138184551E-2</v>
      </c>
      <c r="X338" s="404">
        <v>15.722336426818963</v>
      </c>
      <c r="Y338" s="403">
        <v>1.04571989736126</v>
      </c>
      <c r="Z338" s="403">
        <v>4.9253244643996299E-3</v>
      </c>
      <c r="AA338" s="403">
        <v>3.6042398130475821E-2</v>
      </c>
      <c r="AB338" s="403">
        <v>1.1024227704048616E-2</v>
      </c>
      <c r="AC338" s="405">
        <v>3.578431543730973E-3</v>
      </c>
      <c r="AD338" s="405">
        <v>9.7284570916020448E-4</v>
      </c>
      <c r="AE338" s="405">
        <v>1.0729058376003993E-3</v>
      </c>
      <c r="AF338" s="403">
        <v>1.1033360307506754</v>
      </c>
      <c r="AG338" s="404">
        <v>13.514999299526373</v>
      </c>
      <c r="AH338" s="403">
        <v>0.89391183011084629</v>
      </c>
      <c r="AI338" s="403">
        <v>1.0410407878200894E-3</v>
      </c>
      <c r="AJ338" s="403">
        <v>3.7644274244706547E-3</v>
      </c>
      <c r="AK338" s="403">
        <v>8.7310834306040808E-3</v>
      </c>
      <c r="AL338" s="406">
        <v>3.0805695649680524E-3</v>
      </c>
      <c r="AM338" s="406">
        <v>3.6141019559145568E-4</v>
      </c>
      <c r="AN338" s="406">
        <v>8.1692734242713489E-4</v>
      </c>
      <c r="AO338" s="403">
        <v>0.91170728885672825</v>
      </c>
    </row>
    <row r="339" spans="1:41">
      <c r="A339" s="395">
        <v>337</v>
      </c>
      <c r="B339" s="396">
        <v>733101</v>
      </c>
      <c r="C339" s="396" t="s">
        <v>646</v>
      </c>
      <c r="D339" s="418">
        <v>59</v>
      </c>
      <c r="E339" s="402">
        <v>17403051</v>
      </c>
      <c r="F339" s="402">
        <v>8044765.7320994698</v>
      </c>
      <c r="G339" s="402">
        <v>550688.73656597303</v>
      </c>
      <c r="H339" s="402">
        <v>0</v>
      </c>
      <c r="I339" s="402">
        <v>312.00347172008071</v>
      </c>
      <c r="J339" s="402">
        <v>802.62367508505804</v>
      </c>
      <c r="K339" s="402">
        <v>0</v>
      </c>
      <c r="L339" s="402">
        <v>0</v>
      </c>
      <c r="M339" s="402">
        <v>0</v>
      </c>
      <c r="N339" s="402">
        <v>551803.36371277808</v>
      </c>
      <c r="O339" s="403">
        <v>0.46226180295049812</v>
      </c>
      <c r="P339" s="403">
        <v>3.1643229486943009E-2</v>
      </c>
      <c r="Q339" s="403">
        <v>0</v>
      </c>
      <c r="R339" s="403">
        <v>1.7928090408979479E-5</v>
      </c>
      <c r="S339" s="403">
        <v>4.6119710565983979E-5</v>
      </c>
      <c r="T339" s="403">
        <v>0</v>
      </c>
      <c r="U339" s="403">
        <v>0</v>
      </c>
      <c r="V339" s="403">
        <v>0</v>
      </c>
      <c r="W339" s="403">
        <v>3.1707277287917966E-2</v>
      </c>
      <c r="X339" s="404">
        <v>14.178034891520415</v>
      </c>
      <c r="Y339" s="403">
        <v>0.88000960649333515</v>
      </c>
      <c r="Z339" s="403">
        <v>4.1609977219051473E-3</v>
      </c>
      <c r="AA339" s="403">
        <v>3.0825500906289868E-2</v>
      </c>
      <c r="AB339" s="403">
        <v>8.9884084936964863E-3</v>
      </c>
      <c r="AC339" s="405">
        <v>3.80646766137412E-3</v>
      </c>
      <c r="AD339" s="405">
        <v>8.2548207902226084E-4</v>
      </c>
      <c r="AE339" s="405">
        <v>8.1980213223509062E-4</v>
      </c>
      <c r="AF339" s="403">
        <v>0.92943626548785774</v>
      </c>
      <c r="AG339" s="404">
        <v>11.982537534262292</v>
      </c>
      <c r="AH339" s="403">
        <v>0.73639111957519254</v>
      </c>
      <c r="AI339" s="403">
        <v>6.5848586150639887E-4</v>
      </c>
      <c r="AJ339" s="403">
        <v>2.0347532187335107E-3</v>
      </c>
      <c r="AK339" s="403">
        <v>6.9476664427064825E-3</v>
      </c>
      <c r="AL339" s="406">
        <v>3.3571580439217172E-3</v>
      </c>
      <c r="AM339" s="406">
        <v>3.1716501333300506E-4</v>
      </c>
      <c r="AN339" s="406">
        <v>6.0192435386475867E-4</v>
      </c>
      <c r="AO339" s="403">
        <v>0.75030827250925836</v>
      </c>
    </row>
    <row r="340" spans="1:41">
      <c r="A340" s="395">
        <v>338</v>
      </c>
      <c r="B340" s="396">
        <v>734101</v>
      </c>
      <c r="C340" s="396" t="s">
        <v>647</v>
      </c>
      <c r="D340" s="418">
        <v>59</v>
      </c>
      <c r="E340" s="402">
        <v>1216301</v>
      </c>
      <c r="F340" s="402">
        <v>751513.74750203709</v>
      </c>
      <c r="G340" s="402">
        <v>45593.234053806023</v>
      </c>
      <c r="H340" s="402">
        <v>0</v>
      </c>
      <c r="I340" s="402">
        <v>29.146268029959398</v>
      </c>
      <c r="J340" s="402">
        <v>74.97828351797321</v>
      </c>
      <c r="K340" s="402">
        <v>0</v>
      </c>
      <c r="L340" s="402">
        <v>0</v>
      </c>
      <c r="M340" s="402">
        <v>0</v>
      </c>
      <c r="N340" s="402">
        <v>45697.358605353955</v>
      </c>
      <c r="O340" s="403">
        <v>0.61786823122075629</v>
      </c>
      <c r="P340" s="403">
        <v>3.7485157090067361E-2</v>
      </c>
      <c r="Q340" s="403">
        <v>0</v>
      </c>
      <c r="R340" s="403">
        <v>2.3963038779018842E-5</v>
      </c>
      <c r="S340" s="403">
        <v>6.164451358501983E-5</v>
      </c>
      <c r="T340" s="403">
        <v>0</v>
      </c>
      <c r="U340" s="403">
        <v>0</v>
      </c>
      <c r="V340" s="403">
        <v>0</v>
      </c>
      <c r="W340" s="403">
        <v>3.7570764642431399E-2</v>
      </c>
      <c r="X340" s="404">
        <v>18.428216429211897</v>
      </c>
      <c r="Y340" s="403">
        <v>1.1594185378054687</v>
      </c>
      <c r="Z340" s="403">
        <v>5.2358347140840748E-3</v>
      </c>
      <c r="AA340" s="403">
        <v>4.133403164412059E-2</v>
      </c>
      <c r="AB340" s="403">
        <v>1.3044806251347815E-2</v>
      </c>
      <c r="AC340" s="405">
        <v>3.1482826525008061E-3</v>
      </c>
      <c r="AD340" s="405">
        <v>7.8280226951329328E-4</v>
      </c>
      <c r="AE340" s="405">
        <v>1.0771614304432345E-3</v>
      </c>
      <c r="AF340" s="403">
        <v>1.2240414567674784</v>
      </c>
      <c r="AG340" s="404">
        <v>16.045655423141039</v>
      </c>
      <c r="AH340" s="403">
        <v>0.99876391261904096</v>
      </c>
      <c r="AI340" s="403">
        <v>1.0505902333699192E-3</v>
      </c>
      <c r="AJ340" s="403">
        <v>5.7861425960472543E-3</v>
      </c>
      <c r="AK340" s="403">
        <v>1.0665057654260669E-2</v>
      </c>
      <c r="AL340" s="406">
        <v>2.7151573998214118E-3</v>
      </c>
      <c r="AM340" s="406">
        <v>2.9745749596343422E-4</v>
      </c>
      <c r="AN340" s="406">
        <v>8.4906351678923429E-4</v>
      </c>
      <c r="AO340" s="403">
        <v>1.0201273815152931</v>
      </c>
    </row>
    <row r="341" spans="1:41">
      <c r="A341" s="395">
        <v>339</v>
      </c>
      <c r="B341" s="396">
        <v>735101</v>
      </c>
      <c r="C341" s="396" t="s">
        <v>648</v>
      </c>
      <c r="D341" s="418">
        <v>59</v>
      </c>
      <c r="E341" s="402">
        <v>1630857</v>
      </c>
      <c r="F341" s="402">
        <v>4293361.9829444224</v>
      </c>
      <c r="G341" s="402">
        <v>281691.28158422548</v>
      </c>
      <c r="H341" s="402">
        <v>0</v>
      </c>
      <c r="I341" s="402">
        <v>166.51123085968152</v>
      </c>
      <c r="J341" s="402">
        <v>428.3473363893745</v>
      </c>
      <c r="K341" s="402">
        <v>0</v>
      </c>
      <c r="L341" s="402">
        <v>0</v>
      </c>
      <c r="M341" s="402">
        <v>0</v>
      </c>
      <c r="N341" s="402">
        <v>282286.14015147451</v>
      </c>
      <c r="O341" s="403">
        <v>2.6325802832157708</v>
      </c>
      <c r="P341" s="403">
        <v>0.17272592359981623</v>
      </c>
      <c r="Q341" s="403">
        <v>0</v>
      </c>
      <c r="R341" s="403">
        <v>1.0210044832850552E-4</v>
      </c>
      <c r="S341" s="403">
        <v>2.6265168337222364E-4</v>
      </c>
      <c r="T341" s="403">
        <v>0</v>
      </c>
      <c r="U341" s="403">
        <v>0</v>
      </c>
      <c r="V341" s="403">
        <v>0</v>
      </c>
      <c r="W341" s="403">
        <v>0.17309067573151693</v>
      </c>
      <c r="X341" s="404">
        <v>20.708526486864439</v>
      </c>
      <c r="Y341" s="403">
        <v>1.3510035085719452</v>
      </c>
      <c r="Z341" s="403">
        <v>8.3148535574511743E-3</v>
      </c>
      <c r="AA341" s="403">
        <v>5.6500690029647166E-2</v>
      </c>
      <c r="AB341" s="403">
        <v>2.1313340703879306E-2</v>
      </c>
      <c r="AC341" s="405">
        <v>7.8653273822727326E-3</v>
      </c>
      <c r="AD341" s="405">
        <v>1.0825366870762746E-3</v>
      </c>
      <c r="AE341" s="405">
        <v>1.0247966463726855E-3</v>
      </c>
      <c r="AF341" s="403">
        <v>1.4471050535786429</v>
      </c>
      <c r="AG341" s="404">
        <v>16.907537681290759</v>
      </c>
      <c r="AH341" s="403">
        <v>1.0956587297215488</v>
      </c>
      <c r="AI341" s="403">
        <v>1.7338672543169768E-3</v>
      </c>
      <c r="AJ341" s="403">
        <v>5.898740323265067E-3</v>
      </c>
      <c r="AK341" s="403">
        <v>1.5756721587200085E-2</v>
      </c>
      <c r="AL341" s="406">
        <v>6.6453980307213095E-3</v>
      </c>
      <c r="AM341" s="406">
        <v>3.8855367711729429E-4</v>
      </c>
      <c r="AN341" s="406">
        <v>6.7503601514278661E-4</v>
      </c>
      <c r="AO341" s="403">
        <v>1.1267570466093124</v>
      </c>
    </row>
    <row r="342" spans="1:41">
      <c r="A342" s="395">
        <v>340</v>
      </c>
      <c r="B342" s="396">
        <v>735102</v>
      </c>
      <c r="C342" s="396" t="s">
        <v>649</v>
      </c>
      <c r="D342" s="418">
        <v>59</v>
      </c>
      <c r="E342" s="402">
        <v>2385961</v>
      </c>
      <c r="F342" s="402">
        <v>808185.55676951213</v>
      </c>
      <c r="G342" s="402">
        <v>49279.741050979872</v>
      </c>
      <c r="H342" s="402">
        <v>0</v>
      </c>
      <c r="I342" s="402">
        <v>31.344194213136891</v>
      </c>
      <c r="J342" s="402">
        <v>80.632411598606524</v>
      </c>
      <c r="K342" s="402">
        <v>0</v>
      </c>
      <c r="L342" s="402">
        <v>0</v>
      </c>
      <c r="M342" s="402">
        <v>0</v>
      </c>
      <c r="N342" s="402">
        <v>49391.717656791618</v>
      </c>
      <c r="O342" s="403">
        <v>0.33872538435016841</v>
      </c>
      <c r="P342" s="403">
        <v>2.0654042983510576E-2</v>
      </c>
      <c r="Q342" s="403">
        <v>0</v>
      </c>
      <c r="R342" s="403">
        <v>1.3136926468260332E-5</v>
      </c>
      <c r="S342" s="403">
        <v>3.3794522038963139E-5</v>
      </c>
      <c r="T342" s="403">
        <v>0</v>
      </c>
      <c r="U342" s="403">
        <v>0</v>
      </c>
      <c r="V342" s="403">
        <v>0</v>
      </c>
      <c r="W342" s="403">
        <v>2.07009744320178E-2</v>
      </c>
      <c r="X342" s="404">
        <v>62.428468737127162</v>
      </c>
      <c r="Y342" s="403">
        <v>3.5623013542750277</v>
      </c>
      <c r="Z342" s="403">
        <v>1.0888654252614427E-2</v>
      </c>
      <c r="AA342" s="403">
        <v>7.6468751567305621E-2</v>
      </c>
      <c r="AB342" s="403">
        <v>4.1721813039728488E-2</v>
      </c>
      <c r="AC342" s="405">
        <v>4.6259811731143678E-3</v>
      </c>
      <c r="AD342" s="405">
        <v>7.7077085431044665E-4</v>
      </c>
      <c r="AE342" s="405">
        <v>1.6951677287111078E-3</v>
      </c>
      <c r="AF342" s="403">
        <v>3.6984724928908079</v>
      </c>
      <c r="AG342" s="404">
        <v>50.959156336782847</v>
      </c>
      <c r="AH342" s="403">
        <v>2.8942968661158761</v>
      </c>
      <c r="AI342" s="403">
        <v>1.9989070721658634E-3</v>
      </c>
      <c r="AJ342" s="403">
        <v>6.4356263224798638E-3</v>
      </c>
      <c r="AK342" s="403">
        <v>3.1484700847598031E-2</v>
      </c>
      <c r="AL342" s="406">
        <v>3.3805622617574041E-3</v>
      </c>
      <c r="AM342" s="406">
        <v>2.7378227194789018E-4</v>
      </c>
      <c r="AN342" s="406">
        <v>1.292693405112511E-3</v>
      </c>
      <c r="AO342" s="403">
        <v>2.9391631382969385</v>
      </c>
    </row>
    <row r="343" spans="1:41">
      <c r="A343" s="395">
        <v>341</v>
      </c>
      <c r="B343" s="396">
        <v>735103</v>
      </c>
      <c r="C343" s="396" t="s">
        <v>650</v>
      </c>
      <c r="D343" s="418">
        <v>59</v>
      </c>
      <c r="E343" s="402">
        <v>2604050</v>
      </c>
      <c r="F343" s="402">
        <v>828494.76579623378</v>
      </c>
      <c r="G343" s="402">
        <v>50286.960795148807</v>
      </c>
      <c r="H343" s="402">
        <v>0</v>
      </c>
      <c r="I343" s="402">
        <v>32.131854654129285</v>
      </c>
      <c r="J343" s="402">
        <v>82.658654814373094</v>
      </c>
      <c r="K343" s="402">
        <v>0</v>
      </c>
      <c r="L343" s="402">
        <v>0</v>
      </c>
      <c r="M343" s="402">
        <v>0</v>
      </c>
      <c r="N343" s="402">
        <v>50401.751304617312</v>
      </c>
      <c r="O343" s="403">
        <v>0.31815624346546106</v>
      </c>
      <c r="P343" s="403">
        <v>1.9311058080739161E-2</v>
      </c>
      <c r="Q343" s="403">
        <v>0</v>
      </c>
      <c r="R343" s="403">
        <v>1.233918498267287E-5</v>
      </c>
      <c r="S343" s="403">
        <v>3.1742345505797931E-5</v>
      </c>
      <c r="T343" s="403">
        <v>0</v>
      </c>
      <c r="U343" s="403">
        <v>0</v>
      </c>
      <c r="V343" s="403">
        <v>0</v>
      </c>
      <c r="W343" s="403">
        <v>1.9355139611227631E-2</v>
      </c>
      <c r="X343" s="404">
        <v>45.477922348095966</v>
      </c>
      <c r="Y343" s="403">
        <v>2.650050748210091</v>
      </c>
      <c r="Z343" s="403">
        <v>9.6165079223738785E-3</v>
      </c>
      <c r="AA343" s="403">
        <v>6.5387688583703141E-2</v>
      </c>
      <c r="AB343" s="403">
        <v>3.1517795521188281E-2</v>
      </c>
      <c r="AC343" s="405">
        <v>4.5944614427171002E-3</v>
      </c>
      <c r="AD343" s="405">
        <v>5.4872946404418152E-4</v>
      </c>
      <c r="AE343" s="405">
        <v>1.2585865918233814E-3</v>
      </c>
      <c r="AF343" s="403">
        <v>2.762974517735941</v>
      </c>
      <c r="AG343" s="404">
        <v>37.357365819562574</v>
      </c>
      <c r="AH343" s="403">
        <v>2.1679318969098005</v>
      </c>
      <c r="AI343" s="403">
        <v>2.0366364647810388E-3</v>
      </c>
      <c r="AJ343" s="403">
        <v>6.5493285854274054E-3</v>
      </c>
      <c r="AK343" s="403">
        <v>2.3971262678666488E-2</v>
      </c>
      <c r="AL343" s="406">
        <v>3.5662159187723561E-3</v>
      </c>
      <c r="AM343" s="406">
        <v>2.038294559517673E-4</v>
      </c>
      <c r="AN343" s="406">
        <v>9.6587387718260955E-4</v>
      </c>
      <c r="AO343" s="403">
        <v>2.2052250438905805</v>
      </c>
    </row>
    <row r="344" spans="1:41">
      <c r="A344" s="395">
        <v>342</v>
      </c>
      <c r="B344" s="396">
        <v>735104</v>
      </c>
      <c r="C344" s="396" t="s">
        <v>651</v>
      </c>
      <c r="D344" s="418">
        <v>59</v>
      </c>
      <c r="E344" s="402">
        <v>659114</v>
      </c>
      <c r="F344" s="402">
        <v>87345.637436310295</v>
      </c>
      <c r="G344" s="402">
        <v>5880.4283906001847</v>
      </c>
      <c r="H344" s="402">
        <v>0</v>
      </c>
      <c r="I344" s="402">
        <v>3.3875619287449625</v>
      </c>
      <c r="J344" s="402">
        <v>8.7144459958665159</v>
      </c>
      <c r="K344" s="402">
        <v>0</v>
      </c>
      <c r="L344" s="402">
        <v>0</v>
      </c>
      <c r="M344" s="402">
        <v>0</v>
      </c>
      <c r="N344" s="402">
        <v>5892.5303985247956</v>
      </c>
      <c r="O344" s="403">
        <v>0.13251977265891834</v>
      </c>
      <c r="P344" s="403">
        <v>8.9217167145595223E-3</v>
      </c>
      <c r="Q344" s="403">
        <v>0</v>
      </c>
      <c r="R344" s="403">
        <v>5.1395690711242106E-6</v>
      </c>
      <c r="S344" s="403">
        <v>1.3221454855861834E-5</v>
      </c>
      <c r="T344" s="403">
        <v>0</v>
      </c>
      <c r="U344" s="403">
        <v>0</v>
      </c>
      <c r="V344" s="403">
        <v>0</v>
      </c>
      <c r="W344" s="403">
        <v>8.9400777384865075E-3</v>
      </c>
      <c r="X344" s="404">
        <v>13.419308953346656</v>
      </c>
      <c r="Y344" s="403">
        <v>0.85983101340517276</v>
      </c>
      <c r="Z344" s="403">
        <v>4.1029459353643088E-3</v>
      </c>
      <c r="AA344" s="403">
        <v>3.0877904970022477E-2</v>
      </c>
      <c r="AB344" s="403">
        <v>9.8246734458317109E-3</v>
      </c>
      <c r="AC344" s="405">
        <v>3.4550933605505896E-3</v>
      </c>
      <c r="AD344" s="405">
        <v>7.8425313074585604E-4</v>
      </c>
      <c r="AE344" s="405">
        <v>7.262426838435046E-4</v>
      </c>
      <c r="AF344" s="403">
        <v>0.90960212693153131</v>
      </c>
      <c r="AG344" s="404">
        <v>10.754035228046844</v>
      </c>
      <c r="AH344" s="403">
        <v>0.68345543500182415</v>
      </c>
      <c r="AI344" s="403">
        <v>6.981493464618049E-4</v>
      </c>
      <c r="AJ344" s="403">
        <v>2.5051428226151593E-3</v>
      </c>
      <c r="AK344" s="403">
        <v>7.4459858895437325E-3</v>
      </c>
      <c r="AL344" s="406">
        <v>3.0369293184036132E-3</v>
      </c>
      <c r="AM344" s="406">
        <v>3.0750363498663216E-4</v>
      </c>
      <c r="AN344" s="406">
        <v>5.1890657002511193E-4</v>
      </c>
      <c r="AO344" s="403">
        <v>0.69796805258386052</v>
      </c>
    </row>
    <row r="345" spans="1:41">
      <c r="A345" s="395">
        <v>343</v>
      </c>
      <c r="B345" s="396">
        <v>811101</v>
      </c>
      <c r="C345" s="396" t="s">
        <v>652</v>
      </c>
      <c r="D345" s="418">
        <v>61</v>
      </c>
      <c r="E345" s="402">
        <v>12133410</v>
      </c>
      <c r="F345" s="402">
        <v>43629149.626995832</v>
      </c>
      <c r="G345" s="402">
        <v>2927578.3023452801</v>
      </c>
      <c r="H345" s="402">
        <v>0</v>
      </c>
      <c r="I345" s="402">
        <v>1692.0873279755629</v>
      </c>
      <c r="J345" s="402">
        <v>4352.8661468326654</v>
      </c>
      <c r="K345" s="402">
        <v>0</v>
      </c>
      <c r="L345" s="402">
        <v>0</v>
      </c>
      <c r="M345" s="402">
        <v>0</v>
      </c>
      <c r="N345" s="402">
        <v>2933623.2558200886</v>
      </c>
      <c r="O345" s="403">
        <v>3.5957863145641524</v>
      </c>
      <c r="P345" s="403">
        <v>0.24128240143086568</v>
      </c>
      <c r="Q345" s="403">
        <v>0</v>
      </c>
      <c r="R345" s="403">
        <v>1.3945686562768115E-4</v>
      </c>
      <c r="S345" s="403">
        <v>3.5875043757959763E-4</v>
      </c>
      <c r="T345" s="403">
        <v>0</v>
      </c>
      <c r="U345" s="403">
        <v>0</v>
      </c>
      <c r="V345" s="403">
        <v>0</v>
      </c>
      <c r="W345" s="403">
        <v>0.241780608734073</v>
      </c>
      <c r="X345" s="404">
        <v>21.782200013354661</v>
      </c>
      <c r="Y345" s="403">
        <v>1.4331005176536817</v>
      </c>
      <c r="Z345" s="403">
        <v>8.194878183395168E-3</v>
      </c>
      <c r="AA345" s="403">
        <v>6.6282689333183833E-2</v>
      </c>
      <c r="AB345" s="403">
        <v>1.4879517466745637E-2</v>
      </c>
      <c r="AC345" s="405">
        <v>3.832170502680041E-3</v>
      </c>
      <c r="AD345" s="405">
        <v>4.324773117041077E-3</v>
      </c>
      <c r="AE345" s="405">
        <v>3.0807069368139666E-3</v>
      </c>
      <c r="AF345" s="403">
        <v>1.5336952531935417</v>
      </c>
      <c r="AG345" s="404">
        <v>17.417892731353824</v>
      </c>
      <c r="AH345" s="403">
        <v>1.1361715740180329</v>
      </c>
      <c r="AI345" s="403">
        <v>1.1829613865816896E-3</v>
      </c>
      <c r="AJ345" s="403">
        <v>6.8312607048047723E-3</v>
      </c>
      <c r="AK345" s="403">
        <v>1.1064111640955575E-2</v>
      </c>
      <c r="AL345" s="406">
        <v>3.061144549851757E-3</v>
      </c>
      <c r="AM345" s="406">
        <v>1.5020375285006891E-3</v>
      </c>
      <c r="AN345" s="406">
        <v>1.9626763739754578E-3</v>
      </c>
      <c r="AO345" s="403">
        <v>1.161775766202702</v>
      </c>
    </row>
    <row r="346" spans="1:41">
      <c r="A346" s="395">
        <v>344</v>
      </c>
      <c r="B346" s="396">
        <v>811201</v>
      </c>
      <c r="C346" s="396" t="s">
        <v>653</v>
      </c>
      <c r="D346" s="418">
        <v>61</v>
      </c>
      <c r="E346" s="402">
        <v>26404467</v>
      </c>
      <c r="F346" s="402">
        <v>130966970.85143067</v>
      </c>
      <c r="G346" s="402">
        <v>8756937.8013973404</v>
      </c>
      <c r="H346" s="402">
        <v>0</v>
      </c>
      <c r="I346" s="402">
        <v>5079.3461173474161</v>
      </c>
      <c r="J346" s="402">
        <v>13066.532321768449</v>
      </c>
      <c r="K346" s="402">
        <v>0</v>
      </c>
      <c r="L346" s="402">
        <v>0</v>
      </c>
      <c r="M346" s="402">
        <v>0</v>
      </c>
      <c r="N346" s="402">
        <v>8775083.6798364557</v>
      </c>
      <c r="O346" s="403">
        <v>4.9600308482436199</v>
      </c>
      <c r="P346" s="403">
        <v>0.33164607342376351</v>
      </c>
      <c r="Q346" s="403">
        <v>0</v>
      </c>
      <c r="R346" s="403">
        <v>1.9236692478387905E-4</v>
      </c>
      <c r="S346" s="403">
        <v>4.9486067345227795E-4</v>
      </c>
      <c r="T346" s="403">
        <v>0</v>
      </c>
      <c r="U346" s="403">
        <v>0</v>
      </c>
      <c r="V346" s="403">
        <v>0</v>
      </c>
      <c r="W346" s="403">
        <v>0.33233330102199965</v>
      </c>
      <c r="X346" s="404">
        <v>18.486603574321713</v>
      </c>
      <c r="Y346" s="403">
        <v>1.2655283700758777</v>
      </c>
      <c r="Z346" s="403">
        <v>5.2216551058234572E-3</v>
      </c>
      <c r="AA346" s="403">
        <v>6.5510921029103289E-2</v>
      </c>
      <c r="AB346" s="403">
        <v>3.0078928434558262E-2</v>
      </c>
      <c r="AC346" s="405">
        <v>2.8981444283444928E-3</v>
      </c>
      <c r="AD346" s="405">
        <v>5.6032357944530548E-4</v>
      </c>
      <c r="AE346" s="405">
        <v>8.0638715811514466E-4</v>
      </c>
      <c r="AF346" s="403">
        <v>1.370604729811268</v>
      </c>
      <c r="AG346" s="404">
        <v>16.756499250277336</v>
      </c>
      <c r="AH346" s="403">
        <v>1.1475205261739725</v>
      </c>
      <c r="AI346" s="403">
        <v>9.0566115958601074E-4</v>
      </c>
      <c r="AJ346" s="403">
        <v>2.7059597875800225E-2</v>
      </c>
      <c r="AK346" s="403">
        <v>2.8477663090986115E-2</v>
      </c>
      <c r="AL346" s="406">
        <v>2.6072520834448326E-3</v>
      </c>
      <c r="AM346" s="406">
        <v>2.3350382394897605E-4</v>
      </c>
      <c r="AN346" s="406">
        <v>6.4552358793890682E-4</v>
      </c>
      <c r="AO346" s="403">
        <v>1.2074497277956786</v>
      </c>
    </row>
    <row r="347" spans="1:41">
      <c r="A347" s="395">
        <v>345</v>
      </c>
      <c r="B347" s="396">
        <v>821101</v>
      </c>
      <c r="C347" s="396" t="s">
        <v>654</v>
      </c>
      <c r="D347" s="418">
        <v>63</v>
      </c>
      <c r="E347" s="402">
        <v>14596976</v>
      </c>
      <c r="F347" s="402">
        <v>27426371.830326848</v>
      </c>
      <c r="G347" s="402">
        <v>1753379.6937022773</v>
      </c>
      <c r="H347" s="402">
        <v>0</v>
      </c>
      <c r="I347" s="402">
        <v>1063.6883052546789</v>
      </c>
      <c r="J347" s="402">
        <v>2736.3202467005117</v>
      </c>
      <c r="K347" s="402">
        <v>0</v>
      </c>
      <c r="L347" s="402">
        <v>0</v>
      </c>
      <c r="M347" s="402">
        <v>0</v>
      </c>
      <c r="N347" s="402">
        <v>1757179.7022542325</v>
      </c>
      <c r="O347" s="403">
        <v>1.878907784073006</v>
      </c>
      <c r="P347" s="403">
        <v>0.12011937908935914</v>
      </c>
      <c r="Q347" s="403">
        <v>0</v>
      </c>
      <c r="R347" s="403">
        <v>7.2870456542141262E-5</v>
      </c>
      <c r="S347" s="403">
        <v>1.8745802190128365E-4</v>
      </c>
      <c r="T347" s="403">
        <v>0</v>
      </c>
      <c r="U347" s="403">
        <v>0</v>
      </c>
      <c r="V347" s="403">
        <v>0</v>
      </c>
      <c r="W347" s="403">
        <v>0.12037970756780257</v>
      </c>
      <c r="X347" s="404">
        <v>10.406829695573121</v>
      </c>
      <c r="Y347" s="403">
        <v>0.64929176507541486</v>
      </c>
      <c r="Z347" s="403">
        <v>3.1925893450197879E-3</v>
      </c>
      <c r="AA347" s="403">
        <v>2.5074540434799612E-2</v>
      </c>
      <c r="AB347" s="403">
        <v>9.1396258493866445E-3</v>
      </c>
      <c r="AC347" s="405">
        <v>1.1176904126090185E-3</v>
      </c>
      <c r="AD347" s="405">
        <v>3.3931300197195878E-4</v>
      </c>
      <c r="AE347" s="405">
        <v>5.040679720917416E-4</v>
      </c>
      <c r="AF347" s="403">
        <v>0.68865959209129313</v>
      </c>
      <c r="AG347" s="404">
        <v>9.5350801290351725</v>
      </c>
      <c r="AH347" s="403">
        <v>0.59008293797494937</v>
      </c>
      <c r="AI347" s="403">
        <v>1.1197630632713805E-3</v>
      </c>
      <c r="AJ347" s="403">
        <v>6.4349574993363585E-3</v>
      </c>
      <c r="AK347" s="403">
        <v>8.408095066476079E-3</v>
      </c>
      <c r="AL347" s="406">
        <v>9.8954454722690916E-4</v>
      </c>
      <c r="AM347" s="406">
        <v>1.0320339892908643E-4</v>
      </c>
      <c r="AN347" s="406">
        <v>4.0423523223220002E-4</v>
      </c>
      <c r="AO347" s="403">
        <v>0.60754273678242188</v>
      </c>
    </row>
    <row r="348" spans="1:41">
      <c r="A348" s="395">
        <v>346</v>
      </c>
      <c r="B348" s="396">
        <v>821102</v>
      </c>
      <c r="C348" s="396" t="s">
        <v>655</v>
      </c>
      <c r="D348" s="418">
        <v>63</v>
      </c>
      <c r="E348" s="402">
        <v>5734541</v>
      </c>
      <c r="F348" s="402">
        <v>20858539.238740653</v>
      </c>
      <c r="G348" s="402">
        <v>1246108.7887713783</v>
      </c>
      <c r="H348" s="402">
        <v>0</v>
      </c>
      <c r="I348" s="402">
        <v>808.96534146783847</v>
      </c>
      <c r="J348" s="402">
        <v>2081.0497133438353</v>
      </c>
      <c r="K348" s="402">
        <v>0</v>
      </c>
      <c r="L348" s="402">
        <v>0</v>
      </c>
      <c r="M348" s="402">
        <v>0</v>
      </c>
      <c r="N348" s="402">
        <v>1248998.8038261901</v>
      </c>
      <c r="O348" s="403">
        <v>3.6373511391305171</v>
      </c>
      <c r="P348" s="403">
        <v>0.21729878446616363</v>
      </c>
      <c r="Q348" s="403">
        <v>0</v>
      </c>
      <c r="R348" s="403">
        <v>1.410688913843041E-4</v>
      </c>
      <c r="S348" s="403">
        <v>3.628973466828183E-4</v>
      </c>
      <c r="T348" s="403">
        <v>0</v>
      </c>
      <c r="U348" s="403">
        <v>0</v>
      </c>
      <c r="V348" s="403">
        <v>0</v>
      </c>
      <c r="W348" s="403">
        <v>0.21780275070423075</v>
      </c>
      <c r="X348" s="404">
        <v>17.659159414919063</v>
      </c>
      <c r="Y348" s="403">
        <v>1.1175552411860465</v>
      </c>
      <c r="Z348" s="403">
        <v>6.4980862274996434E-3</v>
      </c>
      <c r="AA348" s="403">
        <v>4.6675151475497785E-2</v>
      </c>
      <c r="AB348" s="403">
        <v>1.4900830130530176E-2</v>
      </c>
      <c r="AC348" s="405">
        <v>3.0048912179318245E-3</v>
      </c>
      <c r="AD348" s="405">
        <v>8.9645078075343296E-4</v>
      </c>
      <c r="AE348" s="405">
        <v>9.210338327675933E-4</v>
      </c>
      <c r="AF348" s="403">
        <v>1.1904516848510269</v>
      </c>
      <c r="AG348" s="404">
        <v>15.402969230725358</v>
      </c>
      <c r="AH348" s="403">
        <v>0.96557136763025264</v>
      </c>
      <c r="AI348" s="403">
        <v>2.0884731868707662E-3</v>
      </c>
      <c r="AJ348" s="403">
        <v>8.806656735404858E-3</v>
      </c>
      <c r="AK348" s="403">
        <v>1.282268528414449E-2</v>
      </c>
      <c r="AL348" s="406">
        <v>2.6233342118738017E-3</v>
      </c>
      <c r="AM348" s="406">
        <v>2.7408830162915543E-4</v>
      </c>
      <c r="AN348" s="406">
        <v>6.5290042305491617E-4</v>
      </c>
      <c r="AO348" s="403">
        <v>0.99283950577323066</v>
      </c>
    </row>
    <row r="349" spans="1:41">
      <c r="A349" s="395">
        <v>347</v>
      </c>
      <c r="B349" s="396">
        <v>821301</v>
      </c>
      <c r="C349" s="396" t="s">
        <v>656</v>
      </c>
      <c r="D349" s="418">
        <v>63</v>
      </c>
      <c r="E349" s="402">
        <v>1063613</v>
      </c>
      <c r="F349" s="402">
        <v>4369534.4455542546</v>
      </c>
      <c r="G349" s="402">
        <v>318174.9134005392</v>
      </c>
      <c r="H349" s="402">
        <v>0</v>
      </c>
      <c r="I349" s="402">
        <v>169.4654589348269</v>
      </c>
      <c r="J349" s="402">
        <v>435.94703834666535</v>
      </c>
      <c r="K349" s="402">
        <v>0</v>
      </c>
      <c r="L349" s="402">
        <v>0</v>
      </c>
      <c r="M349" s="402">
        <v>0</v>
      </c>
      <c r="N349" s="402">
        <v>318780.3258978207</v>
      </c>
      <c r="O349" s="403">
        <v>4.1081995477248343</v>
      </c>
      <c r="P349" s="403">
        <v>0.29914537844172573</v>
      </c>
      <c r="Q349" s="403">
        <v>0</v>
      </c>
      <c r="R349" s="403">
        <v>1.5932999966606924E-4</v>
      </c>
      <c r="S349" s="403">
        <v>4.098737401166264E-4</v>
      </c>
      <c r="T349" s="403">
        <v>0</v>
      </c>
      <c r="U349" s="403">
        <v>0</v>
      </c>
      <c r="V349" s="403">
        <v>0</v>
      </c>
      <c r="W349" s="403">
        <v>0.29971458218150843</v>
      </c>
      <c r="X349" s="404">
        <v>28.543726053368843</v>
      </c>
      <c r="Y349" s="403">
        <v>1.7816639379978745</v>
      </c>
      <c r="Z349" s="403">
        <v>7.9352161046388047E-3</v>
      </c>
      <c r="AA349" s="403">
        <v>5.7830244207575217E-2</v>
      </c>
      <c r="AB349" s="403">
        <v>3.0271508670463139E-2</v>
      </c>
      <c r="AC349" s="405">
        <v>3.0476106646884953E-3</v>
      </c>
      <c r="AD349" s="405">
        <v>5.6377487041008988E-4</v>
      </c>
      <c r="AE349" s="405">
        <v>1.2759481639024201E-3</v>
      </c>
      <c r="AF349" s="403">
        <v>1.882588240679554</v>
      </c>
      <c r="AG349" s="404">
        <v>25.827891264894767</v>
      </c>
      <c r="AH349" s="403">
        <v>1.6013282474153669</v>
      </c>
      <c r="AI349" s="403">
        <v>1.6352301348970294E-3</v>
      </c>
      <c r="AJ349" s="403">
        <v>7.8283405627029047E-3</v>
      </c>
      <c r="AK349" s="403">
        <v>2.2315878410531946E-2</v>
      </c>
      <c r="AL349" s="406">
        <v>2.617034752757695E-3</v>
      </c>
      <c r="AM349" s="406">
        <v>1.9892961211200491E-4</v>
      </c>
      <c r="AN349" s="406">
        <v>1.0679604908876608E-3</v>
      </c>
      <c r="AO349" s="403">
        <v>1.6369916213792546</v>
      </c>
    </row>
    <row r="350" spans="1:41">
      <c r="A350" s="395">
        <v>348</v>
      </c>
      <c r="B350" s="396">
        <v>821302</v>
      </c>
      <c r="C350" s="396" t="s">
        <v>657</v>
      </c>
      <c r="D350" s="418">
        <v>63</v>
      </c>
      <c r="E350" s="402">
        <v>287739</v>
      </c>
      <c r="F350" s="402">
        <v>895738.64979728323</v>
      </c>
      <c r="G350" s="402">
        <v>57558.9085332178</v>
      </c>
      <c r="H350" s="402">
        <v>0</v>
      </c>
      <c r="I350" s="402">
        <v>34.739801977760607</v>
      </c>
      <c r="J350" s="402">
        <v>89.367555371733459</v>
      </c>
      <c r="K350" s="402">
        <v>0</v>
      </c>
      <c r="L350" s="402">
        <v>0</v>
      </c>
      <c r="M350" s="402">
        <v>0</v>
      </c>
      <c r="N350" s="402">
        <v>57683.015890567294</v>
      </c>
      <c r="O350" s="403">
        <v>3.1130248238760934</v>
      </c>
      <c r="P350" s="403">
        <v>0.20003860628283895</v>
      </c>
      <c r="Q350" s="403">
        <v>0</v>
      </c>
      <c r="R350" s="403">
        <v>1.2073372736320279E-4</v>
      </c>
      <c r="S350" s="403">
        <v>3.105854797984752E-4</v>
      </c>
      <c r="T350" s="403">
        <v>0</v>
      </c>
      <c r="U350" s="403">
        <v>0</v>
      </c>
      <c r="V350" s="403">
        <v>0</v>
      </c>
      <c r="W350" s="403">
        <v>0.20046992549000064</v>
      </c>
      <c r="X350" s="404">
        <v>41.159272916036066</v>
      </c>
      <c r="Y350" s="403">
        <v>2.5083320082880425</v>
      </c>
      <c r="Z350" s="403">
        <v>1.1743333353494862E-2</v>
      </c>
      <c r="AA350" s="403">
        <v>8.7270387359218743E-2</v>
      </c>
      <c r="AB350" s="403">
        <v>4.0063468074628378E-2</v>
      </c>
      <c r="AC350" s="405">
        <v>6.9285668014960871E-3</v>
      </c>
      <c r="AD350" s="405">
        <v>2.5084561170368534E-3</v>
      </c>
      <c r="AE350" s="405">
        <v>2.5154499882774606E-3</v>
      </c>
      <c r="AF350" s="403">
        <v>2.659361669982192</v>
      </c>
      <c r="AG350" s="404">
        <v>36.875914402231167</v>
      </c>
      <c r="AH350" s="403">
        <v>2.2246810500425362</v>
      </c>
      <c r="AI350" s="403">
        <v>1.8024063947906833E-3</v>
      </c>
      <c r="AJ350" s="403">
        <v>7.3154183756006458E-3</v>
      </c>
      <c r="AK350" s="403">
        <v>2.7676109856258894E-2</v>
      </c>
      <c r="AL350" s="406">
        <v>6.1935188023017019E-3</v>
      </c>
      <c r="AM350" s="406">
        <v>4.5097702970244724E-4</v>
      </c>
      <c r="AN350" s="406">
        <v>1.663208421634612E-3</v>
      </c>
      <c r="AO350" s="403">
        <v>2.2697826889228252</v>
      </c>
    </row>
    <row r="351" spans="1:41">
      <c r="A351" s="395">
        <v>349</v>
      </c>
      <c r="B351" s="396">
        <v>821303</v>
      </c>
      <c r="C351" s="396" t="s">
        <v>658</v>
      </c>
      <c r="D351" s="418">
        <v>63</v>
      </c>
      <c r="E351" s="402">
        <v>535947</v>
      </c>
      <c r="F351" s="402">
        <v>17170241.036911651</v>
      </c>
      <c r="G351" s="402">
        <v>1170334.888358196</v>
      </c>
      <c r="H351" s="402">
        <v>0</v>
      </c>
      <c r="I351" s="402">
        <v>665.92054911075115</v>
      </c>
      <c r="J351" s="402">
        <v>1713.0693946939543</v>
      </c>
      <c r="K351" s="402">
        <v>0</v>
      </c>
      <c r="L351" s="402">
        <v>0</v>
      </c>
      <c r="M351" s="402">
        <v>0</v>
      </c>
      <c r="N351" s="402">
        <v>1172713.8783020007</v>
      </c>
      <c r="O351" s="403">
        <v>32.037199642710291</v>
      </c>
      <c r="P351" s="403">
        <v>2.1836765358481269</v>
      </c>
      <c r="Q351" s="403">
        <v>0</v>
      </c>
      <c r="R351" s="403">
        <v>1.242511944484718E-3</v>
      </c>
      <c r="S351" s="403">
        <v>3.1963410462115742E-3</v>
      </c>
      <c r="T351" s="403">
        <v>0</v>
      </c>
      <c r="U351" s="403">
        <v>0</v>
      </c>
      <c r="V351" s="403">
        <v>0</v>
      </c>
      <c r="W351" s="403">
        <v>2.1881153888388232</v>
      </c>
      <c r="X351" s="404">
        <v>66.75624553027464</v>
      </c>
      <c r="Y351" s="403">
        <v>4.3705550565794198</v>
      </c>
      <c r="Z351" s="403">
        <v>2.1590244381110981E-2</v>
      </c>
      <c r="AA351" s="403">
        <v>0.16064050213503728</v>
      </c>
      <c r="AB351" s="403">
        <v>4.2011815937446635E-2</v>
      </c>
      <c r="AC351" s="405">
        <v>4.5039590227795093E-3</v>
      </c>
      <c r="AD351" s="405">
        <v>9.5870240403379511E-4</v>
      </c>
      <c r="AE351" s="405">
        <v>1.7160604433731123E-3</v>
      </c>
      <c r="AF351" s="403">
        <v>4.6019763409032022</v>
      </c>
      <c r="AG351" s="404">
        <v>60.687435367729321</v>
      </c>
      <c r="AH351" s="403">
        <v>3.9574635396375721</v>
      </c>
      <c r="AI351" s="403">
        <v>7.1683546908392218E-3</v>
      </c>
      <c r="AJ351" s="403">
        <v>2.8670706101060268E-2</v>
      </c>
      <c r="AK351" s="403">
        <v>3.7194166121775271E-2</v>
      </c>
      <c r="AL351" s="406">
        <v>3.8099336512242253E-3</v>
      </c>
      <c r="AM351" s="406">
        <v>3.1241164605559928E-4</v>
      </c>
      <c r="AN351" s="406">
        <v>1.3069965385810408E-3</v>
      </c>
      <c r="AO351" s="403">
        <v>4.0359261083871081</v>
      </c>
    </row>
    <row r="352" spans="1:41">
      <c r="A352" s="395">
        <v>350</v>
      </c>
      <c r="B352" s="396">
        <v>821304</v>
      </c>
      <c r="C352" s="396" t="s">
        <v>659</v>
      </c>
      <c r="D352" s="418">
        <v>63</v>
      </c>
      <c r="E352" s="402">
        <v>920254</v>
      </c>
      <c r="F352" s="402">
        <v>20646884.244637251</v>
      </c>
      <c r="G352" s="402">
        <v>1412297.9798560478</v>
      </c>
      <c r="H352" s="402">
        <v>0</v>
      </c>
      <c r="I352" s="402">
        <v>800.75663842212259</v>
      </c>
      <c r="J352" s="402">
        <v>2059.9329630400266</v>
      </c>
      <c r="K352" s="402">
        <v>0</v>
      </c>
      <c r="L352" s="402">
        <v>0</v>
      </c>
      <c r="M352" s="402">
        <v>0</v>
      </c>
      <c r="N352" s="402">
        <v>1415158.6694575099</v>
      </c>
      <c r="O352" s="403">
        <v>22.436071176693879</v>
      </c>
      <c r="P352" s="403">
        <v>1.5346827939417245</v>
      </c>
      <c r="Q352" s="403">
        <v>0</v>
      </c>
      <c r="R352" s="403">
        <v>8.7014741410754268E-4</v>
      </c>
      <c r="S352" s="403">
        <v>2.2384395645550321E-3</v>
      </c>
      <c r="T352" s="403">
        <v>0</v>
      </c>
      <c r="U352" s="403">
        <v>0</v>
      </c>
      <c r="V352" s="403">
        <v>0</v>
      </c>
      <c r="W352" s="403">
        <v>1.5377913809203869</v>
      </c>
      <c r="X352" s="404">
        <v>36.991947239261513</v>
      </c>
      <c r="Y352" s="403">
        <v>2.4813821169070995</v>
      </c>
      <c r="Z352" s="403">
        <v>1.0564618264664944E-2</v>
      </c>
      <c r="AA352" s="403">
        <v>9.2646130329049101E-2</v>
      </c>
      <c r="AB352" s="403">
        <v>1.2263469455358177E-2</v>
      </c>
      <c r="AC352" s="405">
        <v>2.9504984657905083E-3</v>
      </c>
      <c r="AD352" s="405">
        <v>1.3076913938586778E-3</v>
      </c>
      <c r="AE352" s="405">
        <v>1.1184115623904113E-3</v>
      </c>
      <c r="AF352" s="403">
        <v>2.6022329363782104</v>
      </c>
      <c r="AG352" s="404">
        <v>33.685458007206051</v>
      </c>
      <c r="AH352" s="403">
        <v>2.2544863833755016</v>
      </c>
      <c r="AI352" s="403">
        <v>1.0067719611241827E-3</v>
      </c>
      <c r="AJ352" s="403">
        <v>4.3991394415803572E-3</v>
      </c>
      <c r="AK352" s="403">
        <v>9.7238516512739449E-3</v>
      </c>
      <c r="AL352" s="406">
        <v>2.4626578807859893E-3</v>
      </c>
      <c r="AM352" s="406">
        <v>4.9751441180109237E-4</v>
      </c>
      <c r="AN352" s="406">
        <v>7.5529191864673936E-4</v>
      </c>
      <c r="AO352" s="403">
        <v>2.2733316106407142</v>
      </c>
    </row>
    <row r="353" spans="1:41">
      <c r="A353" s="395">
        <v>351</v>
      </c>
      <c r="B353" s="396">
        <v>822101</v>
      </c>
      <c r="C353" s="396" t="s">
        <v>660</v>
      </c>
      <c r="D353" s="418">
        <v>63</v>
      </c>
      <c r="E353" s="402">
        <v>1365308</v>
      </c>
      <c r="F353" s="402">
        <v>16248078.635665111</v>
      </c>
      <c r="G353" s="402">
        <v>956826.8925073382</v>
      </c>
      <c r="H353" s="402">
        <v>0</v>
      </c>
      <c r="I353" s="402">
        <v>630.15594386803775</v>
      </c>
      <c r="J353" s="402">
        <v>1621.0655501866513</v>
      </c>
      <c r="K353" s="402">
        <v>0</v>
      </c>
      <c r="L353" s="402">
        <v>0</v>
      </c>
      <c r="M353" s="402">
        <v>0</v>
      </c>
      <c r="N353" s="402">
        <v>959078.11400139285</v>
      </c>
      <c r="O353" s="403">
        <v>11.900669032676225</v>
      </c>
      <c r="P353" s="403">
        <v>0.70081395004448677</v>
      </c>
      <c r="Q353" s="403">
        <v>0</v>
      </c>
      <c r="R353" s="403">
        <v>4.6154856183955393E-4</v>
      </c>
      <c r="S353" s="403">
        <v>1.1873259002266531E-3</v>
      </c>
      <c r="T353" s="403">
        <v>0</v>
      </c>
      <c r="U353" s="403">
        <v>0</v>
      </c>
      <c r="V353" s="403">
        <v>0</v>
      </c>
      <c r="W353" s="403">
        <v>0.70246282450655295</v>
      </c>
      <c r="X353" s="404">
        <v>52.157674542862743</v>
      </c>
      <c r="Y353" s="403">
        <v>3.1505983745617314</v>
      </c>
      <c r="Z353" s="403">
        <v>1.4386861748649735E-2</v>
      </c>
      <c r="AA353" s="403">
        <v>0.1337970875520349</v>
      </c>
      <c r="AB353" s="403">
        <v>3.762371106615349E-2</v>
      </c>
      <c r="AC353" s="405">
        <v>4.8370731238733481E-3</v>
      </c>
      <c r="AD353" s="405">
        <v>1.2274504271160777E-3</v>
      </c>
      <c r="AE353" s="405">
        <v>2.243134447766379E-3</v>
      </c>
      <c r="AF353" s="403">
        <v>3.3447136929273276</v>
      </c>
      <c r="AG353" s="404">
        <v>47.211996539525934</v>
      </c>
      <c r="AH353" s="403">
        <v>2.8161338999903194</v>
      </c>
      <c r="AI353" s="403">
        <v>2.3156742189308875E-3</v>
      </c>
      <c r="AJ353" s="403">
        <v>3.0417099801282592E-2</v>
      </c>
      <c r="AK353" s="403">
        <v>2.8538241275766072E-2</v>
      </c>
      <c r="AL353" s="406">
        <v>4.1156109145331164E-3</v>
      </c>
      <c r="AM353" s="406">
        <v>4.0209946603353376E-4</v>
      </c>
      <c r="AN353" s="406">
        <v>1.8067294294472826E-3</v>
      </c>
      <c r="AO353" s="403">
        <v>2.8837293550963112</v>
      </c>
    </row>
    <row r="354" spans="1:41">
      <c r="A354" s="395">
        <v>352</v>
      </c>
      <c r="B354" s="396">
        <v>822102</v>
      </c>
      <c r="C354" s="396" t="s">
        <v>661</v>
      </c>
      <c r="D354" s="418">
        <v>63</v>
      </c>
      <c r="E354" s="402">
        <v>63475</v>
      </c>
      <c r="F354" s="402">
        <v>957215.0403664388</v>
      </c>
      <c r="G354" s="402">
        <v>61708.60639714967</v>
      </c>
      <c r="H354" s="402">
        <v>0</v>
      </c>
      <c r="I354" s="402">
        <v>37.124066221759982</v>
      </c>
      <c r="J354" s="402">
        <v>95.501034974837211</v>
      </c>
      <c r="K354" s="402">
        <v>0</v>
      </c>
      <c r="L354" s="402">
        <v>0</v>
      </c>
      <c r="M354" s="402">
        <v>0</v>
      </c>
      <c r="N354" s="402">
        <v>61841.231498346264</v>
      </c>
      <c r="O354" s="403">
        <v>15.080189686749726</v>
      </c>
      <c r="P354" s="403">
        <v>0.97217182193225171</v>
      </c>
      <c r="Q354" s="403">
        <v>0</v>
      </c>
      <c r="R354" s="403">
        <v>5.8486122444678982E-4</v>
      </c>
      <c r="S354" s="403">
        <v>1.5045456474964509E-3</v>
      </c>
      <c r="T354" s="403">
        <v>0</v>
      </c>
      <c r="U354" s="403">
        <v>0</v>
      </c>
      <c r="V354" s="403">
        <v>0</v>
      </c>
      <c r="W354" s="403">
        <v>0.97426122880419486</v>
      </c>
      <c r="X354" s="404">
        <v>40.847466318823379</v>
      </c>
      <c r="Y354" s="403">
        <v>2.5724916142027072</v>
      </c>
      <c r="Z354" s="403">
        <v>1.2435931084302796E-2</v>
      </c>
      <c r="AA354" s="403">
        <v>0.10746225811245068</v>
      </c>
      <c r="AB354" s="403">
        <v>2.0161534450915439E-2</v>
      </c>
      <c r="AC354" s="405">
        <v>5.1107029981288131E-3</v>
      </c>
      <c r="AD354" s="405">
        <v>1.4152643730995136E-3</v>
      </c>
      <c r="AE354" s="405">
        <v>1.2732861027082002E-3</v>
      </c>
      <c r="AF354" s="403">
        <v>2.7203505913243125</v>
      </c>
      <c r="AG354" s="404">
        <v>35.66845367696942</v>
      </c>
      <c r="AH354" s="403">
        <v>2.2342268192439705</v>
      </c>
      <c r="AI354" s="403">
        <v>1.2161567914393955E-3</v>
      </c>
      <c r="AJ354" s="403">
        <v>6.4150424262659159E-3</v>
      </c>
      <c r="AK354" s="403">
        <v>1.5966198528402246E-2</v>
      </c>
      <c r="AL354" s="406">
        <v>4.3996982323563126E-3</v>
      </c>
      <c r="AM354" s="406">
        <v>4.3180651273363113E-4</v>
      </c>
      <c r="AN354" s="406">
        <v>7.8519488349699433E-4</v>
      </c>
      <c r="AO354" s="403">
        <v>2.2634409166186664</v>
      </c>
    </row>
    <row r="355" spans="1:41">
      <c r="A355" s="395">
        <v>353</v>
      </c>
      <c r="B355" s="396">
        <v>822103</v>
      </c>
      <c r="C355" s="396" t="s">
        <v>662</v>
      </c>
      <c r="D355" s="418">
        <v>63</v>
      </c>
      <c r="E355" s="402">
        <v>257562</v>
      </c>
      <c r="F355" s="402">
        <v>2178612.5871627196</v>
      </c>
      <c r="G355" s="402">
        <v>139887.62031243957</v>
      </c>
      <c r="H355" s="402">
        <v>0</v>
      </c>
      <c r="I355" s="402">
        <v>84.494031692634863</v>
      </c>
      <c r="J355" s="402">
        <v>217.3594731687443</v>
      </c>
      <c r="K355" s="402">
        <v>0</v>
      </c>
      <c r="L355" s="402">
        <v>0</v>
      </c>
      <c r="M355" s="402">
        <v>0</v>
      </c>
      <c r="N355" s="402">
        <v>140189.47381730092</v>
      </c>
      <c r="O355" s="403">
        <v>8.4585947739290717</v>
      </c>
      <c r="P355" s="403">
        <v>0.54312212326523157</v>
      </c>
      <c r="Q355" s="403">
        <v>0</v>
      </c>
      <c r="R355" s="403">
        <v>3.2805317435271843E-4</v>
      </c>
      <c r="S355" s="403">
        <v>8.4391126473914752E-4</v>
      </c>
      <c r="T355" s="403">
        <v>0</v>
      </c>
      <c r="U355" s="403">
        <v>0</v>
      </c>
      <c r="V355" s="403">
        <v>0</v>
      </c>
      <c r="W355" s="403">
        <v>0.5442940877043233</v>
      </c>
      <c r="X355" s="404">
        <v>31.634794742179551</v>
      </c>
      <c r="Y355" s="403">
        <v>2.092587473491085</v>
      </c>
      <c r="Z355" s="403">
        <v>1.2975373819050555E-2</v>
      </c>
      <c r="AA355" s="403">
        <v>0.12392007982193447</v>
      </c>
      <c r="AB355" s="403">
        <v>3.8598668451462217E-2</v>
      </c>
      <c r="AC355" s="405">
        <v>6.2266985840721571E-3</v>
      </c>
      <c r="AD355" s="405">
        <v>1.8641086779142061E-3</v>
      </c>
      <c r="AE355" s="405">
        <v>1.5061387173558251E-3</v>
      </c>
      <c r="AF355" s="403">
        <v>2.2776785415628726</v>
      </c>
      <c r="AG355" s="404">
        <v>26.579625593176825</v>
      </c>
      <c r="AH355" s="403">
        <v>1.7547013283613997</v>
      </c>
      <c r="AI355" s="403">
        <v>2.3282230734610289E-3</v>
      </c>
      <c r="AJ355" s="403">
        <v>3.5916574617946277E-2</v>
      </c>
      <c r="AK355" s="403">
        <v>2.8292601552502836E-2</v>
      </c>
      <c r="AL355" s="406">
        <v>5.40953906464927E-3</v>
      </c>
      <c r="AM355" s="406">
        <v>7.3171243626207619E-4</v>
      </c>
      <c r="AN355" s="406">
        <v>1.0188526602154494E-3</v>
      </c>
      <c r="AO355" s="403">
        <v>1.8283988317664359</v>
      </c>
    </row>
    <row r="356" spans="1:41">
      <c r="A356" s="395">
        <v>354</v>
      </c>
      <c r="B356" s="396">
        <v>822104</v>
      </c>
      <c r="C356" s="396" t="s">
        <v>663</v>
      </c>
      <c r="D356" s="418">
        <v>63</v>
      </c>
      <c r="E356" s="402">
        <v>29182</v>
      </c>
      <c r="F356" s="402">
        <v>118836.20625312041</v>
      </c>
      <c r="G356" s="402">
        <v>6831.6053466552403</v>
      </c>
      <c r="H356" s="402">
        <v>0</v>
      </c>
      <c r="I356" s="402">
        <v>4.6088736641608756</v>
      </c>
      <c r="J356" s="402">
        <v>11.856249861380814</v>
      </c>
      <c r="K356" s="402">
        <v>0</v>
      </c>
      <c r="L356" s="402">
        <v>0</v>
      </c>
      <c r="M356" s="402">
        <v>0</v>
      </c>
      <c r="N356" s="402">
        <v>6848.0704701807817</v>
      </c>
      <c r="O356" s="403">
        <v>4.0722433778740461</v>
      </c>
      <c r="P356" s="403">
        <v>0.23410339752776507</v>
      </c>
      <c r="Q356" s="403">
        <v>0</v>
      </c>
      <c r="R356" s="403">
        <v>1.5793549668154601E-4</v>
      </c>
      <c r="S356" s="403">
        <v>4.0628640468031026E-4</v>
      </c>
      <c r="T356" s="403">
        <v>0</v>
      </c>
      <c r="U356" s="403">
        <v>0</v>
      </c>
      <c r="V356" s="403">
        <v>0</v>
      </c>
      <c r="W356" s="403">
        <v>0.23466761942912692</v>
      </c>
      <c r="X356" s="404">
        <v>20.332119825306172</v>
      </c>
      <c r="Y356" s="403">
        <v>1.2994444614679028</v>
      </c>
      <c r="Z356" s="403">
        <v>6.5827544182847642E-3</v>
      </c>
      <c r="AA356" s="403">
        <v>6.0959337905146599E-2</v>
      </c>
      <c r="AB356" s="403">
        <v>2.0436548946098795E-2</v>
      </c>
      <c r="AC356" s="405">
        <v>4.6194502363851343E-3</v>
      </c>
      <c r="AD356" s="405">
        <v>8.911850154535092E-4</v>
      </c>
      <c r="AE356" s="405">
        <v>8.710271287793262E-4</v>
      </c>
      <c r="AF356" s="403">
        <v>1.3938047651180507</v>
      </c>
      <c r="AG356" s="404">
        <v>17.389631612847467</v>
      </c>
      <c r="AH356" s="403">
        <v>1.1073151460185287</v>
      </c>
      <c r="AI356" s="403">
        <v>1.1087739956649406E-3</v>
      </c>
      <c r="AJ356" s="403">
        <v>1.3624863029910981E-2</v>
      </c>
      <c r="AK356" s="403">
        <v>1.7760301212885615E-2</v>
      </c>
      <c r="AL356" s="406">
        <v>4.1670922621374531E-3</v>
      </c>
      <c r="AM356" s="406">
        <v>3.6397966012699501E-4</v>
      </c>
      <c r="AN356" s="406">
        <v>6.2046771440459861E-4</v>
      </c>
      <c r="AO356" s="403">
        <v>1.1449606238936594</v>
      </c>
    </row>
    <row r="357" spans="1:41">
      <c r="A357" s="395">
        <v>355</v>
      </c>
      <c r="B357" s="396">
        <v>822105</v>
      </c>
      <c r="C357" s="396" t="s">
        <v>664</v>
      </c>
      <c r="D357" s="418">
        <v>63</v>
      </c>
      <c r="E357" s="402">
        <v>538224</v>
      </c>
      <c r="F357" s="402">
        <v>15289307.253193324</v>
      </c>
      <c r="G357" s="402">
        <v>1057022.3713721631</v>
      </c>
      <c r="H357" s="402">
        <v>0</v>
      </c>
      <c r="I357" s="402">
        <v>592.97151738766695</v>
      </c>
      <c r="J357" s="402">
        <v>1525.4092394633485</v>
      </c>
      <c r="K357" s="402">
        <v>0</v>
      </c>
      <c r="L357" s="402">
        <v>0</v>
      </c>
      <c r="M357" s="402">
        <v>0</v>
      </c>
      <c r="N357" s="402">
        <v>1059140.7521290141</v>
      </c>
      <c r="O357" s="403">
        <v>28.406959283111352</v>
      </c>
      <c r="P357" s="403">
        <v>1.9639079107809445</v>
      </c>
      <c r="Q357" s="403">
        <v>0</v>
      </c>
      <c r="R357" s="403">
        <v>1.1017188333996011E-3</v>
      </c>
      <c r="S357" s="403">
        <v>2.8341531397027045E-3</v>
      </c>
      <c r="T357" s="403">
        <v>0</v>
      </c>
      <c r="U357" s="403">
        <v>0</v>
      </c>
      <c r="V357" s="403">
        <v>0</v>
      </c>
      <c r="W357" s="403">
        <v>1.9678437827540467</v>
      </c>
      <c r="X357" s="404">
        <v>76.931311702486809</v>
      </c>
      <c r="Y357" s="403">
        <v>4.9271515378114579</v>
      </c>
      <c r="Z357" s="403">
        <v>2.4098240644576295E-2</v>
      </c>
      <c r="AA357" s="403">
        <v>0.20150147692043571</v>
      </c>
      <c r="AB357" s="403">
        <v>3.8783247882280249E-2</v>
      </c>
      <c r="AC357" s="405">
        <v>7.4356502215396861E-3</v>
      </c>
      <c r="AD357" s="405">
        <v>2.1417502927303087E-3</v>
      </c>
      <c r="AE357" s="405">
        <v>3.050593949913737E-3</v>
      </c>
      <c r="AF357" s="403">
        <v>5.2041624977229333</v>
      </c>
      <c r="AG357" s="404">
        <v>69.324148686756814</v>
      </c>
      <c r="AH357" s="403">
        <v>4.4071173022937771</v>
      </c>
      <c r="AI357" s="403">
        <v>2.6030077948856587E-3</v>
      </c>
      <c r="AJ357" s="403">
        <v>1.6899304738998956E-2</v>
      </c>
      <c r="AK357" s="403">
        <v>2.784241054175705E-2</v>
      </c>
      <c r="AL357" s="406">
        <v>6.0835529989926203E-3</v>
      </c>
      <c r="AM357" s="406">
        <v>7.9111883077627161E-4</v>
      </c>
      <c r="AN357" s="406">
        <v>2.3731146121420211E-3</v>
      </c>
      <c r="AO357" s="403">
        <v>4.4637098118113263</v>
      </c>
    </row>
    <row r="358" spans="1:41">
      <c r="A358" s="395">
        <v>356</v>
      </c>
      <c r="B358" s="396">
        <v>822106</v>
      </c>
      <c r="C358" s="396" t="s">
        <v>665</v>
      </c>
      <c r="D358" s="418">
        <v>63</v>
      </c>
      <c r="E358" s="402">
        <v>5179</v>
      </c>
      <c r="F358" s="402">
        <v>22113.901159380923</v>
      </c>
      <c r="G358" s="402">
        <v>1135.759971765666</v>
      </c>
      <c r="H358" s="402">
        <v>0</v>
      </c>
      <c r="I358" s="402">
        <v>0.85765256127613176</v>
      </c>
      <c r="J358" s="402">
        <v>2.2062967661306887</v>
      </c>
      <c r="K358" s="402">
        <v>0</v>
      </c>
      <c r="L358" s="402">
        <v>0</v>
      </c>
      <c r="M358" s="402">
        <v>0</v>
      </c>
      <c r="N358" s="402">
        <v>1138.8239210930728</v>
      </c>
      <c r="O358" s="403">
        <v>4.2699171962504199</v>
      </c>
      <c r="P358" s="403">
        <v>0.21930101791188764</v>
      </c>
      <c r="Q358" s="403">
        <v>0</v>
      </c>
      <c r="R358" s="403">
        <v>1.6560196201508627E-4</v>
      </c>
      <c r="S358" s="403">
        <v>4.2600825760391749E-4</v>
      </c>
      <c r="T358" s="403">
        <v>0</v>
      </c>
      <c r="U358" s="403">
        <v>0</v>
      </c>
      <c r="V358" s="403">
        <v>0</v>
      </c>
      <c r="W358" s="403">
        <v>0.21989262813150665</v>
      </c>
      <c r="X358" s="404">
        <v>20.233407709850422</v>
      </c>
      <c r="Y358" s="403">
        <v>1.2129638990518916</v>
      </c>
      <c r="Z358" s="403">
        <v>5.7486456454536707E-3</v>
      </c>
      <c r="AA358" s="403">
        <v>4.5732599640428667E-2</v>
      </c>
      <c r="AB358" s="403">
        <v>1.1673976095367768E-2</v>
      </c>
      <c r="AC358" s="405">
        <v>3.3009804579481857E-3</v>
      </c>
      <c r="AD358" s="405">
        <v>7.0007539815207748E-4</v>
      </c>
      <c r="AE358" s="405">
        <v>7.844742412096863E-4</v>
      </c>
      <c r="AF358" s="403">
        <v>1.2809046505304511</v>
      </c>
      <c r="AG358" s="404">
        <v>17.215725168744513</v>
      </c>
      <c r="AH358" s="403">
        <v>1.0166572585646318</v>
      </c>
      <c r="AI358" s="403">
        <v>8.7672057954465597E-4</v>
      </c>
      <c r="AJ358" s="403">
        <v>3.3159593500805217E-3</v>
      </c>
      <c r="AK358" s="403">
        <v>9.0738893288483443E-3</v>
      </c>
      <c r="AL358" s="406">
        <v>2.8785921518644413E-3</v>
      </c>
      <c r="AM358" s="406">
        <v>2.726904037412071E-4</v>
      </c>
      <c r="AN358" s="406">
        <v>5.687895484011603E-4</v>
      </c>
      <c r="AO358" s="403">
        <v>1.0336438999271127</v>
      </c>
    </row>
    <row r="359" spans="1:41">
      <c r="A359" s="395">
        <v>357</v>
      </c>
      <c r="B359" s="396">
        <v>822201</v>
      </c>
      <c r="C359" s="396" t="s">
        <v>666</v>
      </c>
      <c r="D359" s="418">
        <v>63</v>
      </c>
      <c r="E359" s="402">
        <v>10895178</v>
      </c>
      <c r="F359" s="402">
        <v>69691435.587913603</v>
      </c>
      <c r="G359" s="402">
        <v>4842602.0420805672</v>
      </c>
      <c r="H359" s="402">
        <v>0</v>
      </c>
      <c r="I359" s="402">
        <v>2702.8717276159673</v>
      </c>
      <c r="J359" s="402">
        <v>6953.0919875434347</v>
      </c>
      <c r="K359" s="402">
        <v>0</v>
      </c>
      <c r="L359" s="402">
        <v>0</v>
      </c>
      <c r="M359" s="402">
        <v>0</v>
      </c>
      <c r="N359" s="402">
        <v>4852258.0057957266</v>
      </c>
      <c r="O359" s="403">
        <v>6.3965394221107363</v>
      </c>
      <c r="P359" s="403">
        <v>0.44447204461281564</v>
      </c>
      <c r="Q359" s="403">
        <v>0</v>
      </c>
      <c r="R359" s="403">
        <v>2.4807963005432014E-4</v>
      </c>
      <c r="S359" s="403">
        <v>6.3818066924133175E-4</v>
      </c>
      <c r="T359" s="403">
        <v>0</v>
      </c>
      <c r="U359" s="403">
        <v>0</v>
      </c>
      <c r="V359" s="403">
        <v>0</v>
      </c>
      <c r="W359" s="403">
        <v>0.44535830491211126</v>
      </c>
      <c r="X359" s="404">
        <v>36.263905058688891</v>
      </c>
      <c r="Y359" s="403">
        <v>2.2676635886857657</v>
      </c>
      <c r="Z359" s="403">
        <v>1.3716438056718535E-2</v>
      </c>
      <c r="AA359" s="403">
        <v>8.1381276377510928E-2</v>
      </c>
      <c r="AB359" s="403">
        <v>2.7008966087317753E-2</v>
      </c>
      <c r="AC359" s="405">
        <v>4.0812284457666468E-3</v>
      </c>
      <c r="AD359" s="405">
        <v>1.1710713896779612E-3</v>
      </c>
      <c r="AE359" s="405">
        <v>1.8058841491385873E-3</v>
      </c>
      <c r="AF359" s="403">
        <v>2.3968284531918971</v>
      </c>
      <c r="AG359" s="404">
        <v>32.005306103732401</v>
      </c>
      <c r="AH359" s="403">
        <v>1.9820263596667105</v>
      </c>
      <c r="AI359" s="403">
        <v>3.5824356418145396E-3</v>
      </c>
      <c r="AJ359" s="403">
        <v>7.0766008449285288E-3</v>
      </c>
      <c r="AK359" s="403">
        <v>1.9234558158920247E-2</v>
      </c>
      <c r="AL359" s="406">
        <v>3.2203291733489412E-3</v>
      </c>
      <c r="AM359" s="406">
        <v>4.078349315749007E-4</v>
      </c>
      <c r="AN359" s="406">
        <v>1.436593830582018E-3</v>
      </c>
      <c r="AO359" s="403">
        <v>2.016984712247881</v>
      </c>
    </row>
    <row r="360" spans="1:41">
      <c r="A360" s="395">
        <v>358</v>
      </c>
      <c r="B360" s="396">
        <v>831101</v>
      </c>
      <c r="C360" s="396" t="s">
        <v>667</v>
      </c>
      <c r="D360" s="418">
        <v>64</v>
      </c>
      <c r="E360" s="402">
        <v>5909805</v>
      </c>
      <c r="F360" s="402">
        <v>31571128.248027638</v>
      </c>
      <c r="G360" s="402">
        <v>1984505.0501504368</v>
      </c>
      <c r="H360" s="402">
        <v>0</v>
      </c>
      <c r="I360" s="402">
        <v>1224.4361051063031</v>
      </c>
      <c r="J360" s="402">
        <v>43222.338304344092</v>
      </c>
      <c r="K360" s="402">
        <v>32405.689145260254</v>
      </c>
      <c r="L360" s="402">
        <v>0</v>
      </c>
      <c r="M360" s="402">
        <v>0</v>
      </c>
      <c r="N360" s="402">
        <v>2061357.5137051474</v>
      </c>
      <c r="O360" s="403">
        <v>5.3421607393184098</v>
      </c>
      <c r="P360" s="403">
        <v>0.33579873619356926</v>
      </c>
      <c r="Q360" s="403">
        <v>0</v>
      </c>
      <c r="R360" s="403">
        <v>2.0718722616165899E-4</v>
      </c>
      <c r="S360" s="403">
        <v>7.313665730822606E-3</v>
      </c>
      <c r="T360" s="403">
        <v>5.4833770564782173E-3</v>
      </c>
      <c r="U360" s="403">
        <v>0</v>
      </c>
      <c r="V360" s="403">
        <v>0</v>
      </c>
      <c r="W360" s="403">
        <v>0.34880296620703177</v>
      </c>
      <c r="X360" s="404">
        <v>27.142175126792381</v>
      </c>
      <c r="Y360" s="403">
        <v>1.7501437991907536</v>
      </c>
      <c r="Z360" s="403">
        <v>1.3802619105799429E-2</v>
      </c>
      <c r="AA360" s="403">
        <v>7.9063635057556245E-2</v>
      </c>
      <c r="AB360" s="403">
        <v>4.3235021823349304E-2</v>
      </c>
      <c r="AC360" s="405">
        <v>1.5386242584939267E-2</v>
      </c>
      <c r="AD360" s="405">
        <v>1.5785511494678522E-3</v>
      </c>
      <c r="AE360" s="405">
        <v>1.8591442249391212E-3</v>
      </c>
      <c r="AF360" s="403">
        <v>1.905069013136806</v>
      </c>
      <c r="AG360" s="404">
        <v>22.696369639493522</v>
      </c>
      <c r="AH360" s="403">
        <v>1.4489749900860494</v>
      </c>
      <c r="AI360" s="403">
        <v>4.4547548798894165E-3</v>
      </c>
      <c r="AJ360" s="403">
        <v>1.8762947398998298E-2</v>
      </c>
      <c r="AK360" s="403">
        <v>3.2403998954829018E-2</v>
      </c>
      <c r="AL360" s="406">
        <v>1.3730854856557582E-2</v>
      </c>
      <c r="AM360" s="406">
        <v>4.8965657163556992E-4</v>
      </c>
      <c r="AN360" s="406">
        <v>1.2555506561477126E-3</v>
      </c>
      <c r="AO360" s="403">
        <v>1.5200727534041074</v>
      </c>
    </row>
    <row r="361" spans="1:41">
      <c r="A361" s="395">
        <v>359</v>
      </c>
      <c r="B361" s="396">
        <v>831102</v>
      </c>
      <c r="C361" s="396" t="s">
        <v>668</v>
      </c>
      <c r="D361" s="418">
        <v>64</v>
      </c>
      <c r="E361" s="402">
        <v>7741456</v>
      </c>
      <c r="F361" s="402">
        <v>30545851.877245355</v>
      </c>
      <c r="G361" s="402">
        <v>2003354.5487685692</v>
      </c>
      <c r="H361" s="402">
        <v>0</v>
      </c>
      <c r="I361" s="402">
        <v>1184.6723881990174</v>
      </c>
      <c r="J361" s="402">
        <v>55639.600081208475</v>
      </c>
      <c r="K361" s="402">
        <v>42529.958440342954</v>
      </c>
      <c r="L361" s="402">
        <v>0</v>
      </c>
      <c r="M361" s="402">
        <v>0</v>
      </c>
      <c r="N361" s="402">
        <v>2102708.7796783196</v>
      </c>
      <c r="O361" s="403">
        <v>3.9457502409424476</v>
      </c>
      <c r="P361" s="403">
        <v>0.25878265648846538</v>
      </c>
      <c r="Q361" s="403">
        <v>0</v>
      </c>
      <c r="R361" s="403">
        <v>1.5302966111271801E-4</v>
      </c>
      <c r="S361" s="403">
        <v>7.1872268060696179E-3</v>
      </c>
      <c r="T361" s="403">
        <v>5.4937932141373609E-3</v>
      </c>
      <c r="U361" s="403">
        <v>0</v>
      </c>
      <c r="V361" s="403">
        <v>0</v>
      </c>
      <c r="W361" s="403">
        <v>0.27161670616978506</v>
      </c>
      <c r="X361" s="404">
        <v>22.013223699969718</v>
      </c>
      <c r="Y361" s="403">
        <v>1.433098418034261</v>
      </c>
      <c r="Z361" s="403">
        <v>1.1487125501314158E-2</v>
      </c>
      <c r="AA361" s="403">
        <v>6.4624951686244714E-2</v>
      </c>
      <c r="AB361" s="403">
        <v>3.6994820133180048E-2</v>
      </c>
      <c r="AC361" s="405">
        <v>1.4728636295057268E-2</v>
      </c>
      <c r="AD361" s="405">
        <v>1.2814550723628103E-3</v>
      </c>
      <c r="AE361" s="405">
        <v>1.4506170936268647E-3</v>
      </c>
      <c r="AF361" s="403">
        <v>1.5636660238160462</v>
      </c>
      <c r="AG361" s="404">
        <v>18.274747892582937</v>
      </c>
      <c r="AH361" s="403">
        <v>1.1801129151501839</v>
      </c>
      <c r="AI361" s="403">
        <v>3.6951837174033705E-3</v>
      </c>
      <c r="AJ361" s="403">
        <v>1.5397982341017066E-2</v>
      </c>
      <c r="AK361" s="403">
        <v>2.7787976585555242E-2</v>
      </c>
      <c r="AL361" s="406">
        <v>1.3242150931477136E-2</v>
      </c>
      <c r="AM361" s="406">
        <v>3.9978033879650178E-4</v>
      </c>
      <c r="AN361" s="406">
        <v>9.6261539209955725E-4</v>
      </c>
      <c r="AO361" s="403">
        <v>1.2415986044565328</v>
      </c>
    </row>
    <row r="362" spans="1:41">
      <c r="A362" s="395">
        <v>360</v>
      </c>
      <c r="B362" s="396">
        <v>831103</v>
      </c>
      <c r="C362" s="396" t="s">
        <v>669</v>
      </c>
      <c r="D362" s="418">
        <v>64</v>
      </c>
      <c r="E362" s="402">
        <v>22581810</v>
      </c>
      <c r="F362" s="402">
        <v>72284351.787999436</v>
      </c>
      <c r="G362" s="402">
        <v>4619894.2647502273</v>
      </c>
      <c r="H362" s="402">
        <v>0</v>
      </c>
      <c r="I362" s="402">
        <v>2803.4338674279484</v>
      </c>
      <c r="J362" s="402">
        <v>180957.82902854294</v>
      </c>
      <c r="K362" s="402">
        <v>140504.3524143968</v>
      </c>
      <c r="L362" s="402">
        <v>0</v>
      </c>
      <c r="M362" s="402">
        <v>0</v>
      </c>
      <c r="N362" s="402">
        <v>4944159.8800605945</v>
      </c>
      <c r="O362" s="403">
        <v>3.2009990247902822</v>
      </c>
      <c r="P362" s="403">
        <v>0.20458476378776669</v>
      </c>
      <c r="Q362" s="403">
        <v>0</v>
      </c>
      <c r="R362" s="403">
        <v>1.2414566712889484E-4</v>
      </c>
      <c r="S362" s="403">
        <v>8.013433335438698E-3</v>
      </c>
      <c r="T362" s="403">
        <v>6.2220146398537938E-3</v>
      </c>
      <c r="U362" s="403">
        <v>0</v>
      </c>
      <c r="V362" s="403">
        <v>0</v>
      </c>
      <c r="W362" s="403">
        <v>0.21894435743018806</v>
      </c>
      <c r="X362" s="404">
        <v>22.592176434159249</v>
      </c>
      <c r="Y362" s="403">
        <v>1.4598040719918854</v>
      </c>
      <c r="Z362" s="403">
        <v>1.1923456056879098E-2</v>
      </c>
      <c r="AA362" s="403">
        <v>6.388702054980068E-2</v>
      </c>
      <c r="AB362" s="403">
        <v>3.7750377746289018E-2</v>
      </c>
      <c r="AC362" s="405">
        <v>1.6462153729488227E-2</v>
      </c>
      <c r="AD362" s="405">
        <v>1.3009030285636943E-3</v>
      </c>
      <c r="AE362" s="405">
        <v>1.6143375367194698E-3</v>
      </c>
      <c r="AF362" s="403">
        <v>1.5927423206396258</v>
      </c>
      <c r="AG362" s="404">
        <v>18.539665019465328</v>
      </c>
      <c r="AH362" s="403">
        <v>1.1860539507485051</v>
      </c>
      <c r="AI362" s="403">
        <v>3.9321315601779337E-3</v>
      </c>
      <c r="AJ362" s="403">
        <v>1.4551349519849573E-2</v>
      </c>
      <c r="AK362" s="403">
        <v>2.8612805071756744E-2</v>
      </c>
      <c r="AL362" s="406">
        <v>1.4838842849022024E-2</v>
      </c>
      <c r="AM362" s="406">
        <v>4.0461941675648349E-4</v>
      </c>
      <c r="AN362" s="406">
        <v>1.1112038078091133E-3</v>
      </c>
      <c r="AO362" s="403">
        <v>1.2495049029738772</v>
      </c>
    </row>
    <row r="363" spans="1:41">
      <c r="A363" s="395">
        <v>361</v>
      </c>
      <c r="B363" s="396">
        <v>831201</v>
      </c>
      <c r="C363" s="396" t="s">
        <v>670</v>
      </c>
      <c r="D363" s="418">
        <v>64</v>
      </c>
      <c r="E363" s="402">
        <v>649701</v>
      </c>
      <c r="F363" s="402">
        <v>3809602.364223199</v>
      </c>
      <c r="G363" s="402">
        <v>256158.8642713477</v>
      </c>
      <c r="H363" s="402">
        <v>0</v>
      </c>
      <c r="I363" s="402">
        <v>147.74938178348546</v>
      </c>
      <c r="J363" s="402">
        <v>380.08279569721884</v>
      </c>
      <c r="K363" s="402">
        <v>0</v>
      </c>
      <c r="L363" s="402">
        <v>0</v>
      </c>
      <c r="M363" s="402">
        <v>0</v>
      </c>
      <c r="N363" s="402">
        <v>256686.69644882838</v>
      </c>
      <c r="O363" s="403">
        <v>5.8636239812208979</v>
      </c>
      <c r="P363" s="403">
        <v>0.39427192550318946</v>
      </c>
      <c r="Q363" s="403">
        <v>0</v>
      </c>
      <c r="R363" s="403">
        <v>2.2741135042655847E-4</v>
      </c>
      <c r="S363" s="403">
        <v>5.8501186807041825E-4</v>
      </c>
      <c r="T363" s="403">
        <v>0</v>
      </c>
      <c r="U363" s="403">
        <v>0</v>
      </c>
      <c r="V363" s="403">
        <v>0</v>
      </c>
      <c r="W363" s="403">
        <v>0.39508434872168641</v>
      </c>
      <c r="X363" s="404">
        <v>20.663135138199621</v>
      </c>
      <c r="Y363" s="403">
        <v>1.3587475369568027</v>
      </c>
      <c r="Z363" s="403">
        <v>1.1354737318049734E-2</v>
      </c>
      <c r="AA363" s="403">
        <v>5.5561912001709832E-2</v>
      </c>
      <c r="AB363" s="403">
        <v>2.8464704856754671E-2</v>
      </c>
      <c r="AC363" s="405">
        <v>3.2996323956700742E-3</v>
      </c>
      <c r="AD363" s="405">
        <v>8.6670402649168389E-4</v>
      </c>
      <c r="AE363" s="405">
        <v>9.6279944132990998E-4</v>
      </c>
      <c r="AF363" s="403">
        <v>1.4592580269968083</v>
      </c>
      <c r="AG363" s="404">
        <v>17.708575089251909</v>
      </c>
      <c r="AH363" s="403">
        <v>1.1603030159642511</v>
      </c>
      <c r="AI363" s="403">
        <v>4.5126351490237067E-3</v>
      </c>
      <c r="AJ363" s="403">
        <v>1.4083836874563655E-2</v>
      </c>
      <c r="AK363" s="403">
        <v>2.2911154686861297E-2</v>
      </c>
      <c r="AL363" s="406">
        <v>2.703278141929832E-3</v>
      </c>
      <c r="AM363" s="406">
        <v>2.9750990634080753E-4</v>
      </c>
      <c r="AN363" s="406">
        <v>6.4547537855938453E-4</v>
      </c>
      <c r="AO363" s="403">
        <v>1.2054569061015294</v>
      </c>
    </row>
    <row r="364" spans="1:41">
      <c r="A364" s="395">
        <v>362</v>
      </c>
      <c r="B364" s="396">
        <v>831202</v>
      </c>
      <c r="C364" s="396" t="s">
        <v>671</v>
      </c>
      <c r="D364" s="418">
        <v>64</v>
      </c>
      <c r="E364" s="402">
        <v>324759</v>
      </c>
      <c r="F364" s="402">
        <v>1435968.358206813</v>
      </c>
      <c r="G364" s="402">
        <v>99708.563383862784</v>
      </c>
      <c r="H364" s="402">
        <v>0</v>
      </c>
      <c r="I364" s="402">
        <v>55.691753863388996</v>
      </c>
      <c r="J364" s="402">
        <v>143.2660986473532</v>
      </c>
      <c r="K364" s="402">
        <v>0</v>
      </c>
      <c r="L364" s="402">
        <v>0</v>
      </c>
      <c r="M364" s="402">
        <v>0</v>
      </c>
      <c r="N364" s="402">
        <v>99907.521236373519</v>
      </c>
      <c r="O364" s="403">
        <v>4.4216429974436826</v>
      </c>
      <c r="P364" s="403">
        <v>0.30702324919051599</v>
      </c>
      <c r="Q364" s="403">
        <v>0</v>
      </c>
      <c r="R364" s="403">
        <v>1.7148640642257487E-4</v>
      </c>
      <c r="S364" s="403">
        <v>4.4114589171463512E-4</v>
      </c>
      <c r="T364" s="403">
        <v>0</v>
      </c>
      <c r="U364" s="403">
        <v>0</v>
      </c>
      <c r="V364" s="403">
        <v>0</v>
      </c>
      <c r="W364" s="403">
        <v>0.30763588148865317</v>
      </c>
      <c r="X364" s="404">
        <v>25.504563980311548</v>
      </c>
      <c r="Y364" s="403">
        <v>1.6969305073233307</v>
      </c>
      <c r="Z364" s="403">
        <v>1.1505026618836726E-2</v>
      </c>
      <c r="AA364" s="403">
        <v>7.9035947583110958E-2</v>
      </c>
      <c r="AB364" s="403">
        <v>4.1751221289820402E-2</v>
      </c>
      <c r="AC364" s="405">
        <v>5.1702510053037304E-3</v>
      </c>
      <c r="AD364" s="405">
        <v>1.823106635306716E-3</v>
      </c>
      <c r="AE364" s="405">
        <v>1.7927188702245437E-3</v>
      </c>
      <c r="AF364" s="403">
        <v>1.8380087793259334</v>
      </c>
      <c r="AG364" s="404">
        <v>22.118250685957069</v>
      </c>
      <c r="AH364" s="403">
        <v>1.4692200080299003</v>
      </c>
      <c r="AI364" s="403">
        <v>4.3460113462757853E-3</v>
      </c>
      <c r="AJ364" s="403">
        <v>2.9849814566621415E-2</v>
      </c>
      <c r="AK364" s="403">
        <v>3.6132876669677169E-2</v>
      </c>
      <c r="AL364" s="406">
        <v>4.3384699900071329E-3</v>
      </c>
      <c r="AM364" s="406">
        <v>6.1332888310243027E-4</v>
      </c>
      <c r="AN364" s="406">
        <v>1.2095137254207378E-3</v>
      </c>
      <c r="AO364" s="403">
        <v>1.5457100232110046</v>
      </c>
    </row>
    <row r="365" spans="1:41">
      <c r="A365" s="395">
        <v>363</v>
      </c>
      <c r="B365" s="396">
        <v>831301</v>
      </c>
      <c r="C365" s="396" t="s">
        <v>672</v>
      </c>
      <c r="D365" s="418">
        <v>64</v>
      </c>
      <c r="E365" s="402">
        <v>916373</v>
      </c>
      <c r="F365" s="402">
        <v>2403131.4717002856</v>
      </c>
      <c r="G365" s="402">
        <v>128144.90854518555</v>
      </c>
      <c r="H365" s="402">
        <v>0</v>
      </c>
      <c r="I365" s="402">
        <v>93.201640313595803</v>
      </c>
      <c r="J365" s="402">
        <v>239.75964966046055</v>
      </c>
      <c r="K365" s="402">
        <v>0</v>
      </c>
      <c r="L365" s="402">
        <v>0</v>
      </c>
      <c r="M365" s="402">
        <v>0</v>
      </c>
      <c r="N365" s="402">
        <v>128477.86983515961</v>
      </c>
      <c r="O365" s="403">
        <v>2.6224381029343786</v>
      </c>
      <c r="P365" s="403">
        <v>0.13983924509472184</v>
      </c>
      <c r="Q365" s="403">
        <v>0</v>
      </c>
      <c r="R365" s="403">
        <v>1.0170709996212874E-4</v>
      </c>
      <c r="S365" s="403">
        <v>2.6163980132594536E-4</v>
      </c>
      <c r="T365" s="403">
        <v>0</v>
      </c>
      <c r="U365" s="403">
        <v>0</v>
      </c>
      <c r="V365" s="403">
        <v>0</v>
      </c>
      <c r="W365" s="403">
        <v>0.14020259199600993</v>
      </c>
      <c r="X365" s="404">
        <v>22.738562370402896</v>
      </c>
      <c r="Y365" s="403">
        <v>1.3699221702709594</v>
      </c>
      <c r="Z365" s="403">
        <v>5.693148139716225E-3</v>
      </c>
      <c r="AA365" s="403">
        <v>4.7970374614624701E-2</v>
      </c>
      <c r="AB365" s="403">
        <v>1.5594851131540209E-2</v>
      </c>
      <c r="AC365" s="405">
        <v>2.8473680257504212E-3</v>
      </c>
      <c r="AD365" s="405">
        <v>8.8226924494673627E-4</v>
      </c>
      <c r="AE365" s="405">
        <v>1.3499806469976731E-3</v>
      </c>
      <c r="AF365" s="403">
        <v>1.444260162074535</v>
      </c>
      <c r="AG365" s="404">
        <v>20.559135941051991</v>
      </c>
      <c r="AH365" s="403">
        <v>1.2221956121581508</v>
      </c>
      <c r="AI365" s="403">
        <v>1.1487607328972296E-3</v>
      </c>
      <c r="AJ365" s="403">
        <v>8.367280926077825E-3</v>
      </c>
      <c r="AK365" s="403">
        <v>1.3663822911873178E-2</v>
      </c>
      <c r="AL365" s="406">
        <v>2.4204131209434434E-3</v>
      </c>
      <c r="AM365" s="406">
        <v>3.3530682413399445E-4</v>
      </c>
      <c r="AN365" s="406">
        <v>1.1021653900028046E-3</v>
      </c>
      <c r="AO365" s="403">
        <v>1.2492333620640799</v>
      </c>
    </row>
    <row r="366" spans="1:41">
      <c r="A366" s="395">
        <v>364</v>
      </c>
      <c r="B366" s="396">
        <v>831302</v>
      </c>
      <c r="C366" s="396" t="s">
        <v>673</v>
      </c>
      <c r="D366" s="418">
        <v>64</v>
      </c>
      <c r="E366" s="402">
        <v>449825</v>
      </c>
      <c r="F366" s="402">
        <v>1615211.4698153134</v>
      </c>
      <c r="G366" s="402">
        <v>86511.532068140863</v>
      </c>
      <c r="H366" s="402">
        <v>0</v>
      </c>
      <c r="I366" s="402">
        <v>62.643413484826752</v>
      </c>
      <c r="J366" s="402">
        <v>161.14912591797466</v>
      </c>
      <c r="K366" s="402">
        <v>0</v>
      </c>
      <c r="L366" s="402">
        <v>0</v>
      </c>
      <c r="M366" s="402">
        <v>0</v>
      </c>
      <c r="N366" s="402">
        <v>86735.324607543662</v>
      </c>
      <c r="O366" s="403">
        <v>3.5907552266221603</v>
      </c>
      <c r="P366" s="403">
        <v>0.19232264117854914</v>
      </c>
      <c r="Q366" s="403">
        <v>0</v>
      </c>
      <c r="R366" s="403">
        <v>1.3926174286628523E-4</v>
      </c>
      <c r="S366" s="403">
        <v>3.5824848756288479E-4</v>
      </c>
      <c r="T366" s="403">
        <v>0</v>
      </c>
      <c r="U366" s="403">
        <v>0</v>
      </c>
      <c r="V366" s="403">
        <v>0</v>
      </c>
      <c r="W366" s="403">
        <v>0.19282015140897829</v>
      </c>
      <c r="X366" s="404">
        <v>26.937156260249481</v>
      </c>
      <c r="Y366" s="403">
        <v>1.60632453686595</v>
      </c>
      <c r="Z366" s="403">
        <v>6.0637521748913327E-3</v>
      </c>
      <c r="AA366" s="403">
        <v>5.5514179570289292E-2</v>
      </c>
      <c r="AB366" s="403">
        <v>1.7617124741684514E-2</v>
      </c>
      <c r="AC366" s="405">
        <v>2.7529763223695831E-3</v>
      </c>
      <c r="AD366" s="405">
        <v>8.6645882038183816E-4</v>
      </c>
      <c r="AE366" s="405">
        <v>1.478736279287834E-3</v>
      </c>
      <c r="AF366" s="403">
        <v>1.6906177647748537</v>
      </c>
      <c r="AG366" s="404">
        <v>24.843959908269635</v>
      </c>
      <c r="AH366" s="403">
        <v>1.4643163217358135</v>
      </c>
      <c r="AI366" s="403">
        <v>9.2250640978784203E-4</v>
      </c>
      <c r="AJ366" s="403">
        <v>9.7473452465181142E-3</v>
      </c>
      <c r="AK366" s="403">
        <v>1.5797062472137073E-2</v>
      </c>
      <c r="AL366" s="406">
        <v>2.3630898211811002E-3</v>
      </c>
      <c r="AM366" s="406">
        <v>3.295140611508861E-4</v>
      </c>
      <c r="AN366" s="406">
        <v>1.2439762127727692E-3</v>
      </c>
      <c r="AO366" s="403">
        <v>1.4947198159593618</v>
      </c>
    </row>
    <row r="367" spans="1:41">
      <c r="A367" s="395">
        <v>365</v>
      </c>
      <c r="B367" s="396">
        <v>831303</v>
      </c>
      <c r="C367" s="396" t="s">
        <v>674</v>
      </c>
      <c r="D367" s="418">
        <v>64</v>
      </c>
      <c r="E367" s="402">
        <v>1681820</v>
      </c>
      <c r="F367" s="402">
        <v>6293383.9251164421</v>
      </c>
      <c r="G367" s="402">
        <v>388901.12306408701</v>
      </c>
      <c r="H367" s="402">
        <v>0</v>
      </c>
      <c r="I367" s="402">
        <v>244.07890781317283</v>
      </c>
      <c r="J367" s="402">
        <v>627.88887867092092</v>
      </c>
      <c r="K367" s="402">
        <v>0</v>
      </c>
      <c r="L367" s="402">
        <v>0</v>
      </c>
      <c r="M367" s="402">
        <v>0</v>
      </c>
      <c r="N367" s="402">
        <v>389773.09085057111</v>
      </c>
      <c r="O367" s="403">
        <v>3.7420080181686757</v>
      </c>
      <c r="P367" s="403">
        <v>0.23123825561836997</v>
      </c>
      <c r="Q367" s="403">
        <v>0</v>
      </c>
      <c r="R367" s="403">
        <v>1.4512784234530022E-4</v>
      </c>
      <c r="S367" s="403">
        <v>3.7333892965413711E-4</v>
      </c>
      <c r="T367" s="403">
        <v>0</v>
      </c>
      <c r="U367" s="403">
        <v>0</v>
      </c>
      <c r="V367" s="403">
        <v>0</v>
      </c>
      <c r="W367" s="403">
        <v>0.23175672239036943</v>
      </c>
      <c r="X367" s="404">
        <v>19.023958883450295</v>
      </c>
      <c r="Y367" s="403">
        <v>1.1988119899819036</v>
      </c>
      <c r="Z367" s="403">
        <v>1.1033393134493552E-2</v>
      </c>
      <c r="AA367" s="403">
        <v>7.2485241174392645E-2</v>
      </c>
      <c r="AB367" s="403">
        <v>4.1689881689255234E-2</v>
      </c>
      <c r="AC367" s="405">
        <v>2.8564977360214876E-3</v>
      </c>
      <c r="AD367" s="405">
        <v>8.8365165564541508E-4</v>
      </c>
      <c r="AE367" s="405">
        <v>1.1492135775266364E-3</v>
      </c>
      <c r="AF367" s="403">
        <v>1.3289098689492391</v>
      </c>
      <c r="AG367" s="404">
        <v>16.306999562160037</v>
      </c>
      <c r="AH367" s="403">
        <v>1.016173370835068</v>
      </c>
      <c r="AI367" s="403">
        <v>4.07101787398909E-3</v>
      </c>
      <c r="AJ367" s="403">
        <v>2.6624182099763461E-2</v>
      </c>
      <c r="AK367" s="403">
        <v>2.8125465658650307E-2</v>
      </c>
      <c r="AL367" s="406">
        <v>2.3569827644956652E-3</v>
      </c>
      <c r="AM367" s="406">
        <v>2.677835730061265E-4</v>
      </c>
      <c r="AN367" s="406">
        <v>8.2640877788835057E-4</v>
      </c>
      <c r="AO367" s="403">
        <v>1.0784452115828609</v>
      </c>
    </row>
    <row r="368" spans="1:41">
      <c r="A368" s="395">
        <v>366</v>
      </c>
      <c r="B368" s="396">
        <v>831304</v>
      </c>
      <c r="C368" s="396" t="s">
        <v>675</v>
      </c>
      <c r="D368" s="418">
        <v>64</v>
      </c>
      <c r="E368" s="402">
        <v>3266181</v>
      </c>
      <c r="F368" s="402">
        <v>9262304.965875309</v>
      </c>
      <c r="G368" s="402">
        <v>550805.55128453206</v>
      </c>
      <c r="H368" s="402">
        <v>0</v>
      </c>
      <c r="I368" s="402">
        <v>359.22379864367542</v>
      </c>
      <c r="J368" s="402">
        <v>924.09717063685196</v>
      </c>
      <c r="K368" s="402">
        <v>0</v>
      </c>
      <c r="L368" s="402">
        <v>0</v>
      </c>
      <c r="M368" s="402">
        <v>0</v>
      </c>
      <c r="N368" s="402">
        <v>552088.87225381262</v>
      </c>
      <c r="O368" s="403">
        <v>2.8358210907097035</v>
      </c>
      <c r="P368" s="403">
        <v>0.16863901641842019</v>
      </c>
      <c r="Q368" s="403">
        <v>0</v>
      </c>
      <c r="R368" s="403">
        <v>1.099828205000505E-4</v>
      </c>
      <c r="S368" s="403">
        <v>2.8292895299949757E-4</v>
      </c>
      <c r="T368" s="403">
        <v>0</v>
      </c>
      <c r="U368" s="403">
        <v>0</v>
      </c>
      <c r="V368" s="403">
        <v>0</v>
      </c>
      <c r="W368" s="403">
        <v>0.16903192819191976</v>
      </c>
      <c r="X368" s="404">
        <v>18.018872901065606</v>
      </c>
      <c r="Y368" s="403">
        <v>1.1484797776103501</v>
      </c>
      <c r="Z368" s="403">
        <v>1.1162565441480098E-2</v>
      </c>
      <c r="AA368" s="403">
        <v>7.2582217839393698E-2</v>
      </c>
      <c r="AB368" s="403">
        <v>4.2612270014582759E-2</v>
      </c>
      <c r="AC368" s="405">
        <v>3.3075947489923916E-3</v>
      </c>
      <c r="AD368" s="405">
        <v>8.8310024987122869E-4</v>
      </c>
      <c r="AE368" s="405">
        <v>1.1088845900669095E-3</v>
      </c>
      <c r="AF368" s="403">
        <v>1.2801364104947379</v>
      </c>
      <c r="AG368" s="404">
        <v>15.146708233915511</v>
      </c>
      <c r="AH368" s="403">
        <v>0.95518479225177577</v>
      </c>
      <c r="AI368" s="403">
        <v>4.2649889953139978E-3</v>
      </c>
      <c r="AJ368" s="403">
        <v>2.8589295383937209E-2</v>
      </c>
      <c r="AK368" s="403">
        <v>2.9017836667053092E-2</v>
      </c>
      <c r="AL368" s="406">
        <v>2.7618738030654793E-3</v>
      </c>
      <c r="AM368" s="406">
        <v>2.51696149858878E-4</v>
      </c>
      <c r="AN368" s="406">
        <v>7.8576429492072239E-4</v>
      </c>
      <c r="AO368" s="403">
        <v>1.0208562475459249</v>
      </c>
    </row>
    <row r="369" spans="1:41">
      <c r="A369" s="395">
        <v>367</v>
      </c>
      <c r="B369" s="396">
        <v>831305</v>
      </c>
      <c r="C369" s="396" t="s">
        <v>676</v>
      </c>
      <c r="D369" s="418">
        <v>64</v>
      </c>
      <c r="E369" s="402">
        <v>302131</v>
      </c>
      <c r="F369" s="402">
        <v>1385946.5912727157</v>
      </c>
      <c r="G369" s="402">
        <v>86570.001652836276</v>
      </c>
      <c r="H369" s="402">
        <v>0</v>
      </c>
      <c r="I369" s="402">
        <v>53.751739018365278</v>
      </c>
      <c r="J369" s="402">
        <v>138.27544313942511</v>
      </c>
      <c r="K369" s="402">
        <v>0</v>
      </c>
      <c r="L369" s="402">
        <v>0</v>
      </c>
      <c r="M369" s="402">
        <v>0</v>
      </c>
      <c r="N369" s="402">
        <v>86762.028834994067</v>
      </c>
      <c r="O369" s="403">
        <v>4.5872372953212865</v>
      </c>
      <c r="P369" s="403">
        <v>0.28653134452550805</v>
      </c>
      <c r="Q369" s="403">
        <v>0</v>
      </c>
      <c r="R369" s="403">
        <v>1.7790871846439218E-4</v>
      </c>
      <c r="S369" s="403">
        <v>4.5766718125391008E-4</v>
      </c>
      <c r="T369" s="403">
        <v>0</v>
      </c>
      <c r="U369" s="403">
        <v>0</v>
      </c>
      <c r="V369" s="403">
        <v>0</v>
      </c>
      <c r="W369" s="403">
        <v>0.28716692042522635</v>
      </c>
      <c r="X369" s="404">
        <v>20.349002602096554</v>
      </c>
      <c r="Y369" s="403">
        <v>1.2989108886820002</v>
      </c>
      <c r="Z369" s="403">
        <v>1.1498801298116335E-2</v>
      </c>
      <c r="AA369" s="403">
        <v>7.5292549813040746E-2</v>
      </c>
      <c r="AB369" s="403">
        <v>4.079107857627097E-2</v>
      </c>
      <c r="AC369" s="405">
        <v>3.1770856859592621E-3</v>
      </c>
      <c r="AD369" s="405">
        <v>8.7980382193577234E-4</v>
      </c>
      <c r="AE369" s="405">
        <v>1.1396148504768948E-3</v>
      </c>
      <c r="AF369" s="403">
        <v>1.4316898227278005</v>
      </c>
      <c r="AG369" s="404">
        <v>17.415950198156803</v>
      </c>
      <c r="AH369" s="403">
        <v>1.1010023960769004</v>
      </c>
      <c r="AI369" s="403">
        <v>4.1862952320190459E-3</v>
      </c>
      <c r="AJ369" s="403">
        <v>2.6745307312212439E-2</v>
      </c>
      <c r="AK369" s="403">
        <v>2.8121929934828954E-2</v>
      </c>
      <c r="AL369" s="406">
        <v>2.6313907716368446E-3</v>
      </c>
      <c r="AM369" s="406">
        <v>2.4611108895365583E-4</v>
      </c>
      <c r="AN369" s="406">
        <v>8.1106212574370558E-4</v>
      </c>
      <c r="AO369" s="403">
        <v>1.1637444925422946</v>
      </c>
    </row>
    <row r="370" spans="1:41">
      <c r="A370" s="395">
        <v>368</v>
      </c>
      <c r="B370" s="396">
        <v>831401</v>
      </c>
      <c r="C370" s="396" t="s">
        <v>677</v>
      </c>
      <c r="D370" s="418">
        <v>64</v>
      </c>
      <c r="E370" s="402">
        <v>3155122</v>
      </c>
      <c r="F370" s="402">
        <v>8368967.9468689496</v>
      </c>
      <c r="G370" s="402">
        <v>500096.62549783848</v>
      </c>
      <c r="H370" s="402">
        <v>0</v>
      </c>
      <c r="I370" s="402">
        <v>324.57714010470607</v>
      </c>
      <c r="J370" s="402">
        <v>834.96922519234329</v>
      </c>
      <c r="K370" s="402">
        <v>0</v>
      </c>
      <c r="L370" s="402">
        <v>0</v>
      </c>
      <c r="M370" s="402">
        <v>0</v>
      </c>
      <c r="N370" s="402">
        <v>501256.17186313553</v>
      </c>
      <c r="O370" s="403">
        <v>2.6525021684958459</v>
      </c>
      <c r="P370" s="403">
        <v>0.15850310241500598</v>
      </c>
      <c r="Q370" s="403">
        <v>0</v>
      </c>
      <c r="R370" s="403">
        <v>1.0287308703267451E-4</v>
      </c>
      <c r="S370" s="403">
        <v>2.6463928342306361E-4</v>
      </c>
      <c r="T370" s="403">
        <v>0</v>
      </c>
      <c r="U370" s="403">
        <v>0</v>
      </c>
      <c r="V370" s="403">
        <v>0</v>
      </c>
      <c r="W370" s="403">
        <v>0.15887061478546172</v>
      </c>
      <c r="X370" s="404">
        <v>16.580126563617238</v>
      </c>
      <c r="Y370" s="403">
        <v>1.0534188317228348</v>
      </c>
      <c r="Z370" s="403">
        <v>1.0935694131411065E-2</v>
      </c>
      <c r="AA370" s="403">
        <v>7.3646141829147582E-2</v>
      </c>
      <c r="AB370" s="403">
        <v>4.4025657335861702E-2</v>
      </c>
      <c r="AC370" s="405">
        <v>3.0297331654913673E-3</v>
      </c>
      <c r="AD370" s="405">
        <v>8.1270516029037976E-4</v>
      </c>
      <c r="AE370" s="405">
        <v>1.0098598302318434E-3</v>
      </c>
      <c r="AF370" s="403">
        <v>1.186878623175269</v>
      </c>
      <c r="AG370" s="404">
        <v>14.062597257747353</v>
      </c>
      <c r="AH370" s="403">
        <v>0.88415019013206908</v>
      </c>
      <c r="AI370" s="403">
        <v>4.2898669821831428E-3</v>
      </c>
      <c r="AJ370" s="403">
        <v>3.0884802249792367E-2</v>
      </c>
      <c r="AK370" s="403">
        <v>3.0322125990452746E-2</v>
      </c>
      <c r="AL370" s="406">
        <v>2.6091240195581008E-3</v>
      </c>
      <c r="AM370" s="406">
        <v>2.5936285782953984E-4</v>
      </c>
      <c r="AN370" s="406">
        <v>7.3146127385414204E-4</v>
      </c>
      <c r="AO370" s="403">
        <v>0.95324693350573841</v>
      </c>
    </row>
    <row r="371" spans="1:41">
      <c r="A371" s="395">
        <v>369</v>
      </c>
      <c r="B371" s="396">
        <v>831402</v>
      </c>
      <c r="C371" s="396" t="s">
        <v>678</v>
      </c>
      <c r="D371" s="418">
        <v>64</v>
      </c>
      <c r="E371" s="402">
        <v>3232414</v>
      </c>
      <c r="F371" s="402">
        <v>13904919.766616253</v>
      </c>
      <c r="G371" s="402">
        <v>856236.85312839481</v>
      </c>
      <c r="H371" s="402">
        <v>0</v>
      </c>
      <c r="I371" s="402">
        <v>539.28024577059284</v>
      </c>
      <c r="J371" s="402">
        <v>1387.2893476951294</v>
      </c>
      <c r="K371" s="402">
        <v>0</v>
      </c>
      <c r="L371" s="402">
        <v>0</v>
      </c>
      <c r="M371" s="402">
        <v>0</v>
      </c>
      <c r="N371" s="402">
        <v>858163.42272186058</v>
      </c>
      <c r="O371" s="403">
        <v>4.301713755297512</v>
      </c>
      <c r="P371" s="403">
        <v>0.26489083797075336</v>
      </c>
      <c r="Q371" s="403">
        <v>0</v>
      </c>
      <c r="R371" s="403">
        <v>1.6683514109597125E-4</v>
      </c>
      <c r="S371" s="403">
        <v>4.2918059001573731E-4</v>
      </c>
      <c r="T371" s="403">
        <v>0</v>
      </c>
      <c r="U371" s="403">
        <v>0</v>
      </c>
      <c r="V371" s="403">
        <v>0</v>
      </c>
      <c r="W371" s="403">
        <v>0.26548685370186509</v>
      </c>
      <c r="X371" s="404">
        <v>19.999194800029468</v>
      </c>
      <c r="Y371" s="403">
        <v>1.2661560193018464</v>
      </c>
      <c r="Z371" s="403">
        <v>1.3632688901068356E-2</v>
      </c>
      <c r="AA371" s="403">
        <v>8.8285138958526424E-2</v>
      </c>
      <c r="AB371" s="403">
        <v>5.3760282043673564E-2</v>
      </c>
      <c r="AC371" s="405">
        <v>3.1159035276992673E-3</v>
      </c>
      <c r="AD371" s="405">
        <v>8.6035652231130938E-4</v>
      </c>
      <c r="AE371" s="405">
        <v>1.1131511316001977E-3</v>
      </c>
      <c r="AF371" s="403">
        <v>1.4269235403867249</v>
      </c>
      <c r="AG371" s="404">
        <v>17.070716276341948</v>
      </c>
      <c r="AH371" s="403">
        <v>1.0684055673214572</v>
      </c>
      <c r="AI371" s="403">
        <v>5.6117236855547595E-3</v>
      </c>
      <c r="AJ371" s="403">
        <v>3.8063397755529568E-2</v>
      </c>
      <c r="AK371" s="403">
        <v>3.6571756922143303E-2</v>
      </c>
      <c r="AL371" s="406">
        <v>2.5594022987162979E-3</v>
      </c>
      <c r="AM371" s="406">
        <v>2.7342470508552163E-4</v>
      </c>
      <c r="AN371" s="406">
        <v>7.990209885869932E-4</v>
      </c>
      <c r="AO371" s="403">
        <v>1.1522842936770739</v>
      </c>
    </row>
    <row r="372" spans="1:41">
      <c r="A372" s="395">
        <v>370</v>
      </c>
      <c r="B372" s="396">
        <v>841101</v>
      </c>
      <c r="C372" s="396" t="s">
        <v>679</v>
      </c>
      <c r="D372" s="418">
        <v>65</v>
      </c>
      <c r="E372" s="402">
        <v>1135830</v>
      </c>
      <c r="F372" s="402">
        <v>6972270.5894888416</v>
      </c>
      <c r="G372" s="402">
        <v>468129.16786999832</v>
      </c>
      <c r="H372" s="402">
        <v>0</v>
      </c>
      <c r="I372" s="402">
        <v>270.40844968454013</v>
      </c>
      <c r="J372" s="402">
        <v>695.62118159562147</v>
      </c>
      <c r="K372" s="402">
        <v>0</v>
      </c>
      <c r="L372" s="402">
        <v>0</v>
      </c>
      <c r="M372" s="402">
        <v>0</v>
      </c>
      <c r="N372" s="402">
        <v>469095.19750127848</v>
      </c>
      <c r="O372" s="403">
        <v>6.138480749310057</v>
      </c>
      <c r="P372" s="403">
        <v>0.41214721205638022</v>
      </c>
      <c r="Q372" s="403">
        <v>0</v>
      </c>
      <c r="R372" s="403">
        <v>2.3807123397386946E-4</v>
      </c>
      <c r="S372" s="403">
        <v>6.12434238922745E-4</v>
      </c>
      <c r="T372" s="403">
        <v>0</v>
      </c>
      <c r="U372" s="403">
        <v>0</v>
      </c>
      <c r="V372" s="403">
        <v>0</v>
      </c>
      <c r="W372" s="403">
        <v>0.41299771752927683</v>
      </c>
      <c r="X372" s="404">
        <v>24.166666814224602</v>
      </c>
      <c r="Y372" s="403">
        <v>1.5701396105910743</v>
      </c>
      <c r="Z372" s="403">
        <v>8.6689561611782463E-3</v>
      </c>
      <c r="AA372" s="403">
        <v>5.8107808222909618E-2</v>
      </c>
      <c r="AB372" s="403">
        <v>1.6577566460782518E-2</v>
      </c>
      <c r="AC372" s="405">
        <v>4.3543495239838619E-3</v>
      </c>
      <c r="AD372" s="405">
        <v>8.5225606165691495E-4</v>
      </c>
      <c r="AE372" s="405">
        <v>1.1787745983246143E-3</v>
      </c>
      <c r="AF372" s="403">
        <v>1.6598793216199097</v>
      </c>
      <c r="AG372" s="404">
        <v>19.071525569536849</v>
      </c>
      <c r="AH372" s="403">
        <v>1.2287676518674406</v>
      </c>
      <c r="AI372" s="403">
        <v>1.592284775061883E-3</v>
      </c>
      <c r="AJ372" s="403">
        <v>4.0736788404998206E-3</v>
      </c>
      <c r="AK372" s="403">
        <v>1.0422576855246005E-2</v>
      </c>
      <c r="AL372" s="406">
        <v>3.5028944195958102E-3</v>
      </c>
      <c r="AM372" s="406">
        <v>3.2205401799110004E-4</v>
      </c>
      <c r="AN372" s="406">
        <v>8.5960738068764121E-4</v>
      </c>
      <c r="AO372" s="403">
        <v>1.2495407481565239</v>
      </c>
    </row>
    <row r="373" spans="1:41">
      <c r="A373" s="395">
        <v>371</v>
      </c>
      <c r="B373" s="396">
        <v>841102</v>
      </c>
      <c r="C373" s="396" t="s">
        <v>680</v>
      </c>
      <c r="D373" s="418">
        <v>65</v>
      </c>
      <c r="E373" s="402">
        <v>3894804</v>
      </c>
      <c r="F373" s="402">
        <v>14139351.823685966</v>
      </c>
      <c r="G373" s="402">
        <v>915649.69217687659</v>
      </c>
      <c r="H373" s="402">
        <v>0</v>
      </c>
      <c r="I373" s="402">
        <v>548.37232105581586</v>
      </c>
      <c r="J373" s="402">
        <v>1410.6785582040523</v>
      </c>
      <c r="K373" s="402">
        <v>0</v>
      </c>
      <c r="L373" s="402">
        <v>0</v>
      </c>
      <c r="M373" s="402">
        <v>0</v>
      </c>
      <c r="N373" s="402">
        <v>917608.74305613653</v>
      </c>
      <c r="O373" s="403">
        <v>3.6303115185477797</v>
      </c>
      <c r="P373" s="403">
        <v>0.2350951914850854</v>
      </c>
      <c r="Q373" s="403">
        <v>0</v>
      </c>
      <c r="R373" s="403">
        <v>1.4079587087201714E-4</v>
      </c>
      <c r="S373" s="403">
        <v>3.6219500601417998E-4</v>
      </c>
      <c r="T373" s="403">
        <v>0</v>
      </c>
      <c r="U373" s="403">
        <v>0</v>
      </c>
      <c r="V373" s="403">
        <v>0</v>
      </c>
      <c r="W373" s="403">
        <v>0.23559818236197161</v>
      </c>
      <c r="X373" s="404">
        <v>16.847071970367811</v>
      </c>
      <c r="Y373" s="403">
        <v>1.0625348803564965</v>
      </c>
      <c r="Z373" s="403">
        <v>6.1141898449442299E-3</v>
      </c>
      <c r="AA373" s="403">
        <v>4.0651543175987029E-2</v>
      </c>
      <c r="AB373" s="403">
        <v>1.2053142085239159E-2</v>
      </c>
      <c r="AC373" s="405">
        <v>3.2818767342092554E-3</v>
      </c>
      <c r="AD373" s="405">
        <v>6.7336226099432787E-4</v>
      </c>
      <c r="AE373" s="405">
        <v>8.4773135679140556E-4</v>
      </c>
      <c r="AF373" s="403">
        <v>1.1261567258146625</v>
      </c>
      <c r="AG373" s="404">
        <v>14.045271379424985</v>
      </c>
      <c r="AH373" s="403">
        <v>0.87866883233090698</v>
      </c>
      <c r="AI373" s="403">
        <v>1.4877774581163708E-3</v>
      </c>
      <c r="AJ373" s="403">
        <v>4.7076154847083508E-3</v>
      </c>
      <c r="AK373" s="403">
        <v>8.9766898534321213E-3</v>
      </c>
      <c r="AL373" s="406">
        <v>2.7657756169947073E-3</v>
      </c>
      <c r="AM373" s="406">
        <v>2.5993290351594863E-4</v>
      </c>
      <c r="AN373" s="406">
        <v>6.3456289582122143E-4</v>
      </c>
      <c r="AO373" s="403">
        <v>0.89750118654349609</v>
      </c>
    </row>
    <row r="374" spans="1:41">
      <c r="A374" s="395">
        <v>372</v>
      </c>
      <c r="B374" s="396">
        <v>851101</v>
      </c>
      <c r="C374" s="396" t="s">
        <v>681</v>
      </c>
      <c r="D374" s="418">
        <v>66</v>
      </c>
      <c r="E374" s="402">
        <v>9083306</v>
      </c>
      <c r="F374" s="402">
        <v>12984769.77001348</v>
      </c>
      <c r="G374" s="402">
        <v>893474.21074365545</v>
      </c>
      <c r="H374" s="402">
        <v>0</v>
      </c>
      <c r="I374" s="402">
        <v>503.59368844826258</v>
      </c>
      <c r="J374" s="402">
        <v>1295.4862801482409</v>
      </c>
      <c r="K374" s="402">
        <v>0</v>
      </c>
      <c r="L374" s="402">
        <v>0</v>
      </c>
      <c r="M374" s="402">
        <v>0</v>
      </c>
      <c r="N374" s="402">
        <v>895273.29071225203</v>
      </c>
      <c r="O374" s="403">
        <v>1.4295202396587188</v>
      </c>
      <c r="P374" s="403">
        <v>9.8364429288593319E-2</v>
      </c>
      <c r="Q374" s="403">
        <v>0</v>
      </c>
      <c r="R374" s="403">
        <v>5.5441673818790491E-5</v>
      </c>
      <c r="S374" s="403">
        <v>1.4262277194539529E-4</v>
      </c>
      <c r="T374" s="403">
        <v>0</v>
      </c>
      <c r="U374" s="403">
        <v>0</v>
      </c>
      <c r="V374" s="403">
        <v>0</v>
      </c>
      <c r="W374" s="403">
        <v>9.8562493734357506E-2</v>
      </c>
      <c r="X374" s="404">
        <v>26.207126690664047</v>
      </c>
      <c r="Y374" s="403">
        <v>1.6025234964512514</v>
      </c>
      <c r="Z374" s="403">
        <v>7.1543355439472349E-3</v>
      </c>
      <c r="AA374" s="403">
        <v>5.0524345350608173E-2</v>
      </c>
      <c r="AB374" s="403">
        <v>1.9389697443906555E-2</v>
      </c>
      <c r="AC374" s="405">
        <v>5.5928478807727349E-3</v>
      </c>
      <c r="AD374" s="405">
        <v>6.2724206624183414E-4</v>
      </c>
      <c r="AE374" s="405">
        <v>9.3317818670357806E-4</v>
      </c>
      <c r="AF374" s="403">
        <v>1.6867451429234304</v>
      </c>
      <c r="AG374" s="404">
        <v>21.728727764933744</v>
      </c>
      <c r="AH374" s="403">
        <v>1.3222719929829663</v>
      </c>
      <c r="AI374" s="403">
        <v>1.4058728393803776E-3</v>
      </c>
      <c r="AJ374" s="403">
        <v>4.892663122682577E-3</v>
      </c>
      <c r="AK374" s="403">
        <v>1.4734512352243608E-2</v>
      </c>
      <c r="AL374" s="406">
        <v>4.7262674532875968E-3</v>
      </c>
      <c r="AM374" s="406">
        <v>2.4149615431426425E-4</v>
      </c>
      <c r="AN374" s="406">
        <v>6.9359176950101848E-4</v>
      </c>
      <c r="AO374" s="403">
        <v>1.3489663966743759</v>
      </c>
    </row>
    <row r="375" spans="1:41">
      <c r="A375" s="395">
        <v>373</v>
      </c>
      <c r="B375" s="396">
        <v>851201</v>
      </c>
      <c r="C375" s="396" t="s">
        <v>682</v>
      </c>
      <c r="D375" s="418">
        <v>66</v>
      </c>
      <c r="E375" s="402">
        <v>10573864</v>
      </c>
      <c r="F375" s="402">
        <v>4944185.1651796475</v>
      </c>
      <c r="G375" s="402">
        <v>346971.19812653156</v>
      </c>
      <c r="H375" s="402">
        <v>0</v>
      </c>
      <c r="I375" s="402">
        <v>191.75237511364949</v>
      </c>
      <c r="J375" s="402">
        <v>493.27975477812794</v>
      </c>
      <c r="K375" s="402">
        <v>0</v>
      </c>
      <c r="L375" s="402">
        <v>0</v>
      </c>
      <c r="M375" s="402">
        <v>0</v>
      </c>
      <c r="N375" s="402">
        <v>347656.23025642335</v>
      </c>
      <c r="O375" s="403">
        <v>0.46758546971851039</v>
      </c>
      <c r="P375" s="403">
        <v>3.2814040177415897E-2</v>
      </c>
      <c r="Q375" s="403">
        <v>0</v>
      </c>
      <c r="R375" s="403">
        <v>1.8134560375814317E-5</v>
      </c>
      <c r="S375" s="403">
        <v>4.665085107753683E-5</v>
      </c>
      <c r="T375" s="403">
        <v>0</v>
      </c>
      <c r="U375" s="403">
        <v>0</v>
      </c>
      <c r="V375" s="403">
        <v>0</v>
      </c>
      <c r="W375" s="403">
        <v>3.2878825588869245E-2</v>
      </c>
      <c r="X375" s="404">
        <v>10.491181151961177</v>
      </c>
      <c r="Y375" s="403">
        <v>0.69592111051893235</v>
      </c>
      <c r="Z375" s="403">
        <v>3.7880564225423008E-3</v>
      </c>
      <c r="AA375" s="403">
        <v>2.5649618097449794E-2</v>
      </c>
      <c r="AB375" s="403">
        <v>7.6910435408952373E-3</v>
      </c>
      <c r="AC375" s="405">
        <v>6.8553919843284562E-3</v>
      </c>
      <c r="AD375" s="405">
        <v>5.1508776725692285E-3</v>
      </c>
      <c r="AE375" s="405">
        <v>2.6584109977928331E-3</v>
      </c>
      <c r="AF375" s="403">
        <v>0.74771450923450955</v>
      </c>
      <c r="AG375" s="404">
        <v>8.1508537083998771</v>
      </c>
      <c r="AH375" s="403">
        <v>0.53601992338693116</v>
      </c>
      <c r="AI375" s="403">
        <v>7.1977624253588698E-4</v>
      </c>
      <c r="AJ375" s="403">
        <v>1.807417519120958E-3</v>
      </c>
      <c r="AK375" s="403">
        <v>5.1649106931427307E-3</v>
      </c>
      <c r="AL375" s="406">
        <v>6.0721083381610631E-3</v>
      </c>
      <c r="AM375" s="406">
        <v>1.9075999441752563E-3</v>
      </c>
      <c r="AN375" s="406">
        <v>1.705350205623587E-3</v>
      </c>
      <c r="AO375" s="403">
        <v>0.55339708632969042</v>
      </c>
    </row>
    <row r="376" spans="1:41">
      <c r="A376" s="395">
        <v>374</v>
      </c>
      <c r="B376" s="396">
        <v>851301</v>
      </c>
      <c r="C376" s="396" t="s">
        <v>683</v>
      </c>
      <c r="D376" s="418">
        <v>66</v>
      </c>
      <c r="E376" s="402">
        <v>1524873</v>
      </c>
      <c r="F376" s="402">
        <v>6181421.2352029392</v>
      </c>
      <c r="G376" s="402">
        <v>416033.89174251718</v>
      </c>
      <c r="H376" s="402">
        <v>0</v>
      </c>
      <c r="I376" s="402">
        <v>239.73661257184014</v>
      </c>
      <c r="J376" s="402">
        <v>616.71839731156717</v>
      </c>
      <c r="K376" s="402">
        <v>0</v>
      </c>
      <c r="L376" s="402">
        <v>0</v>
      </c>
      <c r="M376" s="402">
        <v>0</v>
      </c>
      <c r="N376" s="402">
        <v>416890.34675240063</v>
      </c>
      <c r="O376" s="403">
        <v>4.0537285631019371</v>
      </c>
      <c r="P376" s="403">
        <v>0.27283183041638037</v>
      </c>
      <c r="Q376" s="403">
        <v>0</v>
      </c>
      <c r="R376" s="403">
        <v>1.5721742897398022E-4</v>
      </c>
      <c r="S376" s="403">
        <v>4.0443918759894574E-4</v>
      </c>
      <c r="T376" s="403">
        <v>0</v>
      </c>
      <c r="U376" s="403">
        <v>0</v>
      </c>
      <c r="V376" s="403">
        <v>0</v>
      </c>
      <c r="W376" s="403">
        <v>0.27339348703295335</v>
      </c>
      <c r="X376" s="404">
        <v>12.864580698177878</v>
      </c>
      <c r="Y376" s="403">
        <v>0.84150363366173431</v>
      </c>
      <c r="Z376" s="403">
        <v>4.6614365451607218E-3</v>
      </c>
      <c r="AA376" s="403">
        <v>3.8832057634607481E-2</v>
      </c>
      <c r="AB376" s="403">
        <v>7.9123161378009139E-3</v>
      </c>
      <c r="AC376" s="405">
        <v>2.1222845157483666E-3</v>
      </c>
      <c r="AD376" s="405">
        <v>1.118068746603412E-3</v>
      </c>
      <c r="AE376" s="405">
        <v>8.7960550976490552E-4</v>
      </c>
      <c r="AF376" s="403">
        <v>0.89702940275141962</v>
      </c>
      <c r="AG376" s="404">
        <v>11.261231870687446</v>
      </c>
      <c r="AH376" s="403">
        <v>0.73133122969118947</v>
      </c>
      <c r="AI376" s="403">
        <v>6.1141538695391805E-4</v>
      </c>
      <c r="AJ376" s="403">
        <v>3.2623047672040886E-3</v>
      </c>
      <c r="AK376" s="403">
        <v>6.1551649955094816E-3</v>
      </c>
      <c r="AL376" s="406">
        <v>1.8557894372688119E-3</v>
      </c>
      <c r="AM376" s="406">
        <v>7.8996912070354228E-4</v>
      </c>
      <c r="AN376" s="406">
        <v>7.2378683709643408E-4</v>
      </c>
      <c r="AO376" s="403">
        <v>0.74472966023592591</v>
      </c>
    </row>
    <row r="377" spans="1:41">
      <c r="A377" s="395">
        <v>375</v>
      </c>
      <c r="B377" s="396">
        <v>851410</v>
      </c>
      <c r="C377" s="396" t="s">
        <v>684</v>
      </c>
      <c r="D377" s="418">
        <v>66</v>
      </c>
      <c r="E377" s="402">
        <v>6438119</v>
      </c>
      <c r="F377" s="402">
        <v>5801106.1699517472</v>
      </c>
      <c r="G377" s="402">
        <v>368308.3873696744</v>
      </c>
      <c r="H377" s="402">
        <v>0</v>
      </c>
      <c r="I377" s="402">
        <v>224.98669633346464</v>
      </c>
      <c r="J377" s="402">
        <v>578.77448626091405</v>
      </c>
      <c r="K377" s="402">
        <v>0</v>
      </c>
      <c r="L377" s="402">
        <v>0</v>
      </c>
      <c r="M377" s="402">
        <v>0</v>
      </c>
      <c r="N377" s="402">
        <v>369112.14855226874</v>
      </c>
      <c r="O377" s="403">
        <v>0.90105606465984045</v>
      </c>
      <c r="P377" s="403">
        <v>5.7207452575771645E-2</v>
      </c>
      <c r="Q377" s="403">
        <v>0</v>
      </c>
      <c r="R377" s="403">
        <v>3.4946029474364275E-5</v>
      </c>
      <c r="S377" s="403">
        <v>8.9898072132701192E-5</v>
      </c>
      <c r="T377" s="403">
        <v>0</v>
      </c>
      <c r="U377" s="403">
        <v>0</v>
      </c>
      <c r="V377" s="403">
        <v>0</v>
      </c>
      <c r="W377" s="403">
        <v>5.7332296677378707E-2</v>
      </c>
      <c r="X377" s="404">
        <v>31.48791004674959</v>
      </c>
      <c r="Y377" s="403">
        <v>2.1522441735412774</v>
      </c>
      <c r="Z377" s="403">
        <v>1.4145251364504825E-2</v>
      </c>
      <c r="AA377" s="403">
        <v>7.0859927497003553E-2</v>
      </c>
      <c r="AB377" s="403">
        <v>3.5417211581164315E-2</v>
      </c>
      <c r="AC377" s="405">
        <v>9.2204727399478621E-3</v>
      </c>
      <c r="AD377" s="405">
        <v>1.7045049638924951E-2</v>
      </c>
      <c r="AE377" s="405">
        <v>9.4507660957019804E-3</v>
      </c>
      <c r="AF377" s="403">
        <v>2.3083828524585281</v>
      </c>
      <c r="AG377" s="404">
        <v>24.913853952591072</v>
      </c>
      <c r="AH377" s="403">
        <v>1.6937554108908928</v>
      </c>
      <c r="AI377" s="403">
        <v>4.1325042599565948E-3</v>
      </c>
      <c r="AJ377" s="403">
        <v>6.5111156951494151E-3</v>
      </c>
      <c r="AK377" s="403">
        <v>2.0195497761053283E-2</v>
      </c>
      <c r="AL377" s="406">
        <v>7.6633214162575049E-3</v>
      </c>
      <c r="AM377" s="406">
        <v>1.3320327436081547E-2</v>
      </c>
      <c r="AN377" s="406">
        <v>8.2746512351685106E-3</v>
      </c>
      <c r="AO377" s="403">
        <v>1.7538528286945576</v>
      </c>
    </row>
    <row r="378" spans="1:41">
      <c r="A378" s="395">
        <v>376</v>
      </c>
      <c r="B378" s="396">
        <v>851510</v>
      </c>
      <c r="C378" s="396" t="s">
        <v>685</v>
      </c>
      <c r="D378" s="418">
        <v>66</v>
      </c>
      <c r="E378" s="402">
        <v>6221852</v>
      </c>
      <c r="F378" s="402">
        <v>3495660.0327885454</v>
      </c>
      <c r="G378" s="402">
        <v>236376.06983121624</v>
      </c>
      <c r="H378" s="402">
        <v>0</v>
      </c>
      <c r="I378" s="402">
        <v>135.57362669136725</v>
      </c>
      <c r="J378" s="402">
        <v>348.76087083178288</v>
      </c>
      <c r="K378" s="402">
        <v>0</v>
      </c>
      <c r="L378" s="402">
        <v>0</v>
      </c>
      <c r="M378" s="402">
        <v>0</v>
      </c>
      <c r="N378" s="402">
        <v>236860.40432873939</v>
      </c>
      <c r="O378" s="403">
        <v>0.56183593450769087</v>
      </c>
      <c r="P378" s="403">
        <v>3.79912717035404E-2</v>
      </c>
      <c r="Q378" s="403">
        <v>0</v>
      </c>
      <c r="R378" s="403">
        <v>2.1789915075345292E-5</v>
      </c>
      <c r="S378" s="403">
        <v>5.6054189465095423E-5</v>
      </c>
      <c r="T378" s="403">
        <v>0</v>
      </c>
      <c r="U378" s="403">
        <v>0</v>
      </c>
      <c r="V378" s="403">
        <v>0</v>
      </c>
      <c r="W378" s="403">
        <v>3.8069115808080839E-2</v>
      </c>
      <c r="X378" s="404">
        <v>36.11585660050352</v>
      </c>
      <c r="Y378" s="403">
        <v>2.4533663621322845</v>
      </c>
      <c r="Z378" s="403">
        <v>1.041863360834959E-2</v>
      </c>
      <c r="AA378" s="403">
        <v>6.8544251527428463E-2</v>
      </c>
      <c r="AB378" s="403">
        <v>2.104787643297934E-2</v>
      </c>
      <c r="AC378" s="405">
        <v>4.367045285184111E-2</v>
      </c>
      <c r="AD378" s="405">
        <v>3.7781373690545003E-2</v>
      </c>
      <c r="AE378" s="405">
        <v>1.97873041906955E-2</v>
      </c>
      <c r="AF378" s="403">
        <v>2.6546162544341239</v>
      </c>
      <c r="AG378" s="404">
        <v>26.845095974900779</v>
      </c>
      <c r="AH378" s="403">
        <v>1.806479688098898</v>
      </c>
      <c r="AI378" s="403">
        <v>2.1199590181957976E-3</v>
      </c>
      <c r="AJ378" s="403">
        <v>4.9269114948349707E-3</v>
      </c>
      <c r="AK378" s="403">
        <v>1.3757078374637632E-2</v>
      </c>
      <c r="AL378" s="406">
        <v>3.8804726581032241E-2</v>
      </c>
      <c r="AM378" s="406">
        <v>1.420186032570502E-2</v>
      </c>
      <c r="AN378" s="406">
        <v>1.2939512405609619E-2</v>
      </c>
      <c r="AO378" s="403">
        <v>1.8932297362989141</v>
      </c>
    </row>
    <row r="379" spans="1:41">
      <c r="A379" s="395">
        <v>377</v>
      </c>
      <c r="B379" s="396">
        <v>851901</v>
      </c>
      <c r="C379" s="396" t="s">
        <v>686</v>
      </c>
      <c r="D379" s="418">
        <v>66</v>
      </c>
      <c r="E379" s="402">
        <v>4367429</v>
      </c>
      <c r="F379" s="402">
        <v>6809180.946209196</v>
      </c>
      <c r="G379" s="402">
        <v>460003.67974499305</v>
      </c>
      <c r="H379" s="402">
        <v>0</v>
      </c>
      <c r="I379" s="402">
        <v>264.08327669636918</v>
      </c>
      <c r="J379" s="402">
        <v>679.34978063547703</v>
      </c>
      <c r="K379" s="402">
        <v>0</v>
      </c>
      <c r="L379" s="402">
        <v>0</v>
      </c>
      <c r="M379" s="402">
        <v>0</v>
      </c>
      <c r="N379" s="402">
        <v>460947.11280232493</v>
      </c>
      <c r="O379" s="403">
        <v>1.5590822303486092</v>
      </c>
      <c r="P379" s="403">
        <v>0.10532596631679486</v>
      </c>
      <c r="Q379" s="403">
        <v>0</v>
      </c>
      <c r="R379" s="403">
        <v>6.046653001030336E-5</v>
      </c>
      <c r="S379" s="403">
        <v>1.5554912985087498E-4</v>
      </c>
      <c r="T379" s="403">
        <v>0</v>
      </c>
      <c r="U379" s="403">
        <v>0</v>
      </c>
      <c r="V379" s="403">
        <v>0</v>
      </c>
      <c r="W379" s="403">
        <v>0.10554198197665604</v>
      </c>
      <c r="X379" s="404">
        <v>10.644523567702674</v>
      </c>
      <c r="Y379" s="403">
        <v>0.70127340884495037</v>
      </c>
      <c r="Z379" s="403">
        <v>4.6867223341281843E-3</v>
      </c>
      <c r="AA379" s="403">
        <v>2.9470584025669707E-2</v>
      </c>
      <c r="AB379" s="403">
        <v>9.1395202719662099E-3</v>
      </c>
      <c r="AC379" s="405">
        <v>2.927888489898172E-3</v>
      </c>
      <c r="AD379" s="405">
        <v>4.8786680522843118E-4</v>
      </c>
      <c r="AE379" s="405">
        <v>4.8746224503992924E-4</v>
      </c>
      <c r="AF379" s="403">
        <v>0.74847345301688106</v>
      </c>
      <c r="AG379" s="404">
        <v>8.7611383175281183</v>
      </c>
      <c r="AH379" s="403">
        <v>0.57488931679831212</v>
      </c>
      <c r="AI379" s="403">
        <v>1.3781752232944577E-3</v>
      </c>
      <c r="AJ379" s="403">
        <v>4.1580812464523951E-3</v>
      </c>
      <c r="AK379" s="403">
        <v>7.0962736815438207E-3</v>
      </c>
      <c r="AL379" s="406">
        <v>2.5602701004554329E-3</v>
      </c>
      <c r="AM379" s="406">
        <v>1.9473570768131025E-4</v>
      </c>
      <c r="AN379" s="406">
        <v>3.435284160589134E-4</v>
      </c>
      <c r="AO379" s="403">
        <v>0.59062038117379845</v>
      </c>
    </row>
    <row r="380" spans="1:41">
      <c r="A380" s="395">
        <v>378</v>
      </c>
      <c r="B380" s="396">
        <v>851902</v>
      </c>
      <c r="C380" s="396" t="s">
        <v>687</v>
      </c>
      <c r="D380" s="418">
        <v>66</v>
      </c>
      <c r="E380" s="402">
        <v>2403054</v>
      </c>
      <c r="F380" s="402">
        <v>5054934.9061879804</v>
      </c>
      <c r="G380" s="402">
        <v>345075.6439783565</v>
      </c>
      <c r="H380" s="402">
        <v>0</v>
      </c>
      <c r="I380" s="402">
        <v>196.04762805666863</v>
      </c>
      <c r="J380" s="402">
        <v>504.3292206175301</v>
      </c>
      <c r="K380" s="402">
        <v>0</v>
      </c>
      <c r="L380" s="402">
        <v>0</v>
      </c>
      <c r="M380" s="402">
        <v>0</v>
      </c>
      <c r="N380" s="402">
        <v>345776.0208270307</v>
      </c>
      <c r="O380" s="403">
        <v>2.1035461151468011</v>
      </c>
      <c r="P380" s="403">
        <v>0.14359878886548388</v>
      </c>
      <c r="Q380" s="403">
        <v>0</v>
      </c>
      <c r="R380" s="403">
        <v>8.1582697707445874E-5</v>
      </c>
      <c r="S380" s="403">
        <v>2.0987011553528557E-4</v>
      </c>
      <c r="T380" s="403">
        <v>0</v>
      </c>
      <c r="U380" s="403">
        <v>0</v>
      </c>
      <c r="V380" s="403">
        <v>0</v>
      </c>
      <c r="W380" s="403">
        <v>0.14389024167872663</v>
      </c>
      <c r="X380" s="404">
        <v>8.5985483074147453</v>
      </c>
      <c r="Y380" s="403">
        <v>0.55608002005409929</v>
      </c>
      <c r="Z380" s="403">
        <v>2.615016005947564E-3</v>
      </c>
      <c r="AA380" s="403">
        <v>2.1121240618699796E-2</v>
      </c>
      <c r="AB380" s="403">
        <v>5.3693615000867979E-3</v>
      </c>
      <c r="AC380" s="405">
        <v>1.7101498460054209E-3</v>
      </c>
      <c r="AD380" s="405">
        <v>4.1485568913256508E-4</v>
      </c>
      <c r="AE380" s="405">
        <v>3.9052344251155744E-4</v>
      </c>
      <c r="AF380" s="403">
        <v>0.58770116715648324</v>
      </c>
      <c r="AG380" s="404">
        <v>7.3909776814466603</v>
      </c>
      <c r="AH380" s="403">
        <v>0.47627563175442877</v>
      </c>
      <c r="AI380" s="403">
        <v>3.6582273068528747E-4</v>
      </c>
      <c r="AJ380" s="403">
        <v>1.6307646946836984E-3</v>
      </c>
      <c r="AK380" s="403">
        <v>4.102554310851594E-3</v>
      </c>
      <c r="AL380" s="406">
        <v>1.5223910045512041E-3</v>
      </c>
      <c r="AM380" s="406">
        <v>1.3996386244960525E-4</v>
      </c>
      <c r="AN380" s="406">
        <v>2.5891749542371648E-4</v>
      </c>
      <c r="AO380" s="403">
        <v>0.4842960458530744</v>
      </c>
    </row>
    <row r="381" spans="1:41">
      <c r="A381" s="395">
        <v>379</v>
      </c>
      <c r="B381" s="396">
        <v>851903</v>
      </c>
      <c r="C381" s="396" t="s">
        <v>688</v>
      </c>
      <c r="D381" s="418">
        <v>66</v>
      </c>
      <c r="E381" s="402">
        <v>3907439</v>
      </c>
      <c r="F381" s="402">
        <v>13484576.309608735</v>
      </c>
      <c r="G381" s="402">
        <v>904298.99397865986</v>
      </c>
      <c r="H381" s="402">
        <v>0</v>
      </c>
      <c r="I381" s="402">
        <v>522.97789188378306</v>
      </c>
      <c r="J381" s="402">
        <v>1345.351816945768</v>
      </c>
      <c r="K381" s="402">
        <v>0</v>
      </c>
      <c r="L381" s="402">
        <v>0</v>
      </c>
      <c r="M381" s="402">
        <v>0</v>
      </c>
      <c r="N381" s="402">
        <v>906167.32368748949</v>
      </c>
      <c r="O381" s="403">
        <v>3.4510011057392664</v>
      </c>
      <c r="P381" s="403">
        <v>0.2314300988393318</v>
      </c>
      <c r="Q381" s="403">
        <v>0</v>
      </c>
      <c r="R381" s="403">
        <v>1.3384160108034521E-4</v>
      </c>
      <c r="S381" s="403">
        <v>3.4430526412460125E-4</v>
      </c>
      <c r="T381" s="403">
        <v>0</v>
      </c>
      <c r="U381" s="403">
        <v>0</v>
      </c>
      <c r="V381" s="403">
        <v>0</v>
      </c>
      <c r="W381" s="403">
        <v>0.23190824570453675</v>
      </c>
      <c r="X381" s="404">
        <v>18.375721545692251</v>
      </c>
      <c r="Y381" s="403">
        <v>1.1362398323403764</v>
      </c>
      <c r="Z381" s="403">
        <v>4.5387936445410353E-3</v>
      </c>
      <c r="AA381" s="403">
        <v>3.5520184784380508E-2</v>
      </c>
      <c r="AB381" s="403">
        <v>1.0271401936142455E-2</v>
      </c>
      <c r="AC381" s="405">
        <v>2.4632601902184097E-3</v>
      </c>
      <c r="AD381" s="405">
        <v>4.2952679704304876E-4</v>
      </c>
      <c r="AE381" s="405">
        <v>6.2850293152107812E-4</v>
      </c>
      <c r="AF381" s="403">
        <v>1.1900915026242218</v>
      </c>
      <c r="AG381" s="404">
        <v>15.458871968575217</v>
      </c>
      <c r="AH381" s="403">
        <v>0.9517195111241743</v>
      </c>
      <c r="AI381" s="403">
        <v>5.9712711301236957E-4</v>
      </c>
      <c r="AJ381" s="403">
        <v>2.0685755723569765E-3</v>
      </c>
      <c r="AK381" s="403">
        <v>7.736285681565435E-3</v>
      </c>
      <c r="AL381" s="406">
        <v>2.0808564971999252E-3</v>
      </c>
      <c r="AM381" s="406">
        <v>1.6438970761514272E-4</v>
      </c>
      <c r="AN381" s="406">
        <v>4.6414463981666416E-4</v>
      </c>
      <c r="AO381" s="403">
        <v>0.96483089033574077</v>
      </c>
    </row>
    <row r="382" spans="1:41">
      <c r="A382" s="395">
        <v>380</v>
      </c>
      <c r="B382" s="396">
        <v>851904</v>
      </c>
      <c r="C382" s="396" t="s">
        <v>689</v>
      </c>
      <c r="D382" s="418">
        <v>66</v>
      </c>
      <c r="E382" s="402">
        <v>3741683</v>
      </c>
      <c r="F382" s="402">
        <v>994544.00919032586</v>
      </c>
      <c r="G382" s="402">
        <v>60827.167043472429</v>
      </c>
      <c r="H382" s="402">
        <v>0</v>
      </c>
      <c r="I382" s="402">
        <v>38.571811035796209</v>
      </c>
      <c r="J382" s="402">
        <v>99.225334120680031</v>
      </c>
      <c r="K382" s="402">
        <v>0</v>
      </c>
      <c r="L382" s="402">
        <v>0</v>
      </c>
      <c r="M382" s="402">
        <v>0</v>
      </c>
      <c r="N382" s="402">
        <v>60964.96418862891</v>
      </c>
      <c r="O382" s="403">
        <v>0.26580124751089973</v>
      </c>
      <c r="P382" s="403">
        <v>1.6256632922530431E-2</v>
      </c>
      <c r="Q382" s="403">
        <v>0</v>
      </c>
      <c r="R382" s="403">
        <v>1.0308679552970204E-5</v>
      </c>
      <c r="S382" s="403">
        <v>2.6518904493159908E-5</v>
      </c>
      <c r="T382" s="403">
        <v>0</v>
      </c>
      <c r="U382" s="403">
        <v>0</v>
      </c>
      <c r="V382" s="403">
        <v>0</v>
      </c>
      <c r="W382" s="403">
        <v>1.6293460506576565E-2</v>
      </c>
      <c r="X382" s="404">
        <v>2.0648181191847024</v>
      </c>
      <c r="Y382" s="403">
        <v>0.127386849410662</v>
      </c>
      <c r="Z382" s="403">
        <v>5.6436728721587638E-4</v>
      </c>
      <c r="AA382" s="403">
        <v>4.3857761573617071E-3</v>
      </c>
      <c r="AB382" s="403">
        <v>1.2166688816774955E-3</v>
      </c>
      <c r="AC382" s="405">
        <v>2.7868858550635024E-4</v>
      </c>
      <c r="AD382" s="405">
        <v>7.6084544502977766E-5</v>
      </c>
      <c r="AE382" s="405">
        <v>9.5155224846664744E-5</v>
      </c>
      <c r="AF382" s="403">
        <v>0.13400359009177307</v>
      </c>
      <c r="AG382" s="404">
        <v>1.7871048695782532</v>
      </c>
      <c r="AH382" s="403">
        <v>0.10924201694130865</v>
      </c>
      <c r="AI382" s="403">
        <v>1.0033750366149742E-4</v>
      </c>
      <c r="AJ382" s="403">
        <v>3.9716035613403093E-4</v>
      </c>
      <c r="AK382" s="403">
        <v>9.6862682310493436E-4</v>
      </c>
      <c r="AL382" s="406">
        <v>2.3097223198835788E-4</v>
      </c>
      <c r="AM382" s="406">
        <v>2.8541411943135382E-5</v>
      </c>
      <c r="AN382" s="406">
        <v>7.2964437239761394E-5</v>
      </c>
      <c r="AO382" s="403">
        <v>0.11104061970538029</v>
      </c>
    </row>
    <row r="383" spans="1:41">
      <c r="A383" s="395">
        <v>381</v>
      </c>
      <c r="B383" s="396">
        <v>851909</v>
      </c>
      <c r="C383" s="396" t="s">
        <v>690</v>
      </c>
      <c r="D383" s="418">
        <v>66</v>
      </c>
      <c r="E383" s="402">
        <v>15487531</v>
      </c>
      <c r="F383" s="402">
        <v>8814923.4672970343</v>
      </c>
      <c r="G383" s="402">
        <v>588827.61457953253</v>
      </c>
      <c r="H383" s="402">
        <v>0</v>
      </c>
      <c r="I383" s="402">
        <v>341.87281722444072</v>
      </c>
      <c r="J383" s="402">
        <v>879.46206322518537</v>
      </c>
      <c r="K383" s="402">
        <v>0</v>
      </c>
      <c r="L383" s="402">
        <v>0</v>
      </c>
      <c r="M383" s="402">
        <v>0</v>
      </c>
      <c r="N383" s="402">
        <v>590048.94945998222</v>
      </c>
      <c r="O383" s="403">
        <v>0.56916260360008541</v>
      </c>
      <c r="P383" s="403">
        <v>3.8019463178445456E-2</v>
      </c>
      <c r="Q383" s="403">
        <v>0</v>
      </c>
      <c r="R383" s="403">
        <v>2.2074068308527724E-5</v>
      </c>
      <c r="S383" s="403">
        <v>5.6785168870698972E-5</v>
      </c>
      <c r="T383" s="403">
        <v>0</v>
      </c>
      <c r="U383" s="403">
        <v>0</v>
      </c>
      <c r="V383" s="403">
        <v>0</v>
      </c>
      <c r="W383" s="403">
        <v>3.8098322415624684E-2</v>
      </c>
      <c r="X383" s="404">
        <v>9.3225442237681317</v>
      </c>
      <c r="Y383" s="403">
        <v>0.5893693427879465</v>
      </c>
      <c r="Z383" s="403">
        <v>3.2131818116916426E-3</v>
      </c>
      <c r="AA383" s="403">
        <v>2.1720541885781659E-2</v>
      </c>
      <c r="AB383" s="403">
        <v>6.1825220240728212E-3</v>
      </c>
      <c r="AC383" s="405">
        <v>2.657888858759931E-3</v>
      </c>
      <c r="AD383" s="405">
        <v>7.501031035668643E-4</v>
      </c>
      <c r="AE383" s="405">
        <v>6.369401575757218E-4</v>
      </c>
      <c r="AF383" s="403">
        <v>0.62453052062939485</v>
      </c>
      <c r="AG383" s="404">
        <v>7.7810813645278412</v>
      </c>
      <c r="AH383" s="403">
        <v>0.48579410052312622</v>
      </c>
      <c r="AI383" s="403">
        <v>6.0598641191403325E-4</v>
      </c>
      <c r="AJ383" s="403">
        <v>1.3922819119496774E-3</v>
      </c>
      <c r="AK383" s="403">
        <v>4.6225516739953152E-3</v>
      </c>
      <c r="AL383" s="406">
        <v>2.35114957074625E-3</v>
      </c>
      <c r="AM383" s="406">
        <v>2.8505197485084065E-4</v>
      </c>
      <c r="AN383" s="406">
        <v>4.5624865601819877E-4</v>
      </c>
      <c r="AO383" s="403">
        <v>0.4955073707226002</v>
      </c>
    </row>
    <row r="384" spans="1:41">
      <c r="A384" s="395">
        <v>382</v>
      </c>
      <c r="B384" s="396">
        <v>861101</v>
      </c>
      <c r="C384" s="396" t="s">
        <v>691</v>
      </c>
      <c r="D384" s="418">
        <v>67</v>
      </c>
      <c r="E384" s="402">
        <v>198160</v>
      </c>
      <c r="F384" s="402">
        <v>1603850.0973750348</v>
      </c>
      <c r="G384" s="402">
        <v>99454.156887248246</v>
      </c>
      <c r="H384" s="402">
        <v>0</v>
      </c>
      <c r="I384" s="402">
        <v>62.202780685449184</v>
      </c>
      <c r="J384" s="402">
        <v>160.01560546434092</v>
      </c>
      <c r="K384" s="402">
        <v>0</v>
      </c>
      <c r="L384" s="402">
        <v>0</v>
      </c>
      <c r="M384" s="402">
        <v>0</v>
      </c>
      <c r="N384" s="402">
        <v>99676.375273398036</v>
      </c>
      <c r="O384" s="403">
        <v>8.0937126431925464</v>
      </c>
      <c r="P384" s="403">
        <v>0.50188815546653331</v>
      </c>
      <c r="Q384" s="403">
        <v>0</v>
      </c>
      <c r="R384" s="403">
        <v>3.1390179998712749E-4</v>
      </c>
      <c r="S384" s="403">
        <v>8.0750709257337979E-4</v>
      </c>
      <c r="T384" s="403">
        <v>0</v>
      </c>
      <c r="U384" s="403">
        <v>0</v>
      </c>
      <c r="V384" s="403">
        <v>0</v>
      </c>
      <c r="W384" s="403">
        <v>0.50300956435909383</v>
      </c>
      <c r="X384" s="404">
        <v>41.737396010792096</v>
      </c>
      <c r="Y384" s="403">
        <v>2.5835443610534368</v>
      </c>
      <c r="Z384" s="403">
        <v>1.111780211566674E-2</v>
      </c>
      <c r="AA384" s="403">
        <v>9.3900020161761244E-2</v>
      </c>
      <c r="AB384" s="403">
        <v>2.9955963487032073E-2</v>
      </c>
      <c r="AC384" s="405">
        <v>6.069805460313717E-3</v>
      </c>
      <c r="AD384" s="405">
        <v>1.109083871097853E-3</v>
      </c>
      <c r="AE384" s="405">
        <v>1.8363395907082039E-3</v>
      </c>
      <c r="AF384" s="403">
        <v>2.7275333757400171</v>
      </c>
      <c r="AG384" s="404">
        <v>37.532829011619143</v>
      </c>
      <c r="AH384" s="403">
        <v>2.2990867742800813</v>
      </c>
      <c r="AI384" s="403">
        <v>2.0531387659984369E-3</v>
      </c>
      <c r="AJ384" s="403">
        <v>1.5583798459694201E-2</v>
      </c>
      <c r="AK384" s="403">
        <v>2.5428654671472397E-2</v>
      </c>
      <c r="AL384" s="406">
        <v>5.0140233107432838E-3</v>
      </c>
      <c r="AM384" s="406">
        <v>3.9455487367373175E-4</v>
      </c>
      <c r="AN384" s="406">
        <v>1.4698187872401176E-3</v>
      </c>
      <c r="AO384" s="403">
        <v>2.349030763148904</v>
      </c>
    </row>
    <row r="385" spans="1:41">
      <c r="A385" s="395">
        <v>383</v>
      </c>
      <c r="B385" s="396">
        <v>861102</v>
      </c>
      <c r="C385" s="396" t="s">
        <v>692</v>
      </c>
      <c r="D385" s="418">
        <v>67</v>
      </c>
      <c r="E385" s="402">
        <v>842895</v>
      </c>
      <c r="F385" s="402">
        <v>846182.45278717892</v>
      </c>
      <c r="G385" s="402">
        <v>54820.891917452915</v>
      </c>
      <c r="H385" s="402">
        <v>0</v>
      </c>
      <c r="I385" s="402">
        <v>32.817843523370449</v>
      </c>
      <c r="J385" s="402">
        <v>84.423349624537778</v>
      </c>
      <c r="K385" s="402">
        <v>0</v>
      </c>
      <c r="L385" s="402">
        <v>0</v>
      </c>
      <c r="M385" s="402">
        <v>0</v>
      </c>
      <c r="N385" s="402">
        <v>54938.133110600822</v>
      </c>
      <c r="O385" s="403">
        <v>1.0039001925354629</v>
      </c>
      <c r="P385" s="403">
        <v>6.5038814938340975E-2</v>
      </c>
      <c r="Q385" s="403">
        <v>0</v>
      </c>
      <c r="R385" s="403">
        <v>3.8934675758392742E-5</v>
      </c>
      <c r="S385" s="403">
        <v>1.0015879750685172E-4</v>
      </c>
      <c r="T385" s="403">
        <v>0</v>
      </c>
      <c r="U385" s="403">
        <v>0</v>
      </c>
      <c r="V385" s="403">
        <v>0</v>
      </c>
      <c r="W385" s="403">
        <v>6.5177908411606214E-2</v>
      </c>
      <c r="X385" s="404">
        <v>16.666024060127189</v>
      </c>
      <c r="Y385" s="403">
        <v>1.0904135233758485</v>
      </c>
      <c r="Z385" s="403">
        <v>9.0008577745902211E-3</v>
      </c>
      <c r="AA385" s="403">
        <v>5.1631055096579004E-2</v>
      </c>
      <c r="AB385" s="403">
        <v>5.9522439114733448E-2</v>
      </c>
      <c r="AC385" s="405">
        <v>1.7167077859423022E-2</v>
      </c>
      <c r="AD385" s="405">
        <v>7.1845807462537299E-4</v>
      </c>
      <c r="AE385" s="405">
        <v>6.8648801118050473E-4</v>
      </c>
      <c r="AF385" s="403">
        <v>1.22913989930698</v>
      </c>
      <c r="AG385" s="404">
        <v>13.474049260805666</v>
      </c>
      <c r="AH385" s="403">
        <v>0.87556221502746667</v>
      </c>
      <c r="AI385" s="403">
        <v>2.2802403261602457E-3</v>
      </c>
      <c r="AJ385" s="403">
        <v>7.6805735049651925E-3</v>
      </c>
      <c r="AK385" s="403">
        <v>4.328246279447627E-2</v>
      </c>
      <c r="AL385" s="406">
        <v>1.4911067047756828E-2</v>
      </c>
      <c r="AM385" s="406">
        <v>2.8333628081686583E-4</v>
      </c>
      <c r="AN385" s="406">
        <v>4.7120086125731066E-4</v>
      </c>
      <c r="AO385" s="403">
        <v>0.9444710958428999</v>
      </c>
    </row>
    <row r="386" spans="1:41">
      <c r="A386" s="395">
        <v>384</v>
      </c>
      <c r="B386" s="396">
        <v>861103</v>
      </c>
      <c r="C386" s="396" t="s">
        <v>693</v>
      </c>
      <c r="D386" s="418">
        <v>67</v>
      </c>
      <c r="E386" s="402">
        <v>4996694</v>
      </c>
      <c r="F386" s="402">
        <v>42536605.670527905</v>
      </c>
      <c r="G386" s="402">
        <v>2872584.4897897607</v>
      </c>
      <c r="H386" s="402">
        <v>0</v>
      </c>
      <c r="I386" s="402">
        <v>1649.7147445124235</v>
      </c>
      <c r="J386" s="402">
        <v>4243.8633896692927</v>
      </c>
      <c r="K386" s="402">
        <v>0</v>
      </c>
      <c r="L386" s="402">
        <v>0</v>
      </c>
      <c r="M386" s="402">
        <v>0</v>
      </c>
      <c r="N386" s="402">
        <v>2878478.0679239426</v>
      </c>
      <c r="O386" s="403">
        <v>8.5129498965771973</v>
      </c>
      <c r="P386" s="403">
        <v>0.57489701986748853</v>
      </c>
      <c r="Q386" s="403">
        <v>0</v>
      </c>
      <c r="R386" s="403">
        <v>3.3016125152199105E-4</v>
      </c>
      <c r="S386" s="403">
        <v>8.4933425774507949E-4</v>
      </c>
      <c r="T386" s="403">
        <v>0</v>
      </c>
      <c r="U386" s="403">
        <v>0</v>
      </c>
      <c r="V386" s="403">
        <v>0</v>
      </c>
      <c r="W386" s="403">
        <v>0.57607651537675564</v>
      </c>
      <c r="X386" s="404">
        <v>38.969464815819521</v>
      </c>
      <c r="Y386" s="403">
        <v>2.4499215423706571</v>
      </c>
      <c r="Z386" s="403">
        <v>1.0165899615764961E-2</v>
      </c>
      <c r="AA386" s="403">
        <v>8.6563181931687716E-2</v>
      </c>
      <c r="AB386" s="403">
        <v>2.4865248935531298E-2</v>
      </c>
      <c r="AC386" s="405">
        <v>6.8410031011403747E-3</v>
      </c>
      <c r="AD386" s="405">
        <v>2.3727838999225148E-3</v>
      </c>
      <c r="AE386" s="405">
        <v>2.4218737645711262E-3</v>
      </c>
      <c r="AF386" s="403">
        <v>2.5831515336192759</v>
      </c>
      <c r="AG386" s="404">
        <v>35.510103678776332</v>
      </c>
      <c r="AH386" s="403">
        <v>2.2148723903496292</v>
      </c>
      <c r="AI386" s="403">
        <v>1.8152494444569362E-3</v>
      </c>
      <c r="AJ386" s="403">
        <v>1.2851078524815363E-2</v>
      </c>
      <c r="AK386" s="403">
        <v>2.1751587472949981E-2</v>
      </c>
      <c r="AL386" s="406">
        <v>6.0370894441146659E-3</v>
      </c>
      <c r="AM386" s="406">
        <v>8.1034792812500567E-4</v>
      </c>
      <c r="AN386" s="406">
        <v>1.7812012931760191E-3</v>
      </c>
      <c r="AO386" s="403">
        <v>2.2599189444572674</v>
      </c>
    </row>
    <row r="387" spans="1:41">
      <c r="A387" s="395">
        <v>385</v>
      </c>
      <c r="B387" s="396">
        <v>861104</v>
      </c>
      <c r="C387" s="396" t="s">
        <v>694</v>
      </c>
      <c r="D387" s="418">
        <v>67</v>
      </c>
      <c r="E387" s="402">
        <v>1374484</v>
      </c>
      <c r="F387" s="402">
        <v>4285147.727825704</v>
      </c>
      <c r="G387" s="402">
        <v>288720.93762622046</v>
      </c>
      <c r="H387" s="402">
        <v>0</v>
      </c>
      <c r="I387" s="402">
        <v>166.19265401108439</v>
      </c>
      <c r="J387" s="402">
        <v>427.5278028130063</v>
      </c>
      <c r="K387" s="402">
        <v>0</v>
      </c>
      <c r="L387" s="402">
        <v>0</v>
      </c>
      <c r="M387" s="402">
        <v>0</v>
      </c>
      <c r="N387" s="402">
        <v>289314.65808304452</v>
      </c>
      <c r="O387" s="403">
        <v>3.1176410404382331</v>
      </c>
      <c r="P387" s="403">
        <v>0.21005769265136623</v>
      </c>
      <c r="Q387" s="403">
        <v>0</v>
      </c>
      <c r="R387" s="403">
        <v>1.2091275999654008E-4</v>
      </c>
      <c r="S387" s="403">
        <v>3.1104603823180649E-4</v>
      </c>
      <c r="T387" s="403">
        <v>0</v>
      </c>
      <c r="U387" s="403">
        <v>0</v>
      </c>
      <c r="V387" s="403">
        <v>0</v>
      </c>
      <c r="W387" s="403">
        <v>0.21048965144959456</v>
      </c>
      <c r="X387" s="404">
        <v>20.375865628053923</v>
      </c>
      <c r="Y387" s="403">
        <v>1.2928230842612045</v>
      </c>
      <c r="Z387" s="403">
        <v>1.1838401491890025E-2</v>
      </c>
      <c r="AA387" s="403">
        <v>5.4268822328412118E-2</v>
      </c>
      <c r="AB387" s="403">
        <v>8.381231466840694E-2</v>
      </c>
      <c r="AC387" s="405">
        <v>4.6672959226772013E-3</v>
      </c>
      <c r="AD387" s="405">
        <v>7.3313491074616043E-4</v>
      </c>
      <c r="AE387" s="405">
        <v>9.8269417188263713E-4</v>
      </c>
      <c r="AF387" s="403">
        <v>1.4491257477552193</v>
      </c>
      <c r="AG387" s="404">
        <v>18.103755611140961</v>
      </c>
      <c r="AH387" s="403">
        <v>1.1386693494544327</v>
      </c>
      <c r="AI387" s="403">
        <v>3.5752885441025805E-3</v>
      </c>
      <c r="AJ387" s="403">
        <v>7.5163858483112047E-3</v>
      </c>
      <c r="AK387" s="403">
        <v>5.8601853940275513E-2</v>
      </c>
      <c r="AL387" s="406">
        <v>4.2070611451199029E-3</v>
      </c>
      <c r="AM387" s="406">
        <v>2.9448655642321897E-4</v>
      </c>
      <c r="AN387" s="406">
        <v>7.6946499632202855E-4</v>
      </c>
      <c r="AO387" s="403">
        <v>1.213633890484987</v>
      </c>
    </row>
    <row r="388" spans="1:41">
      <c r="A388" s="395">
        <v>386</v>
      </c>
      <c r="B388" s="396">
        <v>861105</v>
      </c>
      <c r="C388" s="396" t="s">
        <v>695</v>
      </c>
      <c r="D388" s="418">
        <v>67</v>
      </c>
      <c r="E388" s="402">
        <v>2071017</v>
      </c>
      <c r="F388" s="402">
        <v>9160771.2052435968</v>
      </c>
      <c r="G388" s="402">
        <v>610773.30448655132</v>
      </c>
      <c r="H388" s="402">
        <v>0</v>
      </c>
      <c r="I388" s="402">
        <v>355.28597287362373</v>
      </c>
      <c r="J388" s="402">
        <v>913.96718017879994</v>
      </c>
      <c r="K388" s="402">
        <v>0</v>
      </c>
      <c r="L388" s="402">
        <v>0</v>
      </c>
      <c r="M388" s="402">
        <v>0</v>
      </c>
      <c r="N388" s="402">
        <v>612042.55763960385</v>
      </c>
      <c r="O388" s="403">
        <v>4.4233201394501336</v>
      </c>
      <c r="P388" s="403">
        <v>0.29491467452297654</v>
      </c>
      <c r="Q388" s="403">
        <v>0</v>
      </c>
      <c r="R388" s="403">
        <v>1.7155145171363816E-4</v>
      </c>
      <c r="S388" s="403">
        <v>4.4131321963016235E-4</v>
      </c>
      <c r="T388" s="403">
        <v>0</v>
      </c>
      <c r="U388" s="403">
        <v>0</v>
      </c>
      <c r="V388" s="403">
        <v>0</v>
      </c>
      <c r="W388" s="403">
        <v>0.2955275391943204</v>
      </c>
      <c r="X388" s="404">
        <v>22.597961919040742</v>
      </c>
      <c r="Y388" s="403">
        <v>1.466856100147188</v>
      </c>
      <c r="Z388" s="403">
        <v>1.9653879055977014E-2</v>
      </c>
      <c r="AA388" s="403">
        <v>6.3708114939804633E-2</v>
      </c>
      <c r="AB388" s="403">
        <v>2.7158819760278462E-2</v>
      </c>
      <c r="AC388" s="405">
        <v>5.2712332308530955E-3</v>
      </c>
      <c r="AD388" s="405">
        <v>8.517085331774904E-4</v>
      </c>
      <c r="AE388" s="405">
        <v>1.0550981105815504E-3</v>
      </c>
      <c r="AF388" s="403">
        <v>1.5845549537778598</v>
      </c>
      <c r="AG388" s="404">
        <v>20.050142527191106</v>
      </c>
      <c r="AH388" s="403">
        <v>1.2941275901811768</v>
      </c>
      <c r="AI388" s="403">
        <v>1.0261823805167004E-2</v>
      </c>
      <c r="AJ388" s="403">
        <v>1.3118083407228165E-2</v>
      </c>
      <c r="AK388" s="403">
        <v>2.1792290401912391E-2</v>
      </c>
      <c r="AL388" s="406">
        <v>4.7064941853231989E-3</v>
      </c>
      <c r="AM388" s="406">
        <v>3.2352963305585061E-4</v>
      </c>
      <c r="AN388" s="406">
        <v>7.9854378218241809E-4</v>
      </c>
      <c r="AO388" s="403">
        <v>1.3451283553960465</v>
      </c>
    </row>
    <row r="389" spans="1:41">
      <c r="A389" s="395">
        <v>387</v>
      </c>
      <c r="B389" s="396">
        <v>861109</v>
      </c>
      <c r="C389" s="396" t="s">
        <v>696</v>
      </c>
      <c r="D389" s="418">
        <v>67</v>
      </c>
      <c r="E389" s="402">
        <v>541811</v>
      </c>
      <c r="F389" s="402">
        <v>2170507.8946104818</v>
      </c>
      <c r="G389" s="402">
        <v>138413.79952612479</v>
      </c>
      <c r="H389" s="402">
        <v>0</v>
      </c>
      <c r="I389" s="402">
        <v>84.179704054300728</v>
      </c>
      <c r="J389" s="402">
        <v>216.55087061419681</v>
      </c>
      <c r="K389" s="402">
        <v>0</v>
      </c>
      <c r="L389" s="402">
        <v>0</v>
      </c>
      <c r="M389" s="402">
        <v>0</v>
      </c>
      <c r="N389" s="402">
        <v>138714.53010079326</v>
      </c>
      <c r="O389" s="403">
        <v>4.0060240464119072</v>
      </c>
      <c r="P389" s="403">
        <v>0.25546509673322393</v>
      </c>
      <c r="Q389" s="403">
        <v>0</v>
      </c>
      <c r="R389" s="403">
        <v>1.5536728500215155E-4</v>
      </c>
      <c r="S389" s="403">
        <v>3.9967972339837474E-4</v>
      </c>
      <c r="T389" s="403">
        <v>0</v>
      </c>
      <c r="U389" s="403">
        <v>0</v>
      </c>
      <c r="V389" s="403">
        <v>0</v>
      </c>
      <c r="W389" s="403">
        <v>0.25602014374162441</v>
      </c>
      <c r="X389" s="404">
        <v>25.494754535768404</v>
      </c>
      <c r="Y389" s="403">
        <v>1.6632915868715359</v>
      </c>
      <c r="Z389" s="403">
        <v>8.5214257259659219E-3</v>
      </c>
      <c r="AA389" s="403">
        <v>8.4443632305728322E-2</v>
      </c>
      <c r="AB389" s="403">
        <v>2.9032464804632868E-2</v>
      </c>
      <c r="AC389" s="405">
        <v>9.2683079950178701E-3</v>
      </c>
      <c r="AD389" s="405">
        <v>1.1898157721195761E-3</v>
      </c>
      <c r="AE389" s="405">
        <v>1.263744657479401E-3</v>
      </c>
      <c r="AF389" s="403">
        <v>1.7970109781324795</v>
      </c>
      <c r="AG389" s="404">
        <v>22.866389819477284</v>
      </c>
      <c r="AH389" s="403">
        <v>1.4830450492057574</v>
      </c>
      <c r="AI389" s="403">
        <v>1.2604836094362954E-3</v>
      </c>
      <c r="AJ389" s="403">
        <v>2.0190912818450469E-2</v>
      </c>
      <c r="AK389" s="403">
        <v>2.6276879570957392E-2</v>
      </c>
      <c r="AL389" s="406">
        <v>8.4750158201680019E-3</v>
      </c>
      <c r="AM389" s="406">
        <v>4.5390923664200765E-4</v>
      </c>
      <c r="AN389" s="406">
        <v>9.3081450920151176E-4</v>
      </c>
      <c r="AO389" s="403">
        <v>1.5406330647706135</v>
      </c>
    </row>
    <row r="390" spans="1:41">
      <c r="A390" s="395">
        <v>388</v>
      </c>
      <c r="B390" s="396">
        <v>861201</v>
      </c>
      <c r="C390" s="396" t="s">
        <v>697</v>
      </c>
      <c r="D390" s="418">
        <v>67</v>
      </c>
      <c r="E390" s="402">
        <v>14033629</v>
      </c>
      <c r="F390" s="402">
        <v>82198598.291081935</v>
      </c>
      <c r="G390" s="402">
        <v>4619038.657231966</v>
      </c>
      <c r="H390" s="402">
        <v>0</v>
      </c>
      <c r="I390" s="402">
        <v>3187.9421839483284</v>
      </c>
      <c r="J390" s="402">
        <v>8200.9275651102089</v>
      </c>
      <c r="K390" s="402">
        <v>0</v>
      </c>
      <c r="L390" s="402">
        <v>0</v>
      </c>
      <c r="M390" s="402">
        <v>0</v>
      </c>
      <c r="N390" s="402">
        <v>4630427.5269810241</v>
      </c>
      <c r="O390" s="403">
        <v>5.8572588951212792</v>
      </c>
      <c r="P390" s="403">
        <v>0.32914071315637361</v>
      </c>
      <c r="Q390" s="403">
        <v>0</v>
      </c>
      <c r="R390" s="403">
        <v>2.2716449066369993E-4</v>
      </c>
      <c r="S390" s="403">
        <v>5.8437682548898853E-4</v>
      </c>
      <c r="T390" s="403">
        <v>0</v>
      </c>
      <c r="U390" s="403">
        <v>0</v>
      </c>
      <c r="V390" s="403">
        <v>0</v>
      </c>
      <c r="W390" s="403">
        <v>0.32995225447252624</v>
      </c>
      <c r="X390" s="404">
        <v>33.989083551633428</v>
      </c>
      <c r="Y390" s="403">
        <v>2.154751896171506</v>
      </c>
      <c r="Z390" s="403">
        <v>3.2607824408874685E-2</v>
      </c>
      <c r="AA390" s="403">
        <v>0.28776263401385099</v>
      </c>
      <c r="AB390" s="403">
        <v>0.22579371156047823</v>
      </c>
      <c r="AC390" s="405">
        <v>3.9561457764134399E-3</v>
      </c>
      <c r="AD390" s="405">
        <v>7.0590437051539314E-4</v>
      </c>
      <c r="AE390" s="405">
        <v>1.5610865871798192E-3</v>
      </c>
      <c r="AF390" s="403">
        <v>2.7071392028888215</v>
      </c>
      <c r="AG390" s="404">
        <v>28.201569580812794</v>
      </c>
      <c r="AH390" s="403">
        <v>1.7637957208451165</v>
      </c>
      <c r="AI390" s="403">
        <v>1.2712129236009149E-2</v>
      </c>
      <c r="AJ390" s="403">
        <v>0.14810768872732077</v>
      </c>
      <c r="AK390" s="403">
        <v>0.13407241266380104</v>
      </c>
      <c r="AL390" s="406">
        <v>3.0090314981896281E-3</v>
      </c>
      <c r="AM390" s="406">
        <v>2.5204507094283462E-4</v>
      </c>
      <c r="AN390" s="406">
        <v>1.2536354874149447E-3</v>
      </c>
      <c r="AO390" s="403">
        <v>2.0632026635287941</v>
      </c>
    </row>
    <row r="391" spans="1:41">
      <c r="A391" s="395">
        <v>389</v>
      </c>
      <c r="B391" s="396">
        <v>861202</v>
      </c>
      <c r="C391" s="396" t="s">
        <v>698</v>
      </c>
      <c r="D391" s="418">
        <v>67</v>
      </c>
      <c r="E391" s="402">
        <v>1179099</v>
      </c>
      <c r="F391" s="402">
        <v>10287936.2881922</v>
      </c>
      <c r="G391" s="402">
        <v>565482.80952481751</v>
      </c>
      <c r="H391" s="402">
        <v>0</v>
      </c>
      <c r="I391" s="402">
        <v>399.00128178291595</v>
      </c>
      <c r="J391" s="402">
        <v>1026.4240759332599</v>
      </c>
      <c r="K391" s="402">
        <v>0</v>
      </c>
      <c r="L391" s="402">
        <v>0</v>
      </c>
      <c r="M391" s="402">
        <v>0</v>
      </c>
      <c r="N391" s="402">
        <v>566908.23488253367</v>
      </c>
      <c r="O391" s="403">
        <v>8.7252523224870853</v>
      </c>
      <c r="P391" s="403">
        <v>0.47958891452271396</v>
      </c>
      <c r="Q391" s="403">
        <v>0</v>
      </c>
      <c r="R391" s="403">
        <v>3.3839506418283446E-4</v>
      </c>
      <c r="S391" s="403">
        <v>8.7051560211081507E-4</v>
      </c>
      <c r="T391" s="403">
        <v>0</v>
      </c>
      <c r="U391" s="403">
        <v>0</v>
      </c>
      <c r="V391" s="403">
        <v>0</v>
      </c>
      <c r="W391" s="403">
        <v>0.4807978251890076</v>
      </c>
      <c r="X391" s="404">
        <v>35.921124582891757</v>
      </c>
      <c r="Y391" s="403">
        <v>2.2286313279602044</v>
      </c>
      <c r="Z391" s="403">
        <v>3.2017389753493761E-2</v>
      </c>
      <c r="AA391" s="403">
        <v>0.22501198192642075</v>
      </c>
      <c r="AB391" s="403">
        <v>0.20018429297505541</v>
      </c>
      <c r="AC391" s="405">
        <v>3.8123490279813538E-3</v>
      </c>
      <c r="AD391" s="405">
        <v>6.762809999385441E-4</v>
      </c>
      <c r="AE391" s="405">
        <v>1.9839205875678721E-3</v>
      </c>
      <c r="AF391" s="403">
        <v>2.6923175432306596</v>
      </c>
      <c r="AG391" s="404">
        <v>30.841542029470958</v>
      </c>
      <c r="AH391" s="403">
        <v>1.884768481764477</v>
      </c>
      <c r="AI391" s="403">
        <v>1.1899794196254723E-2</v>
      </c>
      <c r="AJ391" s="403">
        <v>0.11178136550426671</v>
      </c>
      <c r="AK391" s="403">
        <v>0.11914615528935618</v>
      </c>
      <c r="AL391" s="406">
        <v>2.9493062001137429E-3</v>
      </c>
      <c r="AM391" s="406">
        <v>2.4388314467540858E-4</v>
      </c>
      <c r="AN391" s="406">
        <v>1.6879713587071559E-3</v>
      </c>
      <c r="AO391" s="403">
        <v>2.1324769574578522</v>
      </c>
    </row>
    <row r="392" spans="1:41">
      <c r="A392" s="395">
        <v>390</v>
      </c>
      <c r="B392" s="396">
        <v>861203</v>
      </c>
      <c r="C392" s="396" t="s">
        <v>699</v>
      </c>
      <c r="D392" s="418">
        <v>67</v>
      </c>
      <c r="E392" s="402">
        <v>5736379</v>
      </c>
      <c r="F392" s="402">
        <v>34693764.987367794</v>
      </c>
      <c r="G392" s="402">
        <v>1950347.9379986341</v>
      </c>
      <c r="H392" s="402">
        <v>0</v>
      </c>
      <c r="I392" s="402">
        <v>1345.5426153564831</v>
      </c>
      <c r="J392" s="402">
        <v>3461.3857114060888</v>
      </c>
      <c r="K392" s="402">
        <v>0</v>
      </c>
      <c r="L392" s="402">
        <v>0</v>
      </c>
      <c r="M392" s="402">
        <v>0</v>
      </c>
      <c r="N392" s="402">
        <v>1955154.8663253966</v>
      </c>
      <c r="O392" s="403">
        <v>6.0480252415971458</v>
      </c>
      <c r="P392" s="403">
        <v>0.33999635275121015</v>
      </c>
      <c r="Q392" s="403">
        <v>0</v>
      </c>
      <c r="R392" s="403">
        <v>2.3456306066187103E-4</v>
      </c>
      <c r="S392" s="403">
        <v>6.0340952217524137E-4</v>
      </c>
      <c r="T392" s="403">
        <v>0</v>
      </c>
      <c r="U392" s="403">
        <v>0</v>
      </c>
      <c r="V392" s="403">
        <v>0</v>
      </c>
      <c r="W392" s="403">
        <v>0.34083432533404723</v>
      </c>
      <c r="X392" s="404">
        <v>27.471167734832289</v>
      </c>
      <c r="Y392" s="403">
        <v>1.7292484306999074</v>
      </c>
      <c r="Z392" s="403">
        <v>2.116776318392271E-2</v>
      </c>
      <c r="AA392" s="403">
        <v>0.18870351948866693</v>
      </c>
      <c r="AB392" s="403">
        <v>0.13652876940314113</v>
      </c>
      <c r="AC392" s="405">
        <v>3.1242538929550684E-3</v>
      </c>
      <c r="AD392" s="405">
        <v>5.7837316820265783E-4</v>
      </c>
      <c r="AE392" s="405">
        <v>1.2640694139446364E-3</v>
      </c>
      <c r="AF392" s="403">
        <v>2.0806151792507386</v>
      </c>
      <c r="AG392" s="404">
        <v>23.325028633512325</v>
      </c>
      <c r="AH392" s="403">
        <v>1.4484392799510102</v>
      </c>
      <c r="AI392" s="403">
        <v>7.7260073692632155E-3</v>
      </c>
      <c r="AJ392" s="403">
        <v>8.7636073703672851E-2</v>
      </c>
      <c r="AK392" s="403">
        <v>8.0952214254732549E-2</v>
      </c>
      <c r="AL392" s="406">
        <v>2.4338593455328623E-3</v>
      </c>
      <c r="AM392" s="406">
        <v>2.0687932977310445E-4</v>
      </c>
      <c r="AN392" s="406">
        <v>1.0205626304752211E-3</v>
      </c>
      <c r="AO392" s="403">
        <v>1.6284148765844602</v>
      </c>
    </row>
    <row r="393" spans="1:41">
      <c r="A393" s="395">
        <v>391</v>
      </c>
      <c r="B393" s="396">
        <v>861301</v>
      </c>
      <c r="C393" s="396" t="s">
        <v>700</v>
      </c>
      <c r="D393" s="418">
        <v>67</v>
      </c>
      <c r="E393" s="402">
        <v>6555822</v>
      </c>
      <c r="F393" s="402">
        <v>48444741.07031095</v>
      </c>
      <c r="G393" s="402">
        <v>2718049.9732119832</v>
      </c>
      <c r="H393" s="402">
        <v>0</v>
      </c>
      <c r="I393" s="402">
        <v>1878.8523996674296</v>
      </c>
      <c r="J393" s="402">
        <v>4833.3161475728421</v>
      </c>
      <c r="K393" s="402">
        <v>0</v>
      </c>
      <c r="L393" s="402">
        <v>0</v>
      </c>
      <c r="M393" s="402">
        <v>0</v>
      </c>
      <c r="N393" s="402">
        <v>2724762.1417592233</v>
      </c>
      <c r="O393" s="403">
        <v>7.3895754140839935</v>
      </c>
      <c r="P393" s="403">
        <v>0.41460094145508886</v>
      </c>
      <c r="Q393" s="403">
        <v>0</v>
      </c>
      <c r="R393" s="403">
        <v>2.8659295503560497E-4</v>
      </c>
      <c r="S393" s="403">
        <v>7.3725554897201946E-4</v>
      </c>
      <c r="T393" s="403">
        <v>0</v>
      </c>
      <c r="U393" s="403">
        <v>0</v>
      </c>
      <c r="V393" s="403">
        <v>0</v>
      </c>
      <c r="W393" s="403">
        <v>0.41562478995909641</v>
      </c>
      <c r="X393" s="404">
        <v>37.450140089891399</v>
      </c>
      <c r="Y393" s="403">
        <v>2.3964122643157646</v>
      </c>
      <c r="Z393" s="403">
        <v>2.4727012149458803E-2</v>
      </c>
      <c r="AA393" s="403">
        <v>0.21156293175352558</v>
      </c>
      <c r="AB393" s="403">
        <v>0.14191810769241078</v>
      </c>
      <c r="AC393" s="405">
        <v>5.239552345747767E-3</v>
      </c>
      <c r="AD393" s="405">
        <v>6.4909233496396215E-4</v>
      </c>
      <c r="AE393" s="405">
        <v>1.9931140867325832E-3</v>
      </c>
      <c r="AF393" s="403">
        <v>2.7825020746786033</v>
      </c>
      <c r="AG393" s="404">
        <v>32.692969612149</v>
      </c>
      <c r="AH393" s="403">
        <v>2.0741811391297853</v>
      </c>
      <c r="AI393" s="403">
        <v>9.5845384965775014E-3</v>
      </c>
      <c r="AJ393" s="403">
        <v>0.1039263742875698</v>
      </c>
      <c r="AK393" s="403">
        <v>9.7769268776478124E-2</v>
      </c>
      <c r="AL393" s="406">
        <v>4.423675698906668E-3</v>
      </c>
      <c r="AM393" s="406">
        <v>2.4618536248214565E-4</v>
      </c>
      <c r="AN393" s="406">
        <v>1.7161153945707483E-3</v>
      </c>
      <c r="AO393" s="403">
        <v>2.2918472971463704</v>
      </c>
    </row>
    <row r="394" spans="1:41">
      <c r="A394" s="395">
        <v>392</v>
      </c>
      <c r="B394" s="396">
        <v>861401</v>
      </c>
      <c r="C394" s="396" t="s">
        <v>701</v>
      </c>
      <c r="D394" s="418">
        <v>67</v>
      </c>
      <c r="E394" s="402">
        <v>2344426</v>
      </c>
      <c r="F394" s="402">
        <v>26971662.117363837</v>
      </c>
      <c r="G394" s="402">
        <v>1777969.8105460517</v>
      </c>
      <c r="H394" s="402">
        <v>0</v>
      </c>
      <c r="I394" s="402">
        <v>1046.0531106705507</v>
      </c>
      <c r="J394" s="402">
        <v>2690.9540057099243</v>
      </c>
      <c r="K394" s="402">
        <v>0</v>
      </c>
      <c r="L394" s="402">
        <v>0</v>
      </c>
      <c r="M394" s="402">
        <v>0</v>
      </c>
      <c r="N394" s="402">
        <v>1781706.8176624321</v>
      </c>
      <c r="O394" s="403">
        <v>11.504590939259263</v>
      </c>
      <c r="P394" s="403">
        <v>0.75838171498953333</v>
      </c>
      <c r="Q394" s="403">
        <v>0</v>
      </c>
      <c r="R394" s="403">
        <v>4.4618730157000081E-4</v>
      </c>
      <c r="S394" s="403">
        <v>1.1478093169543097E-3</v>
      </c>
      <c r="T394" s="403">
        <v>0</v>
      </c>
      <c r="U394" s="403">
        <v>0</v>
      </c>
      <c r="V394" s="403">
        <v>0</v>
      </c>
      <c r="W394" s="403">
        <v>0.75997571160805755</v>
      </c>
      <c r="X394" s="404">
        <v>30.871119846840642</v>
      </c>
      <c r="Y394" s="403">
        <v>2.0565758248098285</v>
      </c>
      <c r="Z394" s="403">
        <v>1.0160513175325738E-2</v>
      </c>
      <c r="AA394" s="403">
        <v>9.1911704894385604E-2</v>
      </c>
      <c r="AB394" s="403">
        <v>3.3758596653540314E-2</v>
      </c>
      <c r="AC394" s="405">
        <v>4.2036982529528154E-3</v>
      </c>
      <c r="AD394" s="405">
        <v>8.1606290174954536E-4</v>
      </c>
      <c r="AE394" s="405">
        <v>1.0698011590789798E-3</v>
      </c>
      <c r="AF394" s="403">
        <v>2.1984962018468623</v>
      </c>
      <c r="AG394" s="404">
        <v>28.178251059537562</v>
      </c>
      <c r="AH394" s="403">
        <v>1.8719862936030451</v>
      </c>
      <c r="AI394" s="403">
        <v>2.63843206612158E-3</v>
      </c>
      <c r="AJ394" s="403">
        <v>2.6739028737270562E-2</v>
      </c>
      <c r="AK394" s="403">
        <v>3.1066071320806257E-2</v>
      </c>
      <c r="AL394" s="406">
        <v>3.8074306989023306E-3</v>
      </c>
      <c r="AM394" s="406">
        <v>3.1978849926604322E-4</v>
      </c>
      <c r="AN394" s="406">
        <v>8.2817970705161004E-4</v>
      </c>
      <c r="AO394" s="403">
        <v>1.9373852246324648</v>
      </c>
    </row>
    <row r="395" spans="1:41">
      <c r="A395" s="395">
        <v>393</v>
      </c>
      <c r="B395" s="396">
        <v>861402</v>
      </c>
      <c r="C395" s="396" t="s">
        <v>702</v>
      </c>
      <c r="D395" s="418">
        <v>67</v>
      </c>
      <c r="E395" s="402">
        <v>766448</v>
      </c>
      <c r="F395" s="402">
        <v>7246331.6217569048</v>
      </c>
      <c r="G395" s="402">
        <v>454032.05658534018</v>
      </c>
      <c r="H395" s="402">
        <v>0</v>
      </c>
      <c r="I395" s="402">
        <v>281.03747188087817</v>
      </c>
      <c r="J395" s="402">
        <v>722.96416214245107</v>
      </c>
      <c r="K395" s="402">
        <v>0</v>
      </c>
      <c r="L395" s="402">
        <v>0</v>
      </c>
      <c r="M395" s="402">
        <v>0</v>
      </c>
      <c r="N395" s="402">
        <v>455036.05821936351</v>
      </c>
      <c r="O395" s="403">
        <v>9.4544334667934482</v>
      </c>
      <c r="P395" s="403">
        <v>0.5923846843952103</v>
      </c>
      <c r="Q395" s="403">
        <v>0</v>
      </c>
      <c r="R395" s="403">
        <v>3.6667519764012454E-4</v>
      </c>
      <c r="S395" s="403">
        <v>9.4326576903123376E-4</v>
      </c>
      <c r="T395" s="403">
        <v>0</v>
      </c>
      <c r="U395" s="403">
        <v>0</v>
      </c>
      <c r="V395" s="403">
        <v>0</v>
      </c>
      <c r="W395" s="403">
        <v>0.59369462536188167</v>
      </c>
      <c r="X395" s="404">
        <v>19.240736959589825</v>
      </c>
      <c r="Y395" s="403">
        <v>1.2173110198076185</v>
      </c>
      <c r="Z395" s="403">
        <v>6.4145458271436268E-3</v>
      </c>
      <c r="AA395" s="403">
        <v>4.819152681626275E-2</v>
      </c>
      <c r="AB395" s="403">
        <v>9.8752339190318408E-3</v>
      </c>
      <c r="AC395" s="405">
        <v>7.3521125753908904E-3</v>
      </c>
      <c r="AD395" s="405">
        <v>3.0183214576083589E-4</v>
      </c>
      <c r="AE395" s="405">
        <v>1.0221431666219858E-3</v>
      </c>
      <c r="AF395" s="403">
        <v>1.2904684142578302</v>
      </c>
      <c r="AG395" s="404">
        <v>17.308339604807706</v>
      </c>
      <c r="AH395" s="403">
        <v>1.084922399156393</v>
      </c>
      <c r="AI395" s="403">
        <v>1.330665624162911E-3</v>
      </c>
      <c r="AJ395" s="403">
        <v>4.5792915432881333E-3</v>
      </c>
      <c r="AK395" s="403">
        <v>7.8501332579157916E-3</v>
      </c>
      <c r="AL395" s="406">
        <v>6.3191696573633594E-3</v>
      </c>
      <c r="AM395" s="406">
        <v>1.1534773402442698E-4</v>
      </c>
      <c r="AN395" s="406">
        <v>8.9068932522999328E-4</v>
      </c>
      <c r="AO395" s="403">
        <v>1.1060076962983771</v>
      </c>
    </row>
    <row r="396" spans="1:41">
      <c r="A396" s="395">
        <v>394</v>
      </c>
      <c r="B396" s="396">
        <v>861403</v>
      </c>
      <c r="C396" s="396" t="s">
        <v>703</v>
      </c>
      <c r="D396" s="418">
        <v>67</v>
      </c>
      <c r="E396" s="402">
        <v>2049192</v>
      </c>
      <c r="F396" s="402">
        <v>10817894.091812806</v>
      </c>
      <c r="G396" s="402">
        <v>676282.68465181405</v>
      </c>
      <c r="H396" s="402">
        <v>0</v>
      </c>
      <c r="I396" s="402">
        <v>419.5548541430183</v>
      </c>
      <c r="J396" s="402">
        <v>1079.2977945904433</v>
      </c>
      <c r="K396" s="402">
        <v>0</v>
      </c>
      <c r="L396" s="402">
        <v>0</v>
      </c>
      <c r="M396" s="402">
        <v>0</v>
      </c>
      <c r="N396" s="402">
        <v>677781.53730054758</v>
      </c>
      <c r="O396" s="403">
        <v>5.2791022470382503</v>
      </c>
      <c r="P396" s="403">
        <v>0.33002407029298086</v>
      </c>
      <c r="Q396" s="403">
        <v>0</v>
      </c>
      <c r="R396" s="403">
        <v>2.0474160261362443E-4</v>
      </c>
      <c r="S396" s="403">
        <v>5.2669432370926845E-4</v>
      </c>
      <c r="T396" s="403">
        <v>0</v>
      </c>
      <c r="U396" s="403">
        <v>0</v>
      </c>
      <c r="V396" s="403">
        <v>0</v>
      </c>
      <c r="W396" s="403">
        <v>0.33075550621930377</v>
      </c>
      <c r="X396" s="404">
        <v>16.107824346079742</v>
      </c>
      <c r="Y396" s="403">
        <v>1.0287359004845089</v>
      </c>
      <c r="Z396" s="403">
        <v>6.3511043526911174E-3</v>
      </c>
      <c r="AA396" s="403">
        <v>4.3067915841446779E-2</v>
      </c>
      <c r="AB396" s="403">
        <v>1.366770645072047E-2</v>
      </c>
      <c r="AC396" s="405">
        <v>9.1957006839257383E-3</v>
      </c>
      <c r="AD396" s="405">
        <v>4.9654517575225979E-4</v>
      </c>
      <c r="AE396" s="405">
        <v>1.7464535107258924E-3</v>
      </c>
      <c r="AF396" s="403">
        <v>1.1032613264997702</v>
      </c>
      <c r="AG396" s="404">
        <v>14.045379049499747</v>
      </c>
      <c r="AH396" s="403">
        <v>0.88897732804829499</v>
      </c>
      <c r="AI396" s="403">
        <v>2.0819502421517439E-3</v>
      </c>
      <c r="AJ396" s="403">
        <v>8.2823550449080963E-3</v>
      </c>
      <c r="AK396" s="403">
        <v>1.1329434457064453E-2</v>
      </c>
      <c r="AL396" s="406">
        <v>7.8979134936340064E-3</v>
      </c>
      <c r="AM396" s="406">
        <v>1.9074694958712553E-4</v>
      </c>
      <c r="AN396" s="406">
        <v>1.5827054167902241E-3</v>
      </c>
      <c r="AO396" s="403">
        <v>0.92034243365243129</v>
      </c>
    </row>
    <row r="397" spans="1:41">
      <c r="A397" s="395">
        <v>395</v>
      </c>
      <c r="B397" s="396">
        <v>861404</v>
      </c>
      <c r="C397" s="396" t="s">
        <v>704</v>
      </c>
      <c r="D397" s="418">
        <v>67</v>
      </c>
      <c r="E397" s="402">
        <v>572930</v>
      </c>
      <c r="F397" s="402">
        <v>22576453.313237667</v>
      </c>
      <c r="G397" s="402">
        <v>1453661.3812142552</v>
      </c>
      <c r="H397" s="402">
        <v>0</v>
      </c>
      <c r="I397" s="402">
        <v>875.59191248421746</v>
      </c>
      <c r="J397" s="402">
        <v>2252.4454449126774</v>
      </c>
      <c r="K397" s="402">
        <v>0</v>
      </c>
      <c r="L397" s="402">
        <v>0</v>
      </c>
      <c r="M397" s="402">
        <v>0</v>
      </c>
      <c r="N397" s="402">
        <v>1456789.4185716521</v>
      </c>
      <c r="O397" s="403">
        <v>39.405255988057299</v>
      </c>
      <c r="P397" s="403">
        <v>2.5372408168785983</v>
      </c>
      <c r="Q397" s="403">
        <v>0</v>
      </c>
      <c r="R397" s="403">
        <v>1.5282703165905389E-3</v>
      </c>
      <c r="S397" s="403">
        <v>3.9314496446558522E-3</v>
      </c>
      <c r="T397" s="403">
        <v>0</v>
      </c>
      <c r="U397" s="403">
        <v>0</v>
      </c>
      <c r="V397" s="403">
        <v>0</v>
      </c>
      <c r="W397" s="403">
        <v>2.5427005368398445</v>
      </c>
      <c r="X397" s="404">
        <v>73.319069353233758</v>
      </c>
      <c r="Y397" s="403">
        <v>4.6168523036428946</v>
      </c>
      <c r="Z397" s="403">
        <v>2.104707239271696E-2</v>
      </c>
      <c r="AA397" s="403">
        <v>0.16884568720990131</v>
      </c>
      <c r="AB397" s="403">
        <v>3.9043319172890244E-2</v>
      </c>
      <c r="AC397" s="405">
        <v>6.5334123626848081E-3</v>
      </c>
      <c r="AD397" s="405">
        <v>8.3711536265808231E-4</v>
      </c>
      <c r="AE397" s="405">
        <v>1.8944814152386743E-3</v>
      </c>
      <c r="AF397" s="403">
        <v>4.8550533915589833</v>
      </c>
      <c r="AG397" s="404">
        <v>68.929137739384174</v>
      </c>
      <c r="AH397" s="403">
        <v>4.3121018263208954</v>
      </c>
      <c r="AI397" s="403">
        <v>5.5186424482765095E-3</v>
      </c>
      <c r="AJ397" s="403">
        <v>2.6537225345842103E-2</v>
      </c>
      <c r="AK397" s="403">
        <v>3.4447168415131492E-2</v>
      </c>
      <c r="AL397" s="406">
        <v>5.4231251482664035E-3</v>
      </c>
      <c r="AM397" s="406">
        <v>3.0348917816047627E-4</v>
      </c>
      <c r="AN397" s="406">
        <v>1.5506314561435724E-3</v>
      </c>
      <c r="AO397" s="403">
        <v>4.3858821083127175</v>
      </c>
    </row>
    <row r="398" spans="1:41" s="394" customFormat="1">
      <c r="A398" s="395">
        <v>396</v>
      </c>
      <c r="B398" s="396">
        <v>861409</v>
      </c>
      <c r="C398" s="396" t="s">
        <v>705</v>
      </c>
      <c r="D398" s="418">
        <v>67</v>
      </c>
      <c r="E398" s="397">
        <v>602419</v>
      </c>
      <c r="F398" s="397">
        <v>4642818.9079436371</v>
      </c>
      <c r="G398" s="397">
        <v>296381.46296475339</v>
      </c>
      <c r="H398" s="397">
        <v>0</v>
      </c>
      <c r="I398" s="397">
        <v>180.06436310085178</v>
      </c>
      <c r="J398" s="397">
        <v>463.21254076787358</v>
      </c>
      <c r="K398" s="397">
        <v>0</v>
      </c>
      <c r="L398" s="397">
        <v>0</v>
      </c>
      <c r="M398" s="397">
        <v>0</v>
      </c>
      <c r="N398" s="397">
        <v>297024.7398686221</v>
      </c>
      <c r="O398" s="398">
        <v>7.7069596210339268</v>
      </c>
      <c r="P398" s="398">
        <v>0.49198558306552981</v>
      </c>
      <c r="Q398" s="398">
        <v>0</v>
      </c>
      <c r="R398" s="398">
        <v>2.9890219780726002E-4</v>
      </c>
      <c r="S398" s="398">
        <v>7.6892086864437147E-4</v>
      </c>
      <c r="T398" s="398">
        <v>0</v>
      </c>
      <c r="U398" s="398">
        <v>0</v>
      </c>
      <c r="V398" s="398">
        <v>0</v>
      </c>
      <c r="W398" s="398">
        <v>0.4930534061319814</v>
      </c>
      <c r="X398" s="399">
        <v>23.911099070020917</v>
      </c>
      <c r="Y398" s="398">
        <v>1.5458255693809961</v>
      </c>
      <c r="Z398" s="398">
        <v>9.6047916012053178E-3</v>
      </c>
      <c r="AA398" s="398">
        <v>6.1021237907552497E-2</v>
      </c>
      <c r="AB398" s="398">
        <v>1.9072538125871071E-2</v>
      </c>
      <c r="AC398" s="400">
        <v>5.087459124939208E-2</v>
      </c>
      <c r="AD398" s="400">
        <v>6.3768970824577853E-4</v>
      </c>
      <c r="AE398" s="400">
        <v>1.969659679595314E-3</v>
      </c>
      <c r="AF398" s="398">
        <v>1.6890060776528582</v>
      </c>
      <c r="AG398" s="399">
        <v>20.336538016533179</v>
      </c>
      <c r="AH398" s="398">
        <v>1.3049527474286393</v>
      </c>
      <c r="AI398" s="398">
        <v>2.847661705488717E-3</v>
      </c>
      <c r="AJ398" s="398">
        <v>9.3063221390969654E-3</v>
      </c>
      <c r="AK398" s="398">
        <v>1.4893642392084674E-2</v>
      </c>
      <c r="AL398" s="401">
        <v>4.3662968972042103E-2</v>
      </c>
      <c r="AM398" s="401">
        <v>2.3854846959553221E-4</v>
      </c>
      <c r="AN398" s="401">
        <v>1.7290862575758E-3</v>
      </c>
      <c r="AO398" s="398">
        <v>1.3776309773645234</v>
      </c>
    </row>
    <row r="399" spans="1:41" s="394" customFormat="1">
      <c r="A399" s="395">
        <v>397</v>
      </c>
      <c r="B399" s="396">
        <v>861901</v>
      </c>
      <c r="C399" s="396" t="s">
        <v>706</v>
      </c>
      <c r="D399" s="418">
        <v>67</v>
      </c>
      <c r="E399" s="397">
        <v>403504</v>
      </c>
      <c r="F399" s="397">
        <v>513477.43904839136</v>
      </c>
      <c r="G399" s="397">
        <v>33624.328519435985</v>
      </c>
      <c r="H399" s="397">
        <v>0</v>
      </c>
      <c r="I399" s="397">
        <v>19.914407574827482</v>
      </c>
      <c r="J399" s="397">
        <v>51.229478014237834</v>
      </c>
      <c r="K399" s="397">
        <v>0</v>
      </c>
      <c r="L399" s="397">
        <v>0</v>
      </c>
      <c r="M399" s="397">
        <v>0</v>
      </c>
      <c r="N399" s="397">
        <v>33695.472405025052</v>
      </c>
      <c r="O399" s="398">
        <v>1.2725460938389492</v>
      </c>
      <c r="P399" s="398">
        <v>8.3330843112920772E-2</v>
      </c>
      <c r="Q399" s="398">
        <v>0</v>
      </c>
      <c r="R399" s="398">
        <v>4.9353680694187621E-5</v>
      </c>
      <c r="S399" s="398">
        <v>1.2696151218882052E-4</v>
      </c>
      <c r="T399" s="398">
        <v>0</v>
      </c>
      <c r="U399" s="398">
        <v>0</v>
      </c>
      <c r="V399" s="398">
        <v>0</v>
      </c>
      <c r="W399" s="398">
        <v>8.3507158305803783E-2</v>
      </c>
      <c r="X399" s="399">
        <v>18.373357345044681</v>
      </c>
      <c r="Y399" s="398">
        <v>1.2072160330416761</v>
      </c>
      <c r="Z399" s="398">
        <v>9.9637427584006993E-3</v>
      </c>
      <c r="AA399" s="398">
        <v>5.674521054683776E-2</v>
      </c>
      <c r="AB399" s="398">
        <v>2.3845084413057778E-2</v>
      </c>
      <c r="AC399" s="400">
        <v>7.1632590090910664E-3</v>
      </c>
      <c r="AD399" s="400">
        <v>9.3505471661809673E-4</v>
      </c>
      <c r="AE399" s="400">
        <v>8.8095481402464921E-4</v>
      </c>
      <c r="AF399" s="398">
        <v>1.306749339299706</v>
      </c>
      <c r="AG399" s="399">
        <v>15.0563362566203</v>
      </c>
      <c r="AH399" s="398">
        <v>0.9843482857771525</v>
      </c>
      <c r="AI399" s="398">
        <v>3.1864538026330556E-3</v>
      </c>
      <c r="AJ399" s="398">
        <v>1.0202452418575769E-2</v>
      </c>
      <c r="AK399" s="398">
        <v>1.8805930892951097E-2</v>
      </c>
      <c r="AL399" s="401">
        <v>6.3444043372930976E-3</v>
      </c>
      <c r="AM399" s="401">
        <v>3.779128088309137E-4</v>
      </c>
      <c r="AN399" s="401">
        <v>6.0558148342329966E-4</v>
      </c>
      <c r="AO399" s="398">
        <v>1.02387102152086</v>
      </c>
    </row>
    <row r="400" spans="1:41" s="394" customFormat="1">
      <c r="A400" s="395">
        <v>398</v>
      </c>
      <c r="B400" s="396">
        <v>861902</v>
      </c>
      <c r="C400" s="396" t="s">
        <v>707</v>
      </c>
      <c r="D400" s="418">
        <v>67</v>
      </c>
      <c r="E400" s="397">
        <v>2237047</v>
      </c>
      <c r="F400" s="397">
        <v>22049989.615859129</v>
      </c>
      <c r="G400" s="397">
        <v>1389494.508015271</v>
      </c>
      <c r="H400" s="397">
        <v>0</v>
      </c>
      <c r="I400" s="397">
        <v>855.17385348949927</v>
      </c>
      <c r="J400" s="397">
        <v>2199.9203321051282</v>
      </c>
      <c r="K400" s="397">
        <v>0</v>
      </c>
      <c r="L400" s="397">
        <v>0</v>
      </c>
      <c r="M400" s="397">
        <v>0</v>
      </c>
      <c r="N400" s="397">
        <v>1392549.6022008657</v>
      </c>
      <c r="O400" s="398">
        <v>9.8567395391599408</v>
      </c>
      <c r="P400" s="398">
        <v>0.62112888464805205</v>
      </c>
      <c r="Q400" s="398">
        <v>0</v>
      </c>
      <c r="R400" s="398">
        <v>3.8227800018931173E-4</v>
      </c>
      <c r="S400" s="398">
        <v>9.8340371574898882E-4</v>
      </c>
      <c r="T400" s="398">
        <v>0</v>
      </c>
      <c r="U400" s="398">
        <v>0</v>
      </c>
      <c r="V400" s="398">
        <v>0</v>
      </c>
      <c r="W400" s="398">
        <v>0.62249456636399036</v>
      </c>
      <c r="X400" s="399">
        <v>36.919766651367411</v>
      </c>
      <c r="Y400" s="398">
        <v>2.385057971926146</v>
      </c>
      <c r="Z400" s="398">
        <v>2.6241076233078857E-2</v>
      </c>
      <c r="AA400" s="398">
        <v>0.12068956714570511</v>
      </c>
      <c r="AB400" s="398">
        <v>4.7591348410107079E-2</v>
      </c>
      <c r="AC400" s="400">
        <v>7.8223043990003505E-3</v>
      </c>
      <c r="AD400" s="400">
        <v>6.0413498156697938E-4</v>
      </c>
      <c r="AE400" s="400">
        <v>1.4650576263132726E-3</v>
      </c>
      <c r="AF400" s="398">
        <v>2.5894714607219163</v>
      </c>
      <c r="AG400" s="399">
        <v>32.856117922469302</v>
      </c>
      <c r="AH400" s="398">
        <v>2.1064844259081887</v>
      </c>
      <c r="AI400" s="398">
        <v>1.2126328092796854E-2</v>
      </c>
      <c r="AJ400" s="398">
        <v>3.0963021076676575E-2</v>
      </c>
      <c r="AK400" s="398">
        <v>3.6251682361768935E-2</v>
      </c>
      <c r="AL400" s="401">
        <v>6.9273060932072651E-3</v>
      </c>
      <c r="AM400" s="401">
        <v>2.6868764160824384E-4</v>
      </c>
      <c r="AN400" s="401">
        <v>1.2133445564936926E-3</v>
      </c>
      <c r="AO400" s="398">
        <v>2.1942347957307415</v>
      </c>
    </row>
    <row r="401" spans="1:41" s="394" customFormat="1">
      <c r="A401" s="395">
        <v>399</v>
      </c>
      <c r="B401" s="396">
        <v>861903</v>
      </c>
      <c r="C401" s="396" t="s">
        <v>708</v>
      </c>
      <c r="D401" s="418">
        <v>67</v>
      </c>
      <c r="E401" s="397">
        <v>290317</v>
      </c>
      <c r="F401" s="397">
        <v>1466324.942884549</v>
      </c>
      <c r="G401" s="397">
        <v>98065.02542327423</v>
      </c>
      <c r="H401" s="397">
        <v>0</v>
      </c>
      <c r="I401" s="397">
        <v>56.869085823625767</v>
      </c>
      <c r="J401" s="397">
        <v>146.29476528208895</v>
      </c>
      <c r="K401" s="397">
        <v>0</v>
      </c>
      <c r="L401" s="397">
        <v>0</v>
      </c>
      <c r="M401" s="397">
        <v>0</v>
      </c>
      <c r="N401" s="397">
        <v>98268.18927437994</v>
      </c>
      <c r="O401" s="398">
        <v>5.0507718903286714</v>
      </c>
      <c r="P401" s="398">
        <v>0.33778602501153643</v>
      </c>
      <c r="Q401" s="398">
        <v>0</v>
      </c>
      <c r="R401" s="398">
        <v>1.9588617209335231E-4</v>
      </c>
      <c r="S401" s="398">
        <v>5.039138778717365E-4</v>
      </c>
      <c r="T401" s="398">
        <v>0</v>
      </c>
      <c r="U401" s="398">
        <v>0</v>
      </c>
      <c r="V401" s="398">
        <v>0</v>
      </c>
      <c r="W401" s="398">
        <v>0.33848582506150154</v>
      </c>
      <c r="X401" s="399">
        <v>26.596403175774284</v>
      </c>
      <c r="Y401" s="398">
        <v>1.8229944621811423</v>
      </c>
      <c r="Z401" s="398">
        <v>9.760371879764836E-3</v>
      </c>
      <c r="AA401" s="398">
        <v>0.10045956987800965</v>
      </c>
      <c r="AB401" s="398">
        <v>4.350921371646771E-2</v>
      </c>
      <c r="AC401" s="400">
        <v>5.9543649415845137E-3</v>
      </c>
      <c r="AD401" s="400">
        <v>1.7467906338483475E-3</v>
      </c>
      <c r="AE401" s="400">
        <v>3.8673573158333886E-3</v>
      </c>
      <c r="AF401" s="398">
        <v>1.9882921305466514</v>
      </c>
      <c r="AG401" s="399">
        <v>22.666654412135021</v>
      </c>
      <c r="AH401" s="398">
        <v>1.556109269416899</v>
      </c>
      <c r="AI401" s="398">
        <v>1.9648979324837293E-3</v>
      </c>
      <c r="AJ401" s="398">
        <v>3.5987666695496329E-2</v>
      </c>
      <c r="AK401" s="398">
        <v>3.8800798907945175E-2</v>
      </c>
      <c r="AL401" s="401">
        <v>5.328000867851246E-3</v>
      </c>
      <c r="AM401" s="401">
        <v>4.4561416672016935E-4</v>
      </c>
      <c r="AN401" s="401">
        <v>3.1552042181788548E-3</v>
      </c>
      <c r="AO401" s="398">
        <v>1.6417914522055743</v>
      </c>
    </row>
    <row r="402" spans="1:41" s="394" customFormat="1">
      <c r="A402" s="395">
        <v>400</v>
      </c>
      <c r="B402" s="396">
        <v>861904</v>
      </c>
      <c r="C402" s="396" t="s">
        <v>709</v>
      </c>
      <c r="D402" s="418">
        <v>67</v>
      </c>
      <c r="E402" s="397">
        <v>3495906</v>
      </c>
      <c r="F402" s="397">
        <v>7268266.5998931732</v>
      </c>
      <c r="G402" s="397">
        <v>451316.98807393631</v>
      </c>
      <c r="H402" s="397">
        <v>0</v>
      </c>
      <c r="I402" s="397">
        <v>281.88818519665722</v>
      </c>
      <c r="J402" s="397">
        <v>725.1526078164369</v>
      </c>
      <c r="K402" s="397">
        <v>0</v>
      </c>
      <c r="L402" s="397">
        <v>0</v>
      </c>
      <c r="M402" s="397">
        <v>0</v>
      </c>
      <c r="N402" s="397">
        <v>452324.02886694943</v>
      </c>
      <c r="O402" s="398">
        <v>2.0790795289956803</v>
      </c>
      <c r="P402" s="398">
        <v>0.12909871949472793</v>
      </c>
      <c r="Q402" s="398">
        <v>0</v>
      </c>
      <c r="R402" s="398">
        <v>8.0633799992521892E-5</v>
      </c>
      <c r="S402" s="398">
        <v>2.0742909214848366E-4</v>
      </c>
      <c r="T402" s="398">
        <v>0</v>
      </c>
      <c r="U402" s="398">
        <v>0</v>
      </c>
      <c r="V402" s="398">
        <v>0</v>
      </c>
      <c r="W402" s="398">
        <v>0.12938678238686893</v>
      </c>
      <c r="X402" s="399">
        <v>17.58774350875656</v>
      </c>
      <c r="Y402" s="398">
        <v>1.1003554918193672</v>
      </c>
      <c r="Z402" s="398">
        <v>5.3345589115029023E-3</v>
      </c>
      <c r="AA402" s="398">
        <v>4.3361495795159681E-2</v>
      </c>
      <c r="AB402" s="398">
        <v>1.3871640034949883E-2</v>
      </c>
      <c r="AC402" s="400">
        <v>4.3468315557978589E-3</v>
      </c>
      <c r="AD402" s="400">
        <v>4.775519600537605E-4</v>
      </c>
      <c r="AE402" s="400">
        <v>1.1240328002069294E-3</v>
      </c>
      <c r="AF402" s="398">
        <v>1.1688716028770381</v>
      </c>
      <c r="AG402" s="399">
        <v>15.814551824232211</v>
      </c>
      <c r="AH402" s="398">
        <v>0.97974387925268203</v>
      </c>
      <c r="AI402" s="398">
        <v>1.2645415795200263E-3</v>
      </c>
      <c r="AJ402" s="398">
        <v>7.516044492326293E-3</v>
      </c>
      <c r="AK402" s="398">
        <v>1.2107639827951676E-2</v>
      </c>
      <c r="AL402" s="401">
        <v>3.926021511985036E-3</v>
      </c>
      <c r="AM402" s="401">
        <v>1.9819662018633302E-4</v>
      </c>
      <c r="AN402" s="401">
        <v>9.7794699162523152E-4</v>
      </c>
      <c r="AO402" s="398">
        <v>1.005734270276277</v>
      </c>
    </row>
    <row r="403" spans="1:41" s="394" customFormat="1">
      <c r="A403" s="395">
        <v>401</v>
      </c>
      <c r="B403" s="396">
        <v>861909</v>
      </c>
      <c r="C403" s="396" t="s">
        <v>710</v>
      </c>
      <c r="D403" s="418">
        <v>67</v>
      </c>
      <c r="E403" s="397">
        <v>1729830</v>
      </c>
      <c r="F403" s="397">
        <v>5962352.7693489362</v>
      </c>
      <c r="G403" s="397">
        <v>394435.39467566123</v>
      </c>
      <c r="H403" s="397">
        <v>0</v>
      </c>
      <c r="I403" s="397">
        <v>231.24038978960093</v>
      </c>
      <c r="J403" s="397">
        <v>594.86200732902159</v>
      </c>
      <c r="K403" s="397">
        <v>0</v>
      </c>
      <c r="L403" s="397">
        <v>0</v>
      </c>
      <c r="M403" s="397">
        <v>0</v>
      </c>
      <c r="N403" s="397">
        <v>395261.49707277986</v>
      </c>
      <c r="O403" s="398">
        <v>3.4467853889393387</v>
      </c>
      <c r="P403" s="398">
        <v>0.22801974452730109</v>
      </c>
      <c r="Q403" s="398">
        <v>0</v>
      </c>
      <c r="R403" s="398">
        <v>1.3367810119468442E-4</v>
      </c>
      <c r="S403" s="398">
        <v>3.438846634230078E-4</v>
      </c>
      <c r="T403" s="398">
        <v>0</v>
      </c>
      <c r="U403" s="398">
        <v>0</v>
      </c>
      <c r="V403" s="398">
        <v>0</v>
      </c>
      <c r="W403" s="398">
        <v>0.22849730729191881</v>
      </c>
      <c r="X403" s="399">
        <v>16.001739164274561</v>
      </c>
      <c r="Y403" s="398">
        <v>1.0827613071501789</v>
      </c>
      <c r="Z403" s="398">
        <v>1.1018337682609359E-2</v>
      </c>
      <c r="AA403" s="398">
        <v>5.5699185131585498E-2</v>
      </c>
      <c r="AB403" s="398">
        <v>2.1253321902005382E-2</v>
      </c>
      <c r="AC403" s="400">
        <v>5.0009656804144483E-3</v>
      </c>
      <c r="AD403" s="400">
        <v>5.4510539286026195E-4</v>
      </c>
      <c r="AE403" s="400">
        <v>7.7601226072301736E-4</v>
      </c>
      <c r="AF403" s="398">
        <v>1.1770542352003763</v>
      </c>
      <c r="AG403" s="399">
        <v>13.660678522804815</v>
      </c>
      <c r="AH403" s="398">
        <v>0.92386083976825351</v>
      </c>
      <c r="AI403" s="398">
        <v>4.6727343478204335E-3</v>
      </c>
      <c r="AJ403" s="398">
        <v>1.4184689678296799E-2</v>
      </c>
      <c r="AK403" s="398">
        <v>1.8457652364483514E-2</v>
      </c>
      <c r="AL403" s="401">
        <v>4.4666741388383535E-3</v>
      </c>
      <c r="AM403" s="401">
        <v>2.2550389049995969E-4</v>
      </c>
      <c r="AN403" s="401">
        <v>5.9030391439934794E-4</v>
      </c>
      <c r="AO403" s="398">
        <v>0.96645839810259238</v>
      </c>
    </row>
    <row r="404" spans="1:41" s="394" customFormat="1">
      <c r="A404" s="395">
        <v>402</v>
      </c>
      <c r="B404" s="396">
        <v>890000</v>
      </c>
      <c r="C404" s="396" t="s">
        <v>711</v>
      </c>
      <c r="D404" s="418">
        <v>68</v>
      </c>
      <c r="E404" s="397">
        <v>1517809</v>
      </c>
      <c r="F404" s="397">
        <v>0</v>
      </c>
      <c r="G404" s="397">
        <v>0</v>
      </c>
      <c r="H404" s="397">
        <v>0</v>
      </c>
      <c r="I404" s="397">
        <v>0</v>
      </c>
      <c r="J404" s="397">
        <v>0</v>
      </c>
      <c r="K404" s="397">
        <v>0</v>
      </c>
      <c r="L404" s="397">
        <v>0</v>
      </c>
      <c r="M404" s="397">
        <v>0</v>
      </c>
      <c r="N404" s="397">
        <v>0</v>
      </c>
      <c r="O404" s="398">
        <v>0</v>
      </c>
      <c r="P404" s="398">
        <v>0</v>
      </c>
      <c r="Q404" s="398">
        <v>0</v>
      </c>
      <c r="R404" s="398">
        <v>0</v>
      </c>
      <c r="S404" s="398">
        <v>0</v>
      </c>
      <c r="T404" s="398">
        <v>0</v>
      </c>
      <c r="U404" s="398">
        <v>0</v>
      </c>
      <c r="V404" s="398">
        <v>0</v>
      </c>
      <c r="W404" s="398">
        <v>0</v>
      </c>
      <c r="X404" s="399">
        <v>72.700131496562079</v>
      </c>
      <c r="Y404" s="398">
        <v>4.3278966340480469</v>
      </c>
      <c r="Z404" s="398">
        <v>2.0200824646436875E-2</v>
      </c>
      <c r="AA404" s="398">
        <v>0.11472371353340548</v>
      </c>
      <c r="AB404" s="398">
        <v>5.3185142775160815E-2</v>
      </c>
      <c r="AC404" s="400">
        <v>1.0623884176875814E-2</v>
      </c>
      <c r="AD404" s="400">
        <v>8.0689819887301076E-3</v>
      </c>
      <c r="AE404" s="400">
        <v>5.4802746424261915E-3</v>
      </c>
      <c r="AF404" s="398">
        <v>4.5401794558110815</v>
      </c>
      <c r="AG404" s="399">
        <v>56.168365825692803</v>
      </c>
      <c r="AH404" s="398">
        <v>3.3214867213207091</v>
      </c>
      <c r="AI404" s="398">
        <v>4.6212543756089571E-3</v>
      </c>
      <c r="AJ404" s="398">
        <v>7.7267995814222952E-3</v>
      </c>
      <c r="AK404" s="398">
        <v>3.6561062815276636E-2</v>
      </c>
      <c r="AL404" s="401">
        <v>7.4523237215534509E-3</v>
      </c>
      <c r="AM404" s="401">
        <v>3.0117651791457247E-3</v>
      </c>
      <c r="AN404" s="401">
        <v>3.8103188254673846E-3</v>
      </c>
      <c r="AO404" s="398">
        <v>3.3846702458191835</v>
      </c>
    </row>
    <row r="405" spans="1:41" s="394" customFormat="1">
      <c r="A405" s="395">
        <v>403</v>
      </c>
      <c r="B405" s="396">
        <v>900000</v>
      </c>
      <c r="C405" s="396" t="s">
        <v>712</v>
      </c>
      <c r="D405" s="418">
        <v>69</v>
      </c>
      <c r="E405" s="397">
        <v>3968019</v>
      </c>
      <c r="F405" s="397">
        <v>29404160.220032528</v>
      </c>
      <c r="G405" s="397">
        <v>2126120.7180621419</v>
      </c>
      <c r="H405" s="397">
        <v>0</v>
      </c>
      <c r="I405" s="397">
        <v>1140.3936891608425</v>
      </c>
      <c r="J405" s="397">
        <v>2933.6435546437324</v>
      </c>
      <c r="K405" s="397">
        <v>0</v>
      </c>
      <c r="L405" s="397">
        <v>0</v>
      </c>
      <c r="M405" s="397">
        <v>0</v>
      </c>
      <c r="N405" s="397">
        <v>2130194.7553059463</v>
      </c>
      <c r="O405" s="398">
        <v>7.4102871533711232</v>
      </c>
      <c r="P405" s="398">
        <v>0.53581414757896628</v>
      </c>
      <c r="Q405" s="398">
        <v>0</v>
      </c>
      <c r="R405" s="398">
        <v>2.8739622697392391E-4</v>
      </c>
      <c r="S405" s="398">
        <v>7.3932195250167219E-4</v>
      </c>
      <c r="T405" s="398">
        <v>0</v>
      </c>
      <c r="U405" s="398">
        <v>0</v>
      </c>
      <c r="V405" s="398">
        <v>0</v>
      </c>
      <c r="W405" s="398">
        <v>0.53684086575844181</v>
      </c>
      <c r="X405" s="399">
        <v>40.709974035676446</v>
      </c>
      <c r="Y405" s="398">
        <v>2.8410203778171255</v>
      </c>
      <c r="Z405" s="398">
        <v>2.4081505769248758E-2</v>
      </c>
      <c r="AA405" s="398">
        <v>0.12337290061376449</v>
      </c>
      <c r="AB405" s="398">
        <v>3.9140805123042459E-2</v>
      </c>
      <c r="AC405" s="400">
        <v>8.5888758230618437E-3</v>
      </c>
      <c r="AD405" s="400">
        <v>1.6023684417879884E-3</v>
      </c>
      <c r="AE405" s="400">
        <v>3.5546384497903583E-3</v>
      </c>
      <c r="AF405" s="398">
        <v>3.0413614720378206</v>
      </c>
      <c r="AG405" s="399">
        <v>34.401527795158593</v>
      </c>
      <c r="AH405" s="398">
        <v>2.4102554223520758</v>
      </c>
      <c r="AI405" s="398">
        <v>1.0114982776356203E-2</v>
      </c>
      <c r="AJ405" s="398">
        <v>2.2900975616580173E-2</v>
      </c>
      <c r="AK405" s="398">
        <v>3.2349889282315532E-2</v>
      </c>
      <c r="AL405" s="401">
        <v>7.2715078881852805E-3</v>
      </c>
      <c r="AM405" s="401">
        <v>6.1493971932430076E-4</v>
      </c>
      <c r="AN405" s="401">
        <v>3.0371663825615094E-3</v>
      </c>
      <c r="AO405" s="398">
        <v>2.4865448840173983</v>
      </c>
    </row>
    <row r="406" spans="1:41" s="394" customFormat="1">
      <c r="A406" s="407">
        <v>404</v>
      </c>
      <c r="B406" s="408">
        <v>909900</v>
      </c>
      <c r="C406" s="409" t="s">
        <v>191</v>
      </c>
      <c r="D406" s="409"/>
      <c r="E406" s="410">
        <f>SUM(E3:E405)</f>
        <v>972014632</v>
      </c>
      <c r="F406" s="410">
        <f>SUM(F3:F405)</f>
        <v>16805458577.155107</v>
      </c>
      <c r="G406" s="410">
        <f>SUM(G3:G405)</f>
        <v>1163063977.5184529</v>
      </c>
      <c r="H406" s="410">
        <f t="shared" ref="H406:N406" si="0">SUM(H3:H405)</f>
        <v>3510783.5156956501</v>
      </c>
      <c r="I406" s="410">
        <f t="shared" si="0"/>
        <v>23204603.22140884</v>
      </c>
      <c r="J406" s="410">
        <f t="shared" si="0"/>
        <v>23630923.56887085</v>
      </c>
      <c r="K406" s="410">
        <f t="shared" si="0"/>
        <v>7889152.2246371806</v>
      </c>
      <c r="L406" s="410">
        <f t="shared" si="0"/>
        <v>7058341.0541780833</v>
      </c>
      <c r="M406" s="410">
        <f t="shared" si="0"/>
        <v>4581682.4646805003</v>
      </c>
      <c r="N406" s="410">
        <f t="shared" si="0"/>
        <v>1232939463.5679245</v>
      </c>
      <c r="O406" s="410"/>
      <c r="P406" s="410"/>
      <c r="Q406" s="410"/>
      <c r="R406" s="410"/>
      <c r="S406" s="410"/>
      <c r="T406" s="410"/>
      <c r="U406" s="410"/>
      <c r="V406" s="410"/>
      <c r="W406" s="410"/>
      <c r="X406" s="410"/>
      <c r="Y406" s="410"/>
      <c r="Z406" s="410"/>
      <c r="AA406" s="410"/>
      <c r="AB406" s="410"/>
      <c r="AC406" s="410"/>
      <c r="AD406" s="410"/>
      <c r="AE406" s="410"/>
      <c r="AF406" s="410"/>
      <c r="AG406" s="410"/>
      <c r="AH406" s="410"/>
      <c r="AI406" s="410"/>
      <c r="AJ406" s="410"/>
      <c r="AK406" s="410"/>
      <c r="AL406" s="410"/>
      <c r="AM406" s="410"/>
      <c r="AN406" s="410"/>
      <c r="AO406" s="410"/>
    </row>
    <row r="407" spans="1:41" s="394" customFormat="1">
      <c r="A407" s="394">
        <v>405</v>
      </c>
      <c r="B407" s="411">
        <v>911000</v>
      </c>
      <c r="C407" s="412" t="s">
        <v>713</v>
      </c>
      <c r="D407" s="412"/>
      <c r="E407" s="397"/>
      <c r="F407" s="397">
        <v>26532347.17830104</v>
      </c>
      <c r="G407" s="397">
        <v>1793653.0450346039</v>
      </c>
      <c r="H407" s="397">
        <v>0</v>
      </c>
      <c r="I407" s="397">
        <v>1029.0149779603371</v>
      </c>
      <c r="J407" s="397">
        <v>2647.1236963320612</v>
      </c>
      <c r="K407" s="397">
        <v>0</v>
      </c>
      <c r="L407" s="397">
        <v>0</v>
      </c>
      <c r="M407" s="397">
        <v>0</v>
      </c>
      <c r="N407" s="397">
        <v>1797329.1837088964</v>
      </c>
      <c r="O407" s="397"/>
      <c r="P407" s="397"/>
      <c r="Q407" s="397"/>
      <c r="R407" s="397"/>
      <c r="S407" s="397"/>
      <c r="T407" s="397"/>
      <c r="U407" s="397"/>
      <c r="V407" s="397"/>
      <c r="W407" s="397"/>
      <c r="X407" s="397"/>
      <c r="Y407" s="397"/>
      <c r="Z407" s="397"/>
      <c r="AA407" s="397"/>
      <c r="AB407" s="397"/>
      <c r="AC407" s="397"/>
      <c r="AD407" s="397"/>
      <c r="AE407" s="397"/>
      <c r="AF407" s="397"/>
      <c r="AG407" s="397"/>
      <c r="AH407" s="397"/>
      <c r="AI407" s="397"/>
      <c r="AJ407" s="397"/>
      <c r="AK407" s="397"/>
      <c r="AL407" s="397"/>
      <c r="AM407" s="397"/>
      <c r="AN407" s="397"/>
      <c r="AO407" s="397"/>
    </row>
    <row r="408" spans="1:41" s="394" customFormat="1">
      <c r="A408" s="387">
        <v>406</v>
      </c>
      <c r="B408" s="413">
        <v>912100</v>
      </c>
      <c r="C408" s="388" t="s">
        <v>714</v>
      </c>
      <c r="D408" s="388"/>
      <c r="E408" s="414"/>
      <c r="F408" s="414">
        <v>2810965318.2144604</v>
      </c>
      <c r="G408" s="414">
        <v>179337404.99111968</v>
      </c>
      <c r="H408" s="414">
        <v>0</v>
      </c>
      <c r="I408" s="414">
        <v>267808.96146374405</v>
      </c>
      <c r="J408" s="414">
        <v>1588671.0904542159</v>
      </c>
      <c r="K408" s="414">
        <v>2711709.7750359084</v>
      </c>
      <c r="L408" s="414">
        <v>0</v>
      </c>
      <c r="M408" s="414">
        <v>0</v>
      </c>
      <c r="N408" s="414">
        <v>183905594.81807357</v>
      </c>
      <c r="O408" s="414"/>
      <c r="P408" s="414"/>
      <c r="Q408" s="414"/>
      <c r="R408" s="414"/>
      <c r="S408" s="414"/>
      <c r="T408" s="414"/>
      <c r="U408" s="414"/>
      <c r="V408" s="414"/>
      <c r="W408" s="414"/>
      <c r="X408" s="414"/>
      <c r="Y408" s="414"/>
      <c r="Z408" s="414"/>
      <c r="AA408" s="414"/>
      <c r="AB408" s="414"/>
      <c r="AC408" s="414"/>
      <c r="AD408" s="414"/>
      <c r="AE408" s="414"/>
      <c r="AF408" s="414"/>
      <c r="AG408" s="414"/>
      <c r="AH408" s="414"/>
      <c r="AI408" s="414"/>
      <c r="AJ408" s="414"/>
      <c r="AK408" s="414"/>
      <c r="AL408" s="414"/>
      <c r="AM408" s="414"/>
      <c r="AN408" s="414"/>
      <c r="AO408" s="414"/>
    </row>
    <row r="409" spans="1:41">
      <c r="A409" s="394">
        <v>407</v>
      </c>
      <c r="B409" s="412">
        <v>970000</v>
      </c>
      <c r="C409" s="412" t="s">
        <v>715</v>
      </c>
      <c r="D409" s="412"/>
      <c r="E409" s="397"/>
      <c r="F409" s="397">
        <f>F406+F408+F407</f>
        <v>19642956242.547871</v>
      </c>
      <c r="G409" s="397">
        <f>G406+G408+G407</f>
        <v>1344195035.5546072</v>
      </c>
      <c r="H409" s="397">
        <f t="shared" ref="H409:N409" si="1">H406+H408+H407</f>
        <v>3510783.5156956501</v>
      </c>
      <c r="I409" s="397">
        <f t="shared" si="1"/>
        <v>23473441.197850548</v>
      </c>
      <c r="J409" s="397">
        <f t="shared" si="1"/>
        <v>25222241.783021398</v>
      </c>
      <c r="K409" s="397">
        <f t="shared" si="1"/>
        <v>10600861.999673089</v>
      </c>
      <c r="L409" s="397">
        <f t="shared" si="1"/>
        <v>7058341.0541780833</v>
      </c>
      <c r="M409" s="397">
        <f t="shared" si="1"/>
        <v>4581682.4646805003</v>
      </c>
      <c r="N409" s="397">
        <f t="shared" si="1"/>
        <v>1418642387.5697069</v>
      </c>
      <c r="O409" s="397"/>
      <c r="P409" s="397"/>
      <c r="Q409" s="397"/>
      <c r="R409" s="397"/>
      <c r="S409" s="397"/>
      <c r="T409" s="397"/>
      <c r="U409" s="397"/>
      <c r="V409" s="397"/>
      <c r="W409" s="397"/>
      <c r="X409" s="397"/>
      <c r="Y409" s="397"/>
      <c r="Z409" s="397"/>
      <c r="AA409" s="397"/>
      <c r="AB409" s="397"/>
      <c r="AC409" s="397"/>
      <c r="AD409" s="397"/>
      <c r="AE409" s="397"/>
      <c r="AF409" s="397"/>
      <c r="AG409" s="397"/>
      <c r="AH409" s="397"/>
      <c r="AI409" s="397"/>
      <c r="AJ409" s="397"/>
      <c r="AK409" s="397"/>
      <c r="AL409" s="397"/>
      <c r="AM409" s="397"/>
      <c r="AN409" s="397"/>
      <c r="AO409" s="397"/>
    </row>
    <row r="410" spans="1:41">
      <c r="F410" s="402"/>
      <c r="G410" s="402"/>
      <c r="H410" s="402"/>
      <c r="I410" s="402"/>
      <c r="J410" s="402"/>
      <c r="K410" s="402"/>
      <c r="L410" s="402"/>
      <c r="M410" s="402"/>
      <c r="N410" s="402"/>
    </row>
  </sheetData>
  <phoneticPr fontId="38"/>
  <pageMargins left="0.78700000000000003" right="0.78700000000000003" top="0.98399999999999999" bottom="0.98399999999999999"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41"/>
  <sheetViews>
    <sheetView workbookViewId="0">
      <pane xSplit="2" ySplit="4" topLeftCell="R5" activePane="bottomRight" state="frozen"/>
      <selection activeCell="S46" sqref="S46"/>
      <selection pane="topRight" activeCell="S46" sqref="S46"/>
      <selection pane="bottomLeft" activeCell="S46" sqref="S46"/>
      <selection pane="bottomRight" activeCell="AH29" sqref="AH29"/>
    </sheetView>
  </sheetViews>
  <sheetFormatPr defaultRowHeight="11.25"/>
  <cols>
    <col min="1" max="1" width="4" style="84" customWidth="1"/>
    <col min="2" max="2" width="27.1640625" style="288" bestFit="1" customWidth="1"/>
    <col min="3" max="3" width="13" style="288" customWidth="1"/>
    <col min="4" max="31" width="10.33203125" style="288" customWidth="1"/>
    <col min="32" max="39" width="15.83203125" style="288" customWidth="1"/>
    <col min="40" max="262" width="9.33203125" style="288"/>
    <col min="263" max="263" width="4" style="288" customWidth="1"/>
    <col min="264" max="264" width="27.1640625" style="288" bestFit="1" customWidth="1"/>
    <col min="265" max="265" width="13" style="288" customWidth="1"/>
    <col min="266" max="293" width="10.33203125" style="288" customWidth="1"/>
    <col min="294" max="518" width="9.33203125" style="288"/>
    <col min="519" max="519" width="4" style="288" customWidth="1"/>
    <col min="520" max="520" width="27.1640625" style="288" bestFit="1" customWidth="1"/>
    <col min="521" max="521" width="13" style="288" customWidth="1"/>
    <col min="522" max="549" width="10.33203125" style="288" customWidth="1"/>
    <col min="550" max="774" width="9.33203125" style="288"/>
    <col min="775" max="775" width="4" style="288" customWidth="1"/>
    <col min="776" max="776" width="27.1640625" style="288" bestFit="1" customWidth="1"/>
    <col min="777" max="777" width="13" style="288" customWidth="1"/>
    <col min="778" max="805" width="10.33203125" style="288" customWidth="1"/>
    <col min="806" max="1030" width="9.33203125" style="288"/>
    <col min="1031" max="1031" width="4" style="288" customWidth="1"/>
    <col min="1032" max="1032" width="27.1640625" style="288" bestFit="1" customWidth="1"/>
    <col min="1033" max="1033" width="13" style="288" customWidth="1"/>
    <col min="1034" max="1061" width="10.33203125" style="288" customWidth="1"/>
    <col min="1062" max="1286" width="9.33203125" style="288"/>
    <col min="1287" max="1287" width="4" style="288" customWidth="1"/>
    <col min="1288" max="1288" width="27.1640625" style="288" bestFit="1" customWidth="1"/>
    <col min="1289" max="1289" width="13" style="288" customWidth="1"/>
    <col min="1290" max="1317" width="10.33203125" style="288" customWidth="1"/>
    <col min="1318" max="1542" width="9.33203125" style="288"/>
    <col min="1543" max="1543" width="4" style="288" customWidth="1"/>
    <col min="1544" max="1544" width="27.1640625" style="288" bestFit="1" customWidth="1"/>
    <col min="1545" max="1545" width="13" style="288" customWidth="1"/>
    <col min="1546" max="1573" width="10.33203125" style="288" customWidth="1"/>
    <col min="1574" max="1798" width="9.33203125" style="288"/>
    <col min="1799" max="1799" width="4" style="288" customWidth="1"/>
    <col min="1800" max="1800" width="27.1640625" style="288" bestFit="1" customWidth="1"/>
    <col min="1801" max="1801" width="13" style="288" customWidth="1"/>
    <col min="1802" max="1829" width="10.33203125" style="288" customWidth="1"/>
    <col min="1830" max="2054" width="9.33203125" style="288"/>
    <col min="2055" max="2055" width="4" style="288" customWidth="1"/>
    <col min="2056" max="2056" width="27.1640625" style="288" bestFit="1" customWidth="1"/>
    <col min="2057" max="2057" width="13" style="288" customWidth="1"/>
    <col min="2058" max="2085" width="10.33203125" style="288" customWidth="1"/>
    <col min="2086" max="2310" width="9.33203125" style="288"/>
    <col min="2311" max="2311" width="4" style="288" customWidth="1"/>
    <col min="2312" max="2312" width="27.1640625" style="288" bestFit="1" customWidth="1"/>
    <col min="2313" max="2313" width="13" style="288" customWidth="1"/>
    <col min="2314" max="2341" width="10.33203125" style="288" customWidth="1"/>
    <col min="2342" max="2566" width="9.33203125" style="288"/>
    <col min="2567" max="2567" width="4" style="288" customWidth="1"/>
    <col min="2568" max="2568" width="27.1640625" style="288" bestFit="1" customWidth="1"/>
    <col min="2569" max="2569" width="13" style="288" customWidth="1"/>
    <col min="2570" max="2597" width="10.33203125" style="288" customWidth="1"/>
    <col min="2598" max="2822" width="9.33203125" style="288"/>
    <col min="2823" max="2823" width="4" style="288" customWidth="1"/>
    <col min="2824" max="2824" width="27.1640625" style="288" bestFit="1" customWidth="1"/>
    <col min="2825" max="2825" width="13" style="288" customWidth="1"/>
    <col min="2826" max="2853" width="10.33203125" style="288" customWidth="1"/>
    <col min="2854" max="3078" width="9.33203125" style="288"/>
    <col min="3079" max="3079" width="4" style="288" customWidth="1"/>
    <col min="3080" max="3080" width="27.1640625" style="288" bestFit="1" customWidth="1"/>
    <col min="3081" max="3081" width="13" style="288" customWidth="1"/>
    <col min="3082" max="3109" width="10.33203125" style="288" customWidth="1"/>
    <col min="3110" max="3334" width="9.33203125" style="288"/>
    <col min="3335" max="3335" width="4" style="288" customWidth="1"/>
    <col min="3336" max="3336" width="27.1640625" style="288" bestFit="1" customWidth="1"/>
    <col min="3337" max="3337" width="13" style="288" customWidth="1"/>
    <col min="3338" max="3365" width="10.33203125" style="288" customWidth="1"/>
    <col min="3366" max="3590" width="9.33203125" style="288"/>
    <col min="3591" max="3591" width="4" style="288" customWidth="1"/>
    <col min="3592" max="3592" width="27.1640625" style="288" bestFit="1" customWidth="1"/>
    <col min="3593" max="3593" width="13" style="288" customWidth="1"/>
    <col min="3594" max="3621" width="10.33203125" style="288" customWidth="1"/>
    <col min="3622" max="3846" width="9.33203125" style="288"/>
    <col min="3847" max="3847" width="4" style="288" customWidth="1"/>
    <col min="3848" max="3848" width="27.1640625" style="288" bestFit="1" customWidth="1"/>
    <col min="3849" max="3849" width="13" style="288" customWidth="1"/>
    <col min="3850" max="3877" width="10.33203125" style="288" customWidth="1"/>
    <col min="3878" max="4102" width="9.33203125" style="288"/>
    <col min="4103" max="4103" width="4" style="288" customWidth="1"/>
    <col min="4104" max="4104" width="27.1640625" style="288" bestFit="1" customWidth="1"/>
    <col min="4105" max="4105" width="13" style="288" customWidth="1"/>
    <col min="4106" max="4133" width="10.33203125" style="288" customWidth="1"/>
    <col min="4134" max="4358" width="9.33203125" style="288"/>
    <col min="4359" max="4359" width="4" style="288" customWidth="1"/>
    <col min="4360" max="4360" width="27.1640625" style="288" bestFit="1" customWidth="1"/>
    <col min="4361" max="4361" width="13" style="288" customWidth="1"/>
    <col min="4362" max="4389" width="10.33203125" style="288" customWidth="1"/>
    <col min="4390" max="4614" width="9.33203125" style="288"/>
    <col min="4615" max="4615" width="4" style="288" customWidth="1"/>
    <col min="4616" max="4616" width="27.1640625" style="288" bestFit="1" customWidth="1"/>
    <col min="4617" max="4617" width="13" style="288" customWidth="1"/>
    <col min="4618" max="4645" width="10.33203125" style="288" customWidth="1"/>
    <col min="4646" max="4870" width="9.33203125" style="288"/>
    <col min="4871" max="4871" width="4" style="288" customWidth="1"/>
    <col min="4872" max="4872" width="27.1640625" style="288" bestFit="1" customWidth="1"/>
    <col min="4873" max="4873" width="13" style="288" customWidth="1"/>
    <col min="4874" max="4901" width="10.33203125" style="288" customWidth="1"/>
    <col min="4902" max="5126" width="9.33203125" style="288"/>
    <col min="5127" max="5127" width="4" style="288" customWidth="1"/>
    <col min="5128" max="5128" width="27.1640625" style="288" bestFit="1" customWidth="1"/>
    <col min="5129" max="5129" width="13" style="288" customWidth="1"/>
    <col min="5130" max="5157" width="10.33203125" style="288" customWidth="1"/>
    <col min="5158" max="5382" width="9.33203125" style="288"/>
    <col min="5383" max="5383" width="4" style="288" customWidth="1"/>
    <col min="5384" max="5384" width="27.1640625" style="288" bestFit="1" customWidth="1"/>
    <col min="5385" max="5385" width="13" style="288" customWidth="1"/>
    <col min="5386" max="5413" width="10.33203125" style="288" customWidth="1"/>
    <col min="5414" max="5638" width="9.33203125" style="288"/>
    <col min="5639" max="5639" width="4" style="288" customWidth="1"/>
    <col min="5640" max="5640" width="27.1640625" style="288" bestFit="1" customWidth="1"/>
    <col min="5641" max="5641" width="13" style="288" customWidth="1"/>
    <col min="5642" max="5669" width="10.33203125" style="288" customWidth="1"/>
    <col min="5670" max="5894" width="9.33203125" style="288"/>
    <col min="5895" max="5895" width="4" style="288" customWidth="1"/>
    <col min="5896" max="5896" width="27.1640625" style="288" bestFit="1" customWidth="1"/>
    <col min="5897" max="5897" width="13" style="288" customWidth="1"/>
    <col min="5898" max="5925" width="10.33203125" style="288" customWidth="1"/>
    <col min="5926" max="6150" width="9.33203125" style="288"/>
    <col min="6151" max="6151" width="4" style="288" customWidth="1"/>
    <col min="6152" max="6152" width="27.1640625" style="288" bestFit="1" customWidth="1"/>
    <col min="6153" max="6153" width="13" style="288" customWidth="1"/>
    <col min="6154" max="6181" width="10.33203125" style="288" customWidth="1"/>
    <col min="6182" max="6406" width="9.33203125" style="288"/>
    <col min="6407" max="6407" width="4" style="288" customWidth="1"/>
    <col min="6408" max="6408" width="27.1640625" style="288" bestFit="1" customWidth="1"/>
    <col min="6409" max="6409" width="13" style="288" customWidth="1"/>
    <col min="6410" max="6437" width="10.33203125" style="288" customWidth="1"/>
    <col min="6438" max="6662" width="9.33203125" style="288"/>
    <col min="6663" max="6663" width="4" style="288" customWidth="1"/>
    <col min="6664" max="6664" width="27.1640625" style="288" bestFit="1" customWidth="1"/>
    <col min="6665" max="6665" width="13" style="288" customWidth="1"/>
    <col min="6666" max="6693" width="10.33203125" style="288" customWidth="1"/>
    <col min="6694" max="6918" width="9.33203125" style="288"/>
    <col min="6919" max="6919" width="4" style="288" customWidth="1"/>
    <col min="6920" max="6920" width="27.1640625" style="288" bestFit="1" customWidth="1"/>
    <col min="6921" max="6921" width="13" style="288" customWidth="1"/>
    <col min="6922" max="6949" width="10.33203125" style="288" customWidth="1"/>
    <col min="6950" max="7174" width="9.33203125" style="288"/>
    <col min="7175" max="7175" width="4" style="288" customWidth="1"/>
    <col min="7176" max="7176" width="27.1640625" style="288" bestFit="1" customWidth="1"/>
    <col min="7177" max="7177" width="13" style="288" customWidth="1"/>
    <col min="7178" max="7205" width="10.33203125" style="288" customWidth="1"/>
    <col min="7206" max="7430" width="9.33203125" style="288"/>
    <col min="7431" max="7431" width="4" style="288" customWidth="1"/>
    <col min="7432" max="7432" width="27.1640625" style="288" bestFit="1" customWidth="1"/>
    <col min="7433" max="7433" width="13" style="288" customWidth="1"/>
    <col min="7434" max="7461" width="10.33203125" style="288" customWidth="1"/>
    <col min="7462" max="7686" width="9.33203125" style="288"/>
    <col min="7687" max="7687" width="4" style="288" customWidth="1"/>
    <col min="7688" max="7688" width="27.1640625" style="288" bestFit="1" customWidth="1"/>
    <col min="7689" max="7689" width="13" style="288" customWidth="1"/>
    <col min="7690" max="7717" width="10.33203125" style="288" customWidth="1"/>
    <col min="7718" max="7942" width="9.33203125" style="288"/>
    <col min="7943" max="7943" width="4" style="288" customWidth="1"/>
    <col min="7944" max="7944" width="27.1640625" style="288" bestFit="1" customWidth="1"/>
    <col min="7945" max="7945" width="13" style="288" customWidth="1"/>
    <col min="7946" max="7973" width="10.33203125" style="288" customWidth="1"/>
    <col min="7974" max="8198" width="9.33203125" style="288"/>
    <col min="8199" max="8199" width="4" style="288" customWidth="1"/>
    <col min="8200" max="8200" width="27.1640625" style="288" bestFit="1" customWidth="1"/>
    <col min="8201" max="8201" width="13" style="288" customWidth="1"/>
    <col min="8202" max="8229" width="10.33203125" style="288" customWidth="1"/>
    <col min="8230" max="8454" width="9.33203125" style="288"/>
    <col min="8455" max="8455" width="4" style="288" customWidth="1"/>
    <col min="8456" max="8456" width="27.1640625" style="288" bestFit="1" customWidth="1"/>
    <col min="8457" max="8457" width="13" style="288" customWidth="1"/>
    <col min="8458" max="8485" width="10.33203125" style="288" customWidth="1"/>
    <col min="8486" max="8710" width="9.33203125" style="288"/>
    <col min="8711" max="8711" width="4" style="288" customWidth="1"/>
    <col min="8712" max="8712" width="27.1640625" style="288" bestFit="1" customWidth="1"/>
    <col min="8713" max="8713" width="13" style="288" customWidth="1"/>
    <col min="8714" max="8741" width="10.33203125" style="288" customWidth="1"/>
    <col min="8742" max="8966" width="9.33203125" style="288"/>
    <col min="8967" max="8967" width="4" style="288" customWidth="1"/>
    <col min="8968" max="8968" width="27.1640625" style="288" bestFit="1" customWidth="1"/>
    <col min="8969" max="8969" width="13" style="288" customWidth="1"/>
    <col min="8970" max="8997" width="10.33203125" style="288" customWidth="1"/>
    <col min="8998" max="9222" width="9.33203125" style="288"/>
    <col min="9223" max="9223" width="4" style="288" customWidth="1"/>
    <col min="9224" max="9224" width="27.1640625" style="288" bestFit="1" customWidth="1"/>
    <col min="9225" max="9225" width="13" style="288" customWidth="1"/>
    <col min="9226" max="9253" width="10.33203125" style="288" customWidth="1"/>
    <col min="9254" max="9478" width="9.33203125" style="288"/>
    <col min="9479" max="9479" width="4" style="288" customWidth="1"/>
    <col min="9480" max="9480" width="27.1640625" style="288" bestFit="1" customWidth="1"/>
    <col min="9481" max="9481" width="13" style="288" customWidth="1"/>
    <col min="9482" max="9509" width="10.33203125" style="288" customWidth="1"/>
    <col min="9510" max="9734" width="9.33203125" style="288"/>
    <col min="9735" max="9735" width="4" style="288" customWidth="1"/>
    <col min="9736" max="9736" width="27.1640625" style="288" bestFit="1" customWidth="1"/>
    <col min="9737" max="9737" width="13" style="288" customWidth="1"/>
    <col min="9738" max="9765" width="10.33203125" style="288" customWidth="1"/>
    <col min="9766" max="9990" width="9.33203125" style="288"/>
    <col min="9991" max="9991" width="4" style="288" customWidth="1"/>
    <col min="9992" max="9992" width="27.1640625" style="288" bestFit="1" customWidth="1"/>
    <col min="9993" max="9993" width="13" style="288" customWidth="1"/>
    <col min="9994" max="10021" width="10.33203125" style="288" customWidth="1"/>
    <col min="10022" max="10246" width="9.33203125" style="288"/>
    <col min="10247" max="10247" width="4" style="288" customWidth="1"/>
    <col min="10248" max="10248" width="27.1640625" style="288" bestFit="1" customWidth="1"/>
    <col min="10249" max="10249" width="13" style="288" customWidth="1"/>
    <col min="10250" max="10277" width="10.33203125" style="288" customWidth="1"/>
    <col min="10278" max="10502" width="9.33203125" style="288"/>
    <col min="10503" max="10503" width="4" style="288" customWidth="1"/>
    <col min="10504" max="10504" width="27.1640625" style="288" bestFit="1" customWidth="1"/>
    <col min="10505" max="10505" width="13" style="288" customWidth="1"/>
    <col min="10506" max="10533" width="10.33203125" style="288" customWidth="1"/>
    <col min="10534" max="10758" width="9.33203125" style="288"/>
    <col min="10759" max="10759" width="4" style="288" customWidth="1"/>
    <col min="10760" max="10760" width="27.1640625" style="288" bestFit="1" customWidth="1"/>
    <col min="10761" max="10761" width="13" style="288" customWidth="1"/>
    <col min="10762" max="10789" width="10.33203125" style="288" customWidth="1"/>
    <col min="10790" max="11014" width="9.33203125" style="288"/>
    <col min="11015" max="11015" width="4" style="288" customWidth="1"/>
    <col min="11016" max="11016" width="27.1640625" style="288" bestFit="1" customWidth="1"/>
    <col min="11017" max="11017" width="13" style="288" customWidth="1"/>
    <col min="11018" max="11045" width="10.33203125" style="288" customWidth="1"/>
    <col min="11046" max="11270" width="9.33203125" style="288"/>
    <col min="11271" max="11271" width="4" style="288" customWidth="1"/>
    <col min="11272" max="11272" width="27.1640625" style="288" bestFit="1" customWidth="1"/>
    <col min="11273" max="11273" width="13" style="288" customWidth="1"/>
    <col min="11274" max="11301" width="10.33203125" style="288" customWidth="1"/>
    <col min="11302" max="11526" width="9.33203125" style="288"/>
    <col min="11527" max="11527" width="4" style="288" customWidth="1"/>
    <col min="11528" max="11528" width="27.1640625" style="288" bestFit="1" customWidth="1"/>
    <col min="11529" max="11529" width="13" style="288" customWidth="1"/>
    <col min="11530" max="11557" width="10.33203125" style="288" customWidth="1"/>
    <col min="11558" max="11782" width="9.33203125" style="288"/>
    <col min="11783" max="11783" width="4" style="288" customWidth="1"/>
    <col min="11784" max="11784" width="27.1640625" style="288" bestFit="1" customWidth="1"/>
    <col min="11785" max="11785" width="13" style="288" customWidth="1"/>
    <col min="11786" max="11813" width="10.33203125" style="288" customWidth="1"/>
    <col min="11814" max="12038" width="9.33203125" style="288"/>
    <col min="12039" max="12039" width="4" style="288" customWidth="1"/>
    <col min="12040" max="12040" width="27.1640625" style="288" bestFit="1" customWidth="1"/>
    <col min="12041" max="12041" width="13" style="288" customWidth="1"/>
    <col min="12042" max="12069" width="10.33203125" style="288" customWidth="1"/>
    <col min="12070" max="12294" width="9.33203125" style="288"/>
    <col min="12295" max="12295" width="4" style="288" customWidth="1"/>
    <col min="12296" max="12296" width="27.1640625" style="288" bestFit="1" customWidth="1"/>
    <col min="12297" max="12297" width="13" style="288" customWidth="1"/>
    <col min="12298" max="12325" width="10.33203125" style="288" customWidth="1"/>
    <col min="12326" max="12550" width="9.33203125" style="288"/>
    <col min="12551" max="12551" width="4" style="288" customWidth="1"/>
    <col min="12552" max="12552" width="27.1640625" style="288" bestFit="1" customWidth="1"/>
    <col min="12553" max="12553" width="13" style="288" customWidth="1"/>
    <col min="12554" max="12581" width="10.33203125" style="288" customWidth="1"/>
    <col min="12582" max="12806" width="9.33203125" style="288"/>
    <col min="12807" max="12807" width="4" style="288" customWidth="1"/>
    <col min="12808" max="12808" width="27.1640625" style="288" bestFit="1" customWidth="1"/>
    <col min="12809" max="12809" width="13" style="288" customWidth="1"/>
    <col min="12810" max="12837" width="10.33203125" style="288" customWidth="1"/>
    <col min="12838" max="13062" width="9.33203125" style="288"/>
    <col min="13063" max="13063" width="4" style="288" customWidth="1"/>
    <col min="13064" max="13064" width="27.1640625" style="288" bestFit="1" customWidth="1"/>
    <col min="13065" max="13065" width="13" style="288" customWidth="1"/>
    <col min="13066" max="13093" width="10.33203125" style="288" customWidth="1"/>
    <col min="13094" max="13318" width="9.33203125" style="288"/>
    <col min="13319" max="13319" width="4" style="288" customWidth="1"/>
    <col min="13320" max="13320" width="27.1640625" style="288" bestFit="1" customWidth="1"/>
    <col min="13321" max="13321" width="13" style="288" customWidth="1"/>
    <col min="13322" max="13349" width="10.33203125" style="288" customWidth="1"/>
    <col min="13350" max="13574" width="9.33203125" style="288"/>
    <col min="13575" max="13575" width="4" style="288" customWidth="1"/>
    <col min="13576" max="13576" width="27.1640625" style="288" bestFit="1" customWidth="1"/>
    <col min="13577" max="13577" width="13" style="288" customWidth="1"/>
    <col min="13578" max="13605" width="10.33203125" style="288" customWidth="1"/>
    <col min="13606" max="13830" width="9.33203125" style="288"/>
    <col min="13831" max="13831" width="4" style="288" customWidth="1"/>
    <col min="13832" max="13832" width="27.1640625" style="288" bestFit="1" customWidth="1"/>
    <col min="13833" max="13833" width="13" style="288" customWidth="1"/>
    <col min="13834" max="13861" width="10.33203125" style="288" customWidth="1"/>
    <col min="13862" max="14086" width="9.33203125" style="288"/>
    <col min="14087" max="14087" width="4" style="288" customWidth="1"/>
    <col min="14088" max="14088" width="27.1640625" style="288" bestFit="1" customWidth="1"/>
    <col min="14089" max="14089" width="13" style="288" customWidth="1"/>
    <col min="14090" max="14117" width="10.33203125" style="288" customWidth="1"/>
    <col min="14118" max="14342" width="9.33203125" style="288"/>
    <col min="14343" max="14343" width="4" style="288" customWidth="1"/>
    <col min="14344" max="14344" width="27.1640625" style="288" bestFit="1" customWidth="1"/>
    <col min="14345" max="14345" width="13" style="288" customWidth="1"/>
    <col min="14346" max="14373" width="10.33203125" style="288" customWidth="1"/>
    <col min="14374" max="14598" width="9.33203125" style="288"/>
    <col min="14599" max="14599" width="4" style="288" customWidth="1"/>
    <col min="14600" max="14600" width="27.1640625" style="288" bestFit="1" customWidth="1"/>
    <col min="14601" max="14601" width="13" style="288" customWidth="1"/>
    <col min="14602" max="14629" width="10.33203125" style="288" customWidth="1"/>
    <col min="14630" max="14854" width="9.33203125" style="288"/>
    <col min="14855" max="14855" width="4" style="288" customWidth="1"/>
    <col min="14856" max="14856" width="27.1640625" style="288" bestFit="1" customWidth="1"/>
    <col min="14857" max="14857" width="13" style="288" customWidth="1"/>
    <col min="14858" max="14885" width="10.33203125" style="288" customWidth="1"/>
    <col min="14886" max="15110" width="9.33203125" style="288"/>
    <col min="15111" max="15111" width="4" style="288" customWidth="1"/>
    <col min="15112" max="15112" width="27.1640625" style="288" bestFit="1" customWidth="1"/>
    <col min="15113" max="15113" width="13" style="288" customWidth="1"/>
    <col min="15114" max="15141" width="10.33203125" style="288" customWidth="1"/>
    <col min="15142" max="15366" width="9.33203125" style="288"/>
    <col min="15367" max="15367" width="4" style="288" customWidth="1"/>
    <col min="15368" max="15368" width="27.1640625" style="288" bestFit="1" customWidth="1"/>
    <col min="15369" max="15369" width="13" style="288" customWidth="1"/>
    <col min="15370" max="15397" width="10.33203125" style="288" customWidth="1"/>
    <col min="15398" max="15622" width="9.33203125" style="288"/>
    <col min="15623" max="15623" width="4" style="288" customWidth="1"/>
    <col min="15624" max="15624" width="27.1640625" style="288" bestFit="1" customWidth="1"/>
    <col min="15625" max="15625" width="13" style="288" customWidth="1"/>
    <col min="15626" max="15653" width="10.33203125" style="288" customWidth="1"/>
    <col min="15654" max="15878" width="9.33203125" style="288"/>
    <col min="15879" max="15879" width="4" style="288" customWidth="1"/>
    <col min="15880" max="15880" width="27.1640625" style="288" bestFit="1" customWidth="1"/>
    <col min="15881" max="15881" width="13" style="288" customWidth="1"/>
    <col min="15882" max="15909" width="10.33203125" style="288" customWidth="1"/>
    <col min="15910" max="16134" width="9.33203125" style="288"/>
    <col min="16135" max="16135" width="4" style="288" customWidth="1"/>
    <col min="16136" max="16136" width="27.1640625" style="288" bestFit="1" customWidth="1"/>
    <col min="16137" max="16137" width="13" style="288" customWidth="1"/>
    <col min="16138" max="16165" width="10.33203125" style="288" customWidth="1"/>
    <col min="16166" max="16384" width="9.33203125" style="288"/>
  </cols>
  <sheetData>
    <row r="1" spans="1:39" ht="12" thickBot="1"/>
    <row r="2" spans="1:39" ht="15" customHeight="1" thickBot="1">
      <c r="A2" s="107"/>
      <c r="B2" s="108"/>
      <c r="C2" s="543" t="s">
        <v>747</v>
      </c>
      <c r="D2" s="471" t="s">
        <v>41</v>
      </c>
      <c r="E2" s="471"/>
      <c r="F2" s="471"/>
      <c r="G2" s="73" t="s">
        <v>42</v>
      </c>
      <c r="H2" s="74"/>
      <c r="I2" s="74"/>
      <c r="J2" s="472" t="s">
        <v>79</v>
      </c>
      <c r="K2" s="473"/>
      <c r="L2" s="474"/>
      <c r="M2" s="74"/>
      <c r="N2" s="74"/>
      <c r="O2" s="75"/>
      <c r="P2" s="75"/>
      <c r="Q2" s="75"/>
      <c r="R2" s="475" t="s">
        <v>80</v>
      </c>
      <c r="S2" s="476"/>
      <c r="T2" s="476"/>
      <c r="U2" s="291" t="s">
        <v>43</v>
      </c>
      <c r="V2" s="292"/>
      <c r="W2" s="292"/>
      <c r="X2" s="477" t="s">
        <v>42</v>
      </c>
      <c r="Y2" s="478" t="s">
        <v>44</v>
      </c>
      <c r="Z2" s="480" t="s">
        <v>45</v>
      </c>
      <c r="AA2" s="482" t="s">
        <v>764</v>
      </c>
      <c r="AB2" s="481" t="s">
        <v>42</v>
      </c>
      <c r="AC2" s="478" t="s">
        <v>44</v>
      </c>
      <c r="AD2" s="479" t="s">
        <v>45</v>
      </c>
      <c r="AE2" s="482" t="s">
        <v>764</v>
      </c>
      <c r="AF2" s="545" t="s">
        <v>793</v>
      </c>
      <c r="AG2" s="546"/>
      <c r="AH2" s="547" t="s">
        <v>794</v>
      </c>
      <c r="AI2" s="548"/>
      <c r="AJ2" s="549" t="s">
        <v>795</v>
      </c>
      <c r="AK2" s="550"/>
      <c r="AL2" s="551" t="s">
        <v>796</v>
      </c>
      <c r="AM2" s="552"/>
    </row>
    <row r="3" spans="1:39" ht="32.25" customHeight="1">
      <c r="A3" s="109"/>
      <c r="B3" s="110"/>
      <c r="C3" s="544"/>
      <c r="D3" s="379" t="s">
        <v>748</v>
      </c>
      <c r="E3" s="379" t="s">
        <v>46</v>
      </c>
      <c r="F3" s="379" t="s">
        <v>47</v>
      </c>
      <c r="G3" s="76" t="s">
        <v>749</v>
      </c>
      <c r="H3" s="76" t="s">
        <v>750</v>
      </c>
      <c r="I3" s="76" t="s">
        <v>751</v>
      </c>
      <c r="J3" s="76" t="s">
        <v>48</v>
      </c>
      <c r="K3" s="76" t="s">
        <v>49</v>
      </c>
      <c r="L3" s="76" t="s">
        <v>50</v>
      </c>
      <c r="M3" s="76" t="s">
        <v>51</v>
      </c>
      <c r="N3" s="76" t="s">
        <v>52</v>
      </c>
      <c r="O3" s="380" t="s">
        <v>53</v>
      </c>
      <c r="P3" s="380" t="s">
        <v>54</v>
      </c>
      <c r="Q3" s="380" t="s">
        <v>55</v>
      </c>
      <c r="R3" s="380" t="s">
        <v>56</v>
      </c>
      <c r="S3" s="380" t="s">
        <v>57</v>
      </c>
      <c r="T3" s="380" t="s">
        <v>58</v>
      </c>
      <c r="U3" s="380" t="s">
        <v>59</v>
      </c>
      <c r="V3" s="380" t="s">
        <v>57</v>
      </c>
      <c r="W3" s="380" t="s">
        <v>58</v>
      </c>
      <c r="X3" s="76" t="s">
        <v>752</v>
      </c>
      <c r="Y3" s="76" t="s">
        <v>752</v>
      </c>
      <c r="Z3" s="76" t="s">
        <v>752</v>
      </c>
      <c r="AA3" s="76" t="s">
        <v>81</v>
      </c>
      <c r="AB3" s="76" t="s">
        <v>753</v>
      </c>
      <c r="AC3" s="76" t="s">
        <v>753</v>
      </c>
      <c r="AD3" s="76" t="s">
        <v>753</v>
      </c>
      <c r="AE3" s="76" t="s">
        <v>60</v>
      </c>
      <c r="AF3" s="496" t="s">
        <v>791</v>
      </c>
      <c r="AG3" s="76" t="s">
        <v>792</v>
      </c>
      <c r="AH3" s="496" t="s">
        <v>791</v>
      </c>
      <c r="AI3" s="76" t="s">
        <v>792</v>
      </c>
      <c r="AJ3" s="496" t="s">
        <v>791</v>
      </c>
      <c r="AK3" s="76" t="s">
        <v>792</v>
      </c>
      <c r="AL3" s="496" t="s">
        <v>791</v>
      </c>
      <c r="AM3" s="76" t="s">
        <v>792</v>
      </c>
    </row>
    <row r="4" spans="1:39" ht="22.5">
      <c r="A4" s="86"/>
      <c r="B4" s="66"/>
      <c r="C4" s="77" t="s">
        <v>754</v>
      </c>
      <c r="D4" s="78" t="s">
        <v>755</v>
      </c>
      <c r="E4" s="77" t="s">
        <v>61</v>
      </c>
      <c r="F4" s="77" t="s">
        <v>62</v>
      </c>
      <c r="G4" s="79" t="s">
        <v>756</v>
      </c>
      <c r="H4" s="79" t="s">
        <v>757</v>
      </c>
      <c r="I4" s="79" t="s">
        <v>758</v>
      </c>
      <c r="J4" s="79" t="s">
        <v>759</v>
      </c>
      <c r="K4" s="79" t="s">
        <v>63</v>
      </c>
      <c r="L4" s="79" t="s">
        <v>64</v>
      </c>
      <c r="M4" s="79" t="s">
        <v>760</v>
      </c>
      <c r="N4" s="79" t="s">
        <v>761</v>
      </c>
      <c r="O4" s="77" t="s">
        <v>65</v>
      </c>
      <c r="P4" s="77" t="s">
        <v>66</v>
      </c>
      <c r="Q4" s="77" t="s">
        <v>67</v>
      </c>
      <c r="R4" s="79" t="s">
        <v>68</v>
      </c>
      <c r="S4" s="79" t="s">
        <v>69</v>
      </c>
      <c r="T4" s="79" t="s">
        <v>70</v>
      </c>
      <c r="U4" s="77" t="s">
        <v>765</v>
      </c>
      <c r="V4" s="77" t="s">
        <v>762</v>
      </c>
      <c r="W4" s="77" t="s">
        <v>763</v>
      </c>
      <c r="X4" s="79" t="s">
        <v>768</v>
      </c>
      <c r="Y4" s="79" t="s">
        <v>769</v>
      </c>
      <c r="Z4" s="79" t="s">
        <v>770</v>
      </c>
      <c r="AA4" s="79"/>
      <c r="AB4" s="79" t="s">
        <v>71</v>
      </c>
      <c r="AC4" s="79" t="s">
        <v>72</v>
      </c>
      <c r="AD4" s="79" t="s">
        <v>73</v>
      </c>
      <c r="AE4" s="79"/>
      <c r="AF4" s="495" t="s">
        <v>766</v>
      </c>
      <c r="AG4" s="485" t="s">
        <v>767</v>
      </c>
      <c r="AH4" s="495" t="s">
        <v>766</v>
      </c>
      <c r="AI4" s="485" t="s">
        <v>767</v>
      </c>
      <c r="AJ4" s="495" t="s">
        <v>766</v>
      </c>
      <c r="AK4" s="485" t="s">
        <v>767</v>
      </c>
      <c r="AL4" s="495" t="s">
        <v>766</v>
      </c>
      <c r="AM4" s="485" t="s">
        <v>767</v>
      </c>
    </row>
    <row r="5" spans="1:39">
      <c r="A5" s="109">
        <v>1</v>
      </c>
      <c r="B5" s="57" t="s">
        <v>0</v>
      </c>
      <c r="C5" s="111">
        <f>価格変換!J6</f>
        <v>0</v>
      </c>
      <c r="D5" s="111">
        <f>C5*各種係数!D4</f>
        <v>0</v>
      </c>
      <c r="E5" s="111">
        <f>D5*各種係数!E4</f>
        <v>0</v>
      </c>
      <c r="F5" s="111">
        <f>D5*各種係数!F4</f>
        <v>0</v>
      </c>
      <c r="G5" s="111">
        <f>投入係数!AM54</f>
        <v>0</v>
      </c>
      <c r="H5" s="111">
        <f>G5*各種係数!D4</f>
        <v>0</v>
      </c>
      <c r="I5" s="111">
        <f>G5*各種係数!C4</f>
        <v>0</v>
      </c>
      <c r="J5" s="111">
        <f t="array" ref="J5:J40">MMULT(逆行列係数!C4:AL39,計算!H5:H40)</f>
        <v>0</v>
      </c>
      <c r="K5" s="111">
        <f>J5*各種係数!E4</f>
        <v>0</v>
      </c>
      <c r="L5" s="111">
        <f>J5*各種係数!F4</f>
        <v>0</v>
      </c>
      <c r="M5" s="111"/>
      <c r="N5" s="111"/>
      <c r="O5" s="111">
        <f>+N$41*各種係数!G4</f>
        <v>0</v>
      </c>
      <c r="P5" s="111">
        <f>+O5*各種係数!D4</f>
        <v>0</v>
      </c>
      <c r="Q5" s="111">
        <f>+O5*各種係数!C4</f>
        <v>0</v>
      </c>
      <c r="R5" s="111">
        <f t="array" ref="R5:R40">MMULT(逆行列係数!C4:AL39,計算!P5:P40)</f>
        <v>0</v>
      </c>
      <c r="S5" s="111">
        <f>+R5*各種係数!E4</f>
        <v>0</v>
      </c>
      <c r="T5" s="111">
        <f>+R5*各種係数!F4</f>
        <v>0</v>
      </c>
      <c r="U5" s="111">
        <f>+D5+J5+R5</f>
        <v>0</v>
      </c>
      <c r="V5" s="111">
        <f>+E5+K5+S5</f>
        <v>0</v>
      </c>
      <c r="W5" s="111">
        <f>+F5+L5+T5</f>
        <v>0</v>
      </c>
      <c r="X5" s="111">
        <f>$D5*各種係数!H4*各種係数!$L$5</f>
        <v>0</v>
      </c>
      <c r="Y5" s="111">
        <f>$J5*各種係数!H4*各種係数!$L$5</f>
        <v>0</v>
      </c>
      <c r="Z5" s="111">
        <f>$R5*各種係数!H4*各種係数!$L$5</f>
        <v>0</v>
      </c>
      <c r="AA5" s="111">
        <f>SUM(X5:Z5)</f>
        <v>0</v>
      </c>
      <c r="AB5" s="111">
        <f>$D5*各種係数!I4*各種係数!$L$5</f>
        <v>0</v>
      </c>
      <c r="AC5" s="111">
        <f>$J5*各種係数!I4*各種係数!$L$5</f>
        <v>0</v>
      </c>
      <c r="AD5" s="111">
        <f>$R5*各種係数!I4*各種係数!$L$5</f>
        <v>0</v>
      </c>
      <c r="AE5" s="484">
        <f>SUM(AB5:AD5)</f>
        <v>0</v>
      </c>
      <c r="AF5" s="144">
        <f ca="1">$D5*環境係数!F7*各種係数!$L$5</f>
        <v>0</v>
      </c>
      <c r="AG5" s="144">
        <f ca="1">$D5*環境係数!G7*各種係数!$L$5</f>
        <v>0</v>
      </c>
      <c r="AH5" s="144">
        <f ca="1">$J5*環境係数!F7*各種係数!$L$5</f>
        <v>0</v>
      </c>
      <c r="AI5" s="144">
        <f ca="1">$J5*環境係数!G7*各種係数!$L$5</f>
        <v>0</v>
      </c>
      <c r="AJ5" s="144">
        <f ca="1">$R5*環境係数!F7*各種係数!$L$5</f>
        <v>0</v>
      </c>
      <c r="AK5" s="144">
        <f ca="1">$R5*環境係数!G7*各種係数!$L$5</f>
        <v>0</v>
      </c>
      <c r="AL5" s="144">
        <f ca="1">$U5*環境係数!F7*各種係数!$L$5</f>
        <v>0</v>
      </c>
      <c r="AM5" s="112">
        <f ca="1">$U5*環境係数!G7*各種係数!$L$5</f>
        <v>0</v>
      </c>
    </row>
    <row r="6" spans="1:39">
      <c r="A6" s="109">
        <v>2</v>
      </c>
      <c r="B6" s="57" t="s">
        <v>1</v>
      </c>
      <c r="C6" s="112">
        <f>価格変換!J7</f>
        <v>0</v>
      </c>
      <c r="D6" s="112">
        <f>C6*各種係数!D5</f>
        <v>0</v>
      </c>
      <c r="E6" s="112">
        <f>D6*各種係数!E5</f>
        <v>0</v>
      </c>
      <c r="F6" s="112">
        <f>D6*各種係数!F5</f>
        <v>0</v>
      </c>
      <c r="G6" s="112">
        <f>投入係数!AM55</f>
        <v>0</v>
      </c>
      <c r="H6" s="112">
        <f>G6*各種係数!D5</f>
        <v>0</v>
      </c>
      <c r="I6" s="112">
        <f>G6*各種係数!C5</f>
        <v>0</v>
      </c>
      <c r="J6" s="112">
        <v>0</v>
      </c>
      <c r="K6" s="112">
        <f>J6*各種係数!E5</f>
        <v>0</v>
      </c>
      <c r="L6" s="112">
        <f>J6*各種係数!F5</f>
        <v>0</v>
      </c>
      <c r="M6" s="112"/>
      <c r="N6" s="112"/>
      <c r="O6" s="112">
        <f>+N$41*各種係数!G5</f>
        <v>0</v>
      </c>
      <c r="P6" s="112">
        <f>+O6*各種係数!D5</f>
        <v>0</v>
      </c>
      <c r="Q6" s="112">
        <f>+O6*各種係数!C5</f>
        <v>0</v>
      </c>
      <c r="R6" s="112">
        <v>0</v>
      </c>
      <c r="S6" s="112">
        <f>+R6*各種係数!E5</f>
        <v>0</v>
      </c>
      <c r="T6" s="112">
        <f>+R6*各種係数!F5</f>
        <v>0</v>
      </c>
      <c r="U6" s="112">
        <f t="shared" ref="U6:W40" si="0">+D6+J6+R6</f>
        <v>0</v>
      </c>
      <c r="V6" s="112">
        <f t="shared" si="0"/>
        <v>0</v>
      </c>
      <c r="W6" s="112">
        <f t="shared" si="0"/>
        <v>0</v>
      </c>
      <c r="X6" s="112">
        <f>$D6*各種係数!H5*各種係数!$L$5</f>
        <v>0</v>
      </c>
      <c r="Y6" s="112">
        <f>$J6*各種係数!H5*各種係数!$L$5</f>
        <v>0</v>
      </c>
      <c r="Z6" s="112">
        <f>$R6*各種係数!H5*各種係数!$L$5</f>
        <v>0</v>
      </c>
      <c r="AA6" s="112">
        <f t="shared" ref="AA6:AA40" si="1">SUM(X6:Z6)</f>
        <v>0</v>
      </c>
      <c r="AB6" s="112">
        <f>$D6*各種係数!I5*各種係数!$L$5</f>
        <v>0</v>
      </c>
      <c r="AC6" s="112">
        <f>$J6*各種係数!I5*各種係数!$L$5</f>
        <v>0</v>
      </c>
      <c r="AD6" s="112">
        <f>$R6*各種係数!I5*各種係数!$L$5</f>
        <v>0</v>
      </c>
      <c r="AE6" s="144">
        <f t="shared" ref="AE6:AE40" si="2">SUM(AB6:AD6)</f>
        <v>0</v>
      </c>
      <c r="AF6" s="144">
        <f ca="1">$D6*環境係数!F8*各種係数!$L$5</f>
        <v>0</v>
      </c>
      <c r="AG6" s="144">
        <f ca="1">$D6*環境係数!G8*各種係数!$L$5</f>
        <v>0</v>
      </c>
      <c r="AH6" s="144">
        <f ca="1">$J6*環境係数!F8*各種係数!$L$5</f>
        <v>0</v>
      </c>
      <c r="AI6" s="144">
        <f ca="1">$J6*環境係数!G8*各種係数!$L$5</f>
        <v>0</v>
      </c>
      <c r="AJ6" s="144">
        <f ca="1">$R6*環境係数!F8*各種係数!$L$5</f>
        <v>0</v>
      </c>
      <c r="AK6" s="144">
        <f ca="1">$R6*環境係数!G8*各種係数!$L$5</f>
        <v>0</v>
      </c>
      <c r="AL6" s="144">
        <f ca="1">$U6*環境係数!F8*各種係数!$L$5</f>
        <v>0</v>
      </c>
      <c r="AM6" s="112">
        <f ca="1">$U6*環境係数!G8*各種係数!$L$5</f>
        <v>0</v>
      </c>
    </row>
    <row r="7" spans="1:39">
      <c r="A7" s="109">
        <v>3</v>
      </c>
      <c r="B7" s="57" t="s">
        <v>2</v>
      </c>
      <c r="C7" s="112">
        <f>価格変換!J8</f>
        <v>0</v>
      </c>
      <c r="D7" s="112">
        <f>C7*各種係数!D6</f>
        <v>0</v>
      </c>
      <c r="E7" s="112">
        <f>D7*各種係数!E6</f>
        <v>0</v>
      </c>
      <c r="F7" s="112">
        <f>D7*各種係数!F6</f>
        <v>0</v>
      </c>
      <c r="G7" s="112">
        <f>投入係数!AM56</f>
        <v>0</v>
      </c>
      <c r="H7" s="112">
        <f>G7*各種係数!D6</f>
        <v>0</v>
      </c>
      <c r="I7" s="112">
        <f>G7*各種係数!C6</f>
        <v>0</v>
      </c>
      <c r="J7" s="112">
        <v>0</v>
      </c>
      <c r="K7" s="112">
        <f>J7*各種係数!E6</f>
        <v>0</v>
      </c>
      <c r="L7" s="112">
        <f>J7*各種係数!F6</f>
        <v>0</v>
      </c>
      <c r="M7" s="112"/>
      <c r="N7" s="112"/>
      <c r="O7" s="112">
        <f>+N$41*各種係数!G6</f>
        <v>0</v>
      </c>
      <c r="P7" s="112">
        <f>+O7*各種係数!D6</f>
        <v>0</v>
      </c>
      <c r="Q7" s="112">
        <f>+O7*各種係数!C6</f>
        <v>0</v>
      </c>
      <c r="R7" s="112">
        <v>0</v>
      </c>
      <c r="S7" s="112">
        <f>+R7*各種係数!E6</f>
        <v>0</v>
      </c>
      <c r="T7" s="112">
        <f>+R7*各種係数!F6</f>
        <v>0</v>
      </c>
      <c r="U7" s="112">
        <f t="shared" si="0"/>
        <v>0</v>
      </c>
      <c r="V7" s="112">
        <f t="shared" si="0"/>
        <v>0</v>
      </c>
      <c r="W7" s="112">
        <f t="shared" si="0"/>
        <v>0</v>
      </c>
      <c r="X7" s="112">
        <f>$D7*各種係数!H6*各種係数!$L$5</f>
        <v>0</v>
      </c>
      <c r="Y7" s="112">
        <f>$J7*各種係数!H6*各種係数!$L$5</f>
        <v>0</v>
      </c>
      <c r="Z7" s="112">
        <f>$R7*各種係数!H6*各種係数!$L$5</f>
        <v>0</v>
      </c>
      <c r="AA7" s="112">
        <f t="shared" si="1"/>
        <v>0</v>
      </c>
      <c r="AB7" s="112">
        <f>$D7*各種係数!I6*各種係数!$L$5</f>
        <v>0</v>
      </c>
      <c r="AC7" s="112">
        <f>$J7*各種係数!I6*各種係数!$L$5</f>
        <v>0</v>
      </c>
      <c r="AD7" s="112">
        <f>$R7*各種係数!I6*各種係数!$L$5</f>
        <v>0</v>
      </c>
      <c r="AE7" s="144">
        <f t="shared" si="2"/>
        <v>0</v>
      </c>
      <c r="AF7" s="144">
        <f ca="1">$D7*環境係数!F9*各種係数!$L$5</f>
        <v>0</v>
      </c>
      <c r="AG7" s="144">
        <f ca="1">$D7*環境係数!G9*各種係数!$L$5</f>
        <v>0</v>
      </c>
      <c r="AH7" s="144">
        <f ca="1">$J7*環境係数!F9*各種係数!$L$5</f>
        <v>0</v>
      </c>
      <c r="AI7" s="144">
        <f ca="1">$J7*環境係数!G9*各種係数!$L$5</f>
        <v>0</v>
      </c>
      <c r="AJ7" s="144">
        <f ca="1">$R7*環境係数!F9*各種係数!$L$5</f>
        <v>0</v>
      </c>
      <c r="AK7" s="144">
        <f ca="1">$R7*環境係数!G9*各種係数!$L$5</f>
        <v>0</v>
      </c>
      <c r="AL7" s="144">
        <f ca="1">$U7*環境係数!F9*各種係数!$L$5</f>
        <v>0</v>
      </c>
      <c r="AM7" s="112">
        <f ca="1">$U7*環境係数!G9*各種係数!$L$5</f>
        <v>0</v>
      </c>
    </row>
    <row r="8" spans="1:39">
      <c r="A8" s="109">
        <v>6</v>
      </c>
      <c r="B8" s="57" t="s">
        <v>3</v>
      </c>
      <c r="C8" s="112">
        <f>価格変換!J9</f>
        <v>0</v>
      </c>
      <c r="D8" s="112">
        <f>C8*各種係数!D7</f>
        <v>0</v>
      </c>
      <c r="E8" s="112">
        <f>D8*各種係数!E7</f>
        <v>0</v>
      </c>
      <c r="F8" s="112">
        <f>D8*各種係数!F7</f>
        <v>0</v>
      </c>
      <c r="G8" s="112">
        <f>投入係数!AM57</f>
        <v>0</v>
      </c>
      <c r="H8" s="112">
        <f>G8*各種係数!D7</f>
        <v>0</v>
      </c>
      <c r="I8" s="112">
        <f>G8*各種係数!C7</f>
        <v>0</v>
      </c>
      <c r="J8" s="112">
        <v>0</v>
      </c>
      <c r="K8" s="112">
        <f>J8*各種係数!E7</f>
        <v>0</v>
      </c>
      <c r="L8" s="112">
        <f>J8*各種係数!F7</f>
        <v>0</v>
      </c>
      <c r="M8" s="112"/>
      <c r="N8" s="112"/>
      <c r="O8" s="112">
        <f>+N$41*各種係数!G7</f>
        <v>0</v>
      </c>
      <c r="P8" s="112">
        <f>+O8*各種係数!D7</f>
        <v>0</v>
      </c>
      <c r="Q8" s="112">
        <f>+O8*各種係数!C7</f>
        <v>0</v>
      </c>
      <c r="R8" s="112">
        <v>0</v>
      </c>
      <c r="S8" s="112">
        <f>+R8*各種係数!E7</f>
        <v>0</v>
      </c>
      <c r="T8" s="112">
        <f>+R8*各種係数!F7</f>
        <v>0</v>
      </c>
      <c r="U8" s="112">
        <f t="shared" si="0"/>
        <v>0</v>
      </c>
      <c r="V8" s="112">
        <f t="shared" si="0"/>
        <v>0</v>
      </c>
      <c r="W8" s="112">
        <f t="shared" si="0"/>
        <v>0</v>
      </c>
      <c r="X8" s="112">
        <f>$D8*各種係数!H7*各種係数!$L$5</f>
        <v>0</v>
      </c>
      <c r="Y8" s="112">
        <f>$J8*各種係数!H7*各種係数!$L$5</f>
        <v>0</v>
      </c>
      <c r="Z8" s="112">
        <f>$R8*各種係数!H7*各種係数!$L$5</f>
        <v>0</v>
      </c>
      <c r="AA8" s="112">
        <f t="shared" si="1"/>
        <v>0</v>
      </c>
      <c r="AB8" s="112">
        <f>$D8*各種係数!I7*各種係数!$L$5</f>
        <v>0</v>
      </c>
      <c r="AC8" s="112">
        <f>$J8*各種係数!I7*各種係数!$L$5</f>
        <v>0</v>
      </c>
      <c r="AD8" s="112">
        <f>$R8*各種係数!I7*各種係数!$L$5</f>
        <v>0</v>
      </c>
      <c r="AE8" s="144">
        <f t="shared" si="2"/>
        <v>0</v>
      </c>
      <c r="AF8" s="144">
        <f ca="1">$D8*環境係数!F10*各種係数!$L$5</f>
        <v>0</v>
      </c>
      <c r="AG8" s="144">
        <f ca="1">$D8*環境係数!G10*各種係数!$L$5</f>
        <v>0</v>
      </c>
      <c r="AH8" s="144">
        <f ca="1">$J8*環境係数!F10*各種係数!$L$5</f>
        <v>0</v>
      </c>
      <c r="AI8" s="144">
        <f ca="1">$J8*環境係数!G10*各種係数!$L$5</f>
        <v>0</v>
      </c>
      <c r="AJ8" s="144">
        <f ca="1">$R8*環境係数!F10*各種係数!$L$5</f>
        <v>0</v>
      </c>
      <c r="AK8" s="144">
        <f ca="1">$R8*環境係数!G10*各種係数!$L$5</f>
        <v>0</v>
      </c>
      <c r="AL8" s="144">
        <f ca="1">$U8*環境係数!F10*各種係数!$L$5</f>
        <v>0</v>
      </c>
      <c r="AM8" s="112">
        <f ca="1">$U8*環境係数!G10*各種係数!$L$5</f>
        <v>0</v>
      </c>
    </row>
    <row r="9" spans="1:39">
      <c r="A9" s="109">
        <v>11</v>
      </c>
      <c r="B9" s="57" t="s">
        <v>4</v>
      </c>
      <c r="C9" s="112">
        <f>価格変換!J10</f>
        <v>0</v>
      </c>
      <c r="D9" s="112">
        <f>C9*各種係数!D8</f>
        <v>0</v>
      </c>
      <c r="E9" s="112">
        <f>D9*各種係数!E8</f>
        <v>0</v>
      </c>
      <c r="F9" s="112">
        <f>D9*各種係数!F8</f>
        <v>0</v>
      </c>
      <c r="G9" s="112">
        <f>投入係数!AM58</f>
        <v>0</v>
      </c>
      <c r="H9" s="112">
        <f>G9*各種係数!D8</f>
        <v>0</v>
      </c>
      <c r="I9" s="112">
        <f>G9*各種係数!C8</f>
        <v>0</v>
      </c>
      <c r="J9" s="112">
        <v>0</v>
      </c>
      <c r="K9" s="112">
        <f>J9*各種係数!E8</f>
        <v>0</v>
      </c>
      <c r="L9" s="112">
        <f>J9*各種係数!F8</f>
        <v>0</v>
      </c>
      <c r="M9" s="112"/>
      <c r="N9" s="112"/>
      <c r="O9" s="112">
        <f>+N$41*各種係数!G8</f>
        <v>0</v>
      </c>
      <c r="P9" s="112">
        <f>+O9*各種係数!D8</f>
        <v>0</v>
      </c>
      <c r="Q9" s="112">
        <f>+O9*各種係数!C8</f>
        <v>0</v>
      </c>
      <c r="R9" s="112">
        <v>0</v>
      </c>
      <c r="S9" s="112">
        <f>+R9*各種係数!E8</f>
        <v>0</v>
      </c>
      <c r="T9" s="112">
        <f>+R9*各種係数!F8</f>
        <v>0</v>
      </c>
      <c r="U9" s="112">
        <f t="shared" si="0"/>
        <v>0</v>
      </c>
      <c r="V9" s="112">
        <f t="shared" si="0"/>
        <v>0</v>
      </c>
      <c r="W9" s="112">
        <f t="shared" si="0"/>
        <v>0</v>
      </c>
      <c r="X9" s="112">
        <f>$D9*各種係数!H8*各種係数!$L$5</f>
        <v>0</v>
      </c>
      <c r="Y9" s="112">
        <f>$J9*各種係数!H8*各種係数!$L$5</f>
        <v>0</v>
      </c>
      <c r="Z9" s="112">
        <f>$R9*各種係数!H8*各種係数!$L$5</f>
        <v>0</v>
      </c>
      <c r="AA9" s="112">
        <f t="shared" si="1"/>
        <v>0</v>
      </c>
      <c r="AB9" s="112">
        <f>$D9*各種係数!I8*各種係数!$L$5</f>
        <v>0</v>
      </c>
      <c r="AC9" s="112">
        <f>$J9*各種係数!I8*各種係数!$L$5</f>
        <v>0</v>
      </c>
      <c r="AD9" s="112">
        <f>$R9*各種係数!I8*各種係数!$L$5</f>
        <v>0</v>
      </c>
      <c r="AE9" s="144">
        <f t="shared" si="2"/>
        <v>0</v>
      </c>
      <c r="AF9" s="144">
        <f ca="1">$D9*環境係数!F11*各種係数!$L$5</f>
        <v>0</v>
      </c>
      <c r="AG9" s="144">
        <f ca="1">$D9*環境係数!G11*各種係数!$L$5</f>
        <v>0</v>
      </c>
      <c r="AH9" s="144">
        <f ca="1">$J9*環境係数!F11*各種係数!$L$5</f>
        <v>0</v>
      </c>
      <c r="AI9" s="144">
        <f ca="1">$J9*環境係数!G11*各種係数!$L$5</f>
        <v>0</v>
      </c>
      <c r="AJ9" s="144">
        <f ca="1">$R9*環境係数!F11*各種係数!$L$5</f>
        <v>0</v>
      </c>
      <c r="AK9" s="144">
        <f ca="1">$R9*環境係数!G11*各種係数!$L$5</f>
        <v>0</v>
      </c>
      <c r="AL9" s="144">
        <f ca="1">$U9*環境係数!F11*各種係数!$L$5</f>
        <v>0</v>
      </c>
      <c r="AM9" s="112">
        <f ca="1">$U9*環境係数!G11*各種係数!$L$5</f>
        <v>0</v>
      </c>
    </row>
    <row r="10" spans="1:39">
      <c r="A10" s="81">
        <v>15</v>
      </c>
      <c r="B10" s="58" t="s">
        <v>5</v>
      </c>
      <c r="C10" s="113">
        <f>価格変換!J11</f>
        <v>0</v>
      </c>
      <c r="D10" s="113">
        <f>C10*各種係数!D9</f>
        <v>0</v>
      </c>
      <c r="E10" s="113">
        <f>D10*各種係数!E9</f>
        <v>0</v>
      </c>
      <c r="F10" s="113">
        <f>D10*各種係数!F9</f>
        <v>0</v>
      </c>
      <c r="G10" s="113">
        <f>投入係数!AM59</f>
        <v>0</v>
      </c>
      <c r="H10" s="113">
        <f>G10*各種係数!D9</f>
        <v>0</v>
      </c>
      <c r="I10" s="113">
        <f>G10*各種係数!C9</f>
        <v>0</v>
      </c>
      <c r="J10" s="113">
        <v>0</v>
      </c>
      <c r="K10" s="113">
        <f>J10*各種係数!E9</f>
        <v>0</v>
      </c>
      <c r="L10" s="113">
        <f>J10*各種係数!F9</f>
        <v>0</v>
      </c>
      <c r="M10" s="113"/>
      <c r="N10" s="113"/>
      <c r="O10" s="113">
        <f>+N$41*各種係数!G9</f>
        <v>0</v>
      </c>
      <c r="P10" s="113">
        <f>+O10*各種係数!D9</f>
        <v>0</v>
      </c>
      <c r="Q10" s="113">
        <f>+O10*各種係数!C9</f>
        <v>0</v>
      </c>
      <c r="R10" s="113">
        <v>0</v>
      </c>
      <c r="S10" s="113">
        <f>+R10*各種係数!E9</f>
        <v>0</v>
      </c>
      <c r="T10" s="113">
        <f>+R10*各種係数!F9</f>
        <v>0</v>
      </c>
      <c r="U10" s="113">
        <f t="shared" si="0"/>
        <v>0</v>
      </c>
      <c r="V10" s="113">
        <f t="shared" si="0"/>
        <v>0</v>
      </c>
      <c r="W10" s="113">
        <f t="shared" si="0"/>
        <v>0</v>
      </c>
      <c r="X10" s="113">
        <f>$D10*各種係数!H9*各種係数!$L$5</f>
        <v>0</v>
      </c>
      <c r="Y10" s="113">
        <f>$J10*各種係数!H9*各種係数!$L$5</f>
        <v>0</v>
      </c>
      <c r="Z10" s="113">
        <f>$R10*各種係数!H9*各種係数!$L$5</f>
        <v>0</v>
      </c>
      <c r="AA10" s="113">
        <f t="shared" si="1"/>
        <v>0</v>
      </c>
      <c r="AB10" s="113">
        <f>$D10*各種係数!I9*各種係数!$L$5</f>
        <v>0</v>
      </c>
      <c r="AC10" s="113">
        <f>$J10*各種係数!I9*各種係数!$L$5</f>
        <v>0</v>
      </c>
      <c r="AD10" s="113">
        <f>$R10*各種係数!I9*各種係数!$L$5</f>
        <v>0</v>
      </c>
      <c r="AE10" s="145">
        <f t="shared" si="2"/>
        <v>0</v>
      </c>
      <c r="AF10" s="145">
        <f ca="1">$D10*環境係数!F12*各種係数!$L$5</f>
        <v>0</v>
      </c>
      <c r="AG10" s="145">
        <f ca="1">$D10*環境係数!G12*各種係数!$L$5</f>
        <v>0</v>
      </c>
      <c r="AH10" s="145">
        <f ca="1">$J10*環境係数!F12*各種係数!$L$5</f>
        <v>0</v>
      </c>
      <c r="AI10" s="145">
        <f ca="1">$J10*環境係数!G12*各種係数!$L$5</f>
        <v>0</v>
      </c>
      <c r="AJ10" s="145">
        <f ca="1">$R10*環境係数!F12*各種係数!$L$5</f>
        <v>0</v>
      </c>
      <c r="AK10" s="145">
        <f ca="1">$R10*環境係数!G12*各種係数!$L$5</f>
        <v>0</v>
      </c>
      <c r="AL10" s="113">
        <f ca="1">$U10*環境係数!F12*各種係数!$L$5</f>
        <v>0</v>
      </c>
      <c r="AM10" s="113">
        <f ca="1">$U10*環境係数!G12*各種係数!$L$5</f>
        <v>0</v>
      </c>
    </row>
    <row r="11" spans="1:39">
      <c r="A11" s="109">
        <v>16</v>
      </c>
      <c r="B11" s="57" t="s">
        <v>6</v>
      </c>
      <c r="C11" s="112">
        <f>価格変換!J12</f>
        <v>0</v>
      </c>
      <c r="D11" s="112">
        <f>C11*各種係数!D10</f>
        <v>0</v>
      </c>
      <c r="E11" s="112">
        <f>D11*各種係数!E10</f>
        <v>0</v>
      </c>
      <c r="F11" s="112">
        <f>D11*各種係数!F10</f>
        <v>0</v>
      </c>
      <c r="G11" s="112">
        <f>投入係数!AM60</f>
        <v>0</v>
      </c>
      <c r="H11" s="112">
        <f>G11*各種係数!D10</f>
        <v>0</v>
      </c>
      <c r="I11" s="112">
        <f>G11*各種係数!C10</f>
        <v>0</v>
      </c>
      <c r="J11" s="112">
        <v>0</v>
      </c>
      <c r="K11" s="112">
        <f>J11*各種係数!E10</f>
        <v>0</v>
      </c>
      <c r="L11" s="112">
        <f>J11*各種係数!F10</f>
        <v>0</v>
      </c>
      <c r="M11" s="112"/>
      <c r="N11" s="112"/>
      <c r="O11" s="112">
        <f>+N$41*各種係数!G10</f>
        <v>0</v>
      </c>
      <c r="P11" s="112">
        <f>+O11*各種係数!D10</f>
        <v>0</v>
      </c>
      <c r="Q11" s="112">
        <f>+O11*各種係数!C10</f>
        <v>0</v>
      </c>
      <c r="R11" s="112">
        <v>0</v>
      </c>
      <c r="S11" s="112">
        <f>+R11*各種係数!E10</f>
        <v>0</v>
      </c>
      <c r="T11" s="112">
        <f>+R11*各種係数!F10</f>
        <v>0</v>
      </c>
      <c r="U11" s="112">
        <f t="shared" si="0"/>
        <v>0</v>
      </c>
      <c r="V11" s="112">
        <f t="shared" si="0"/>
        <v>0</v>
      </c>
      <c r="W11" s="112">
        <f t="shared" si="0"/>
        <v>0</v>
      </c>
      <c r="X11" s="112">
        <f>$D11*各種係数!H10*各種係数!$L$5</f>
        <v>0</v>
      </c>
      <c r="Y11" s="112">
        <f>$J11*各種係数!H10*各種係数!$L$5</f>
        <v>0</v>
      </c>
      <c r="Z11" s="112">
        <f>$R11*各種係数!H10*各種係数!$L$5</f>
        <v>0</v>
      </c>
      <c r="AA11" s="112">
        <f t="shared" si="1"/>
        <v>0</v>
      </c>
      <c r="AB11" s="112">
        <f>$D11*各種係数!I10*各種係数!$L$5</f>
        <v>0</v>
      </c>
      <c r="AC11" s="112">
        <f>$J11*各種係数!I10*各種係数!$L$5</f>
        <v>0</v>
      </c>
      <c r="AD11" s="112">
        <f>$R11*各種係数!I10*各種係数!$L$5</f>
        <v>0</v>
      </c>
      <c r="AE11" s="144">
        <f t="shared" si="2"/>
        <v>0</v>
      </c>
      <c r="AF11" s="144">
        <f ca="1">$D11*環境係数!F13*各種係数!$L$5</f>
        <v>0</v>
      </c>
      <c r="AG11" s="144">
        <f ca="1">$D11*環境係数!G13*各種係数!$L$5</f>
        <v>0</v>
      </c>
      <c r="AH11" s="144">
        <f ca="1">$J11*環境係数!F13*各種係数!$L$5</f>
        <v>0</v>
      </c>
      <c r="AI11" s="144">
        <f ca="1">$J11*環境係数!G13*各種係数!$L$5</f>
        <v>0</v>
      </c>
      <c r="AJ11" s="144">
        <f ca="1">$R11*環境係数!F13*各種係数!$L$5</f>
        <v>0</v>
      </c>
      <c r="AK11" s="144">
        <f ca="1">$R11*環境係数!G13*各種係数!$L$5</f>
        <v>0</v>
      </c>
      <c r="AL11" s="144">
        <f ca="1">$U11*環境係数!F13*各種係数!$L$5</f>
        <v>0</v>
      </c>
      <c r="AM11" s="112">
        <f ca="1">$U11*環境係数!G13*各種係数!$L$5</f>
        <v>0</v>
      </c>
    </row>
    <row r="12" spans="1:39">
      <c r="A12" s="109">
        <v>20</v>
      </c>
      <c r="B12" s="57" t="s">
        <v>7</v>
      </c>
      <c r="C12" s="112">
        <f>価格変換!J13</f>
        <v>0</v>
      </c>
      <c r="D12" s="112">
        <f>C12*各種係数!D11</f>
        <v>0</v>
      </c>
      <c r="E12" s="112">
        <f>D12*各種係数!E11</f>
        <v>0</v>
      </c>
      <c r="F12" s="112">
        <f>D12*各種係数!F11</f>
        <v>0</v>
      </c>
      <c r="G12" s="112">
        <f>投入係数!AM61</f>
        <v>0</v>
      </c>
      <c r="H12" s="112">
        <f>G12*各種係数!D11</f>
        <v>0</v>
      </c>
      <c r="I12" s="112">
        <f>G12*各種係数!C11</f>
        <v>0</v>
      </c>
      <c r="J12" s="112">
        <v>0</v>
      </c>
      <c r="K12" s="112">
        <f>J12*各種係数!E11</f>
        <v>0</v>
      </c>
      <c r="L12" s="112">
        <f>J12*各種係数!F11</f>
        <v>0</v>
      </c>
      <c r="M12" s="112"/>
      <c r="N12" s="112"/>
      <c r="O12" s="112">
        <f>+N$41*各種係数!G11</f>
        <v>0</v>
      </c>
      <c r="P12" s="112">
        <f>+O12*各種係数!D11</f>
        <v>0</v>
      </c>
      <c r="Q12" s="112">
        <f>+O12*各種係数!C11</f>
        <v>0</v>
      </c>
      <c r="R12" s="112">
        <v>0</v>
      </c>
      <c r="S12" s="112">
        <f>+R12*各種係数!E11</f>
        <v>0</v>
      </c>
      <c r="T12" s="112">
        <f>+R12*各種係数!F11</f>
        <v>0</v>
      </c>
      <c r="U12" s="112">
        <f t="shared" si="0"/>
        <v>0</v>
      </c>
      <c r="V12" s="112">
        <f t="shared" si="0"/>
        <v>0</v>
      </c>
      <c r="W12" s="112">
        <f t="shared" si="0"/>
        <v>0</v>
      </c>
      <c r="X12" s="112">
        <f>$D12*各種係数!H11*各種係数!$L$5</f>
        <v>0</v>
      </c>
      <c r="Y12" s="112">
        <f>$J12*各種係数!H11*各種係数!$L$5</f>
        <v>0</v>
      </c>
      <c r="Z12" s="112">
        <f>$R12*各種係数!H11*各種係数!$L$5</f>
        <v>0</v>
      </c>
      <c r="AA12" s="112">
        <f t="shared" si="1"/>
        <v>0</v>
      </c>
      <c r="AB12" s="112">
        <f>$D12*各種係数!I11*各種係数!$L$5</f>
        <v>0</v>
      </c>
      <c r="AC12" s="112">
        <f>$J12*各種係数!I11*各種係数!$L$5</f>
        <v>0</v>
      </c>
      <c r="AD12" s="112">
        <f>$R12*各種係数!I11*各種係数!$L$5</f>
        <v>0</v>
      </c>
      <c r="AE12" s="144">
        <f t="shared" si="2"/>
        <v>0</v>
      </c>
      <c r="AF12" s="144">
        <f ca="1">$D12*環境係数!F14*各種係数!$L$5</f>
        <v>0</v>
      </c>
      <c r="AG12" s="144">
        <f ca="1">$D12*環境係数!G14*各種係数!$L$5</f>
        <v>0</v>
      </c>
      <c r="AH12" s="144">
        <f ca="1">$J12*環境係数!F14*各種係数!$L$5</f>
        <v>0</v>
      </c>
      <c r="AI12" s="144">
        <f ca="1">$J12*環境係数!G14*各種係数!$L$5</f>
        <v>0</v>
      </c>
      <c r="AJ12" s="144">
        <f ca="1">$R12*環境係数!F14*各種係数!$L$5</f>
        <v>0</v>
      </c>
      <c r="AK12" s="144">
        <f ca="1">$R12*環境係数!G14*各種係数!$L$5</f>
        <v>0</v>
      </c>
      <c r="AL12" s="144">
        <f ca="1">$U12*環境係数!F14*各種係数!$L$5</f>
        <v>0</v>
      </c>
      <c r="AM12" s="112">
        <f ca="1">$U12*環境係数!G14*各種係数!$L$5</f>
        <v>0</v>
      </c>
    </row>
    <row r="13" spans="1:39">
      <c r="A13" s="109">
        <v>21</v>
      </c>
      <c r="B13" s="57" t="s">
        <v>8</v>
      </c>
      <c r="C13" s="112">
        <f>価格変換!J14</f>
        <v>0</v>
      </c>
      <c r="D13" s="112">
        <f>C13*各種係数!D12</f>
        <v>0</v>
      </c>
      <c r="E13" s="112">
        <f>D13*各種係数!E12</f>
        <v>0</v>
      </c>
      <c r="F13" s="112">
        <f>D13*各種係数!F12</f>
        <v>0</v>
      </c>
      <c r="G13" s="112">
        <f>投入係数!AM62</f>
        <v>0</v>
      </c>
      <c r="H13" s="112">
        <f>G13*各種係数!D12</f>
        <v>0</v>
      </c>
      <c r="I13" s="112">
        <f>G13*各種係数!C12</f>
        <v>0</v>
      </c>
      <c r="J13" s="112">
        <v>0</v>
      </c>
      <c r="K13" s="112">
        <f>J13*各種係数!E12</f>
        <v>0</v>
      </c>
      <c r="L13" s="112">
        <f>J13*各種係数!F12</f>
        <v>0</v>
      </c>
      <c r="M13" s="112"/>
      <c r="N13" s="112"/>
      <c r="O13" s="112">
        <f>+N$41*各種係数!G12</f>
        <v>0</v>
      </c>
      <c r="P13" s="112">
        <f>+O13*各種係数!D12</f>
        <v>0</v>
      </c>
      <c r="Q13" s="112">
        <f>+O13*各種係数!C12</f>
        <v>0</v>
      </c>
      <c r="R13" s="112">
        <v>0</v>
      </c>
      <c r="S13" s="112">
        <f>+R13*各種係数!E12</f>
        <v>0</v>
      </c>
      <c r="T13" s="112">
        <f>+R13*各種係数!F12</f>
        <v>0</v>
      </c>
      <c r="U13" s="112">
        <f t="shared" si="0"/>
        <v>0</v>
      </c>
      <c r="V13" s="112">
        <f t="shared" si="0"/>
        <v>0</v>
      </c>
      <c r="W13" s="112">
        <f t="shared" si="0"/>
        <v>0</v>
      </c>
      <c r="X13" s="112">
        <f>$D13*各種係数!H12*各種係数!$L$5</f>
        <v>0</v>
      </c>
      <c r="Y13" s="112">
        <f>$J13*各種係数!H12*各種係数!$L$5</f>
        <v>0</v>
      </c>
      <c r="Z13" s="112">
        <f>$R13*各種係数!H12*各種係数!$L$5</f>
        <v>0</v>
      </c>
      <c r="AA13" s="112">
        <f t="shared" si="1"/>
        <v>0</v>
      </c>
      <c r="AB13" s="112">
        <f>$D13*各種係数!I12*各種係数!$L$5</f>
        <v>0</v>
      </c>
      <c r="AC13" s="112">
        <f>$J13*各種係数!I12*各種係数!$L$5</f>
        <v>0</v>
      </c>
      <c r="AD13" s="112">
        <f>$R13*各種係数!I12*各種係数!$L$5</f>
        <v>0</v>
      </c>
      <c r="AE13" s="144">
        <f t="shared" si="2"/>
        <v>0</v>
      </c>
      <c r="AF13" s="144">
        <f ca="1">$D13*環境係数!F15*各種係数!$L$5</f>
        <v>0</v>
      </c>
      <c r="AG13" s="144">
        <f ca="1">$D13*環境係数!G15*各種係数!$L$5</f>
        <v>0</v>
      </c>
      <c r="AH13" s="144">
        <f ca="1">$J13*環境係数!F15*各種係数!$L$5</f>
        <v>0</v>
      </c>
      <c r="AI13" s="144">
        <f ca="1">$J13*環境係数!G15*各種係数!$L$5</f>
        <v>0</v>
      </c>
      <c r="AJ13" s="144">
        <f ca="1">$R13*環境係数!F15*各種係数!$L$5</f>
        <v>0</v>
      </c>
      <c r="AK13" s="144">
        <f ca="1">$R13*環境係数!G15*各種係数!$L$5</f>
        <v>0</v>
      </c>
      <c r="AL13" s="144">
        <f ca="1">$U13*環境係数!F15*各種係数!$L$5</f>
        <v>0</v>
      </c>
      <c r="AM13" s="112">
        <f ca="1">$U13*環境係数!G15*各種係数!$L$5</f>
        <v>0</v>
      </c>
    </row>
    <row r="14" spans="1:39">
      <c r="A14" s="82">
        <v>25</v>
      </c>
      <c r="B14" s="59" t="s">
        <v>9</v>
      </c>
      <c r="C14" s="114">
        <f>価格変換!J15</f>
        <v>0</v>
      </c>
      <c r="D14" s="114">
        <f>C14*各種係数!D13</f>
        <v>0</v>
      </c>
      <c r="E14" s="114">
        <f>D14*各種係数!E13</f>
        <v>0</v>
      </c>
      <c r="F14" s="114">
        <f>D14*各種係数!F13</f>
        <v>0</v>
      </c>
      <c r="G14" s="114">
        <f>投入係数!AM63</f>
        <v>0</v>
      </c>
      <c r="H14" s="114">
        <f>G14*各種係数!D13</f>
        <v>0</v>
      </c>
      <c r="I14" s="114">
        <f>G14*各種係数!C13</f>
        <v>0</v>
      </c>
      <c r="J14" s="114">
        <v>0</v>
      </c>
      <c r="K14" s="114">
        <f>J14*各種係数!E13</f>
        <v>0</v>
      </c>
      <c r="L14" s="114">
        <f>J14*各種係数!F13</f>
        <v>0</v>
      </c>
      <c r="M14" s="114"/>
      <c r="N14" s="114"/>
      <c r="O14" s="114">
        <f>+N$41*各種係数!G13</f>
        <v>0</v>
      </c>
      <c r="P14" s="114">
        <f>+O14*各種係数!D13</f>
        <v>0</v>
      </c>
      <c r="Q14" s="114">
        <f>+O14*各種係数!C13</f>
        <v>0</v>
      </c>
      <c r="R14" s="114">
        <v>0</v>
      </c>
      <c r="S14" s="114">
        <f>+R14*各種係数!E13</f>
        <v>0</v>
      </c>
      <c r="T14" s="114">
        <f>+R14*各種係数!F13</f>
        <v>0</v>
      </c>
      <c r="U14" s="114">
        <f t="shared" si="0"/>
        <v>0</v>
      </c>
      <c r="V14" s="114">
        <f t="shared" si="0"/>
        <v>0</v>
      </c>
      <c r="W14" s="114">
        <f t="shared" si="0"/>
        <v>0</v>
      </c>
      <c r="X14" s="114">
        <f>$D14*各種係数!H13*各種係数!$L$5</f>
        <v>0</v>
      </c>
      <c r="Y14" s="114">
        <f>$J14*各種係数!H13*各種係数!$L$5</f>
        <v>0</v>
      </c>
      <c r="Z14" s="114">
        <f>$R14*各種係数!H13*各種係数!$L$5</f>
        <v>0</v>
      </c>
      <c r="AA14" s="114">
        <f t="shared" si="1"/>
        <v>0</v>
      </c>
      <c r="AB14" s="114">
        <f>$D14*各種係数!I13*各種係数!$L$5</f>
        <v>0</v>
      </c>
      <c r="AC14" s="114">
        <f>$J14*各種係数!I13*各種係数!$L$5</f>
        <v>0</v>
      </c>
      <c r="AD14" s="114">
        <f>$R14*各種係数!I13*各種係数!$L$5</f>
        <v>0</v>
      </c>
      <c r="AE14" s="146">
        <f t="shared" si="2"/>
        <v>0</v>
      </c>
      <c r="AF14" s="146">
        <f ca="1">$D14*環境係数!F16*各種係数!$L$5</f>
        <v>0</v>
      </c>
      <c r="AG14" s="146">
        <f ca="1">$D14*環境係数!G16*各種係数!$L$5</f>
        <v>0</v>
      </c>
      <c r="AH14" s="146">
        <f ca="1">$J14*環境係数!F16*各種係数!$L$5</f>
        <v>0</v>
      </c>
      <c r="AI14" s="146">
        <f ca="1">$J14*環境係数!G16*各種係数!$L$5</f>
        <v>0</v>
      </c>
      <c r="AJ14" s="146">
        <f ca="1">$R14*環境係数!F16*各種係数!$L$5</f>
        <v>0</v>
      </c>
      <c r="AK14" s="146">
        <f ca="1">$R14*環境係数!G16*各種係数!$L$5</f>
        <v>0</v>
      </c>
      <c r="AL14" s="114">
        <f ca="1">$U14*環境係数!F16*各種係数!$L$5</f>
        <v>0</v>
      </c>
      <c r="AM14" s="112">
        <f ca="1">$U14*環境係数!G16*各種係数!$L$5</f>
        <v>0</v>
      </c>
    </row>
    <row r="15" spans="1:39">
      <c r="A15" s="109">
        <v>26</v>
      </c>
      <c r="B15" s="57" t="s">
        <v>10</v>
      </c>
      <c r="C15" s="112">
        <f>価格変換!J16</f>
        <v>0</v>
      </c>
      <c r="D15" s="112">
        <f>C15*各種係数!D14</f>
        <v>0</v>
      </c>
      <c r="E15" s="112">
        <f>D15*各種係数!E14</f>
        <v>0</v>
      </c>
      <c r="F15" s="112">
        <f>D15*各種係数!F14</f>
        <v>0</v>
      </c>
      <c r="G15" s="112">
        <f>投入係数!AM64</f>
        <v>0</v>
      </c>
      <c r="H15" s="112">
        <f>G15*各種係数!D14</f>
        <v>0</v>
      </c>
      <c r="I15" s="112">
        <f>G15*各種係数!C14</f>
        <v>0</v>
      </c>
      <c r="J15" s="112">
        <v>0</v>
      </c>
      <c r="K15" s="112">
        <f>J15*各種係数!E14</f>
        <v>0</v>
      </c>
      <c r="L15" s="112">
        <f>J15*各種係数!F14</f>
        <v>0</v>
      </c>
      <c r="M15" s="112"/>
      <c r="N15" s="112"/>
      <c r="O15" s="112">
        <f>+N$41*各種係数!G14</f>
        <v>0</v>
      </c>
      <c r="P15" s="112">
        <f>+O15*各種係数!D14</f>
        <v>0</v>
      </c>
      <c r="Q15" s="112">
        <f>+O15*各種係数!C14</f>
        <v>0</v>
      </c>
      <c r="R15" s="112">
        <v>0</v>
      </c>
      <c r="S15" s="112">
        <f>+R15*各種係数!E14</f>
        <v>0</v>
      </c>
      <c r="T15" s="112">
        <f>+R15*各種係数!F14</f>
        <v>0</v>
      </c>
      <c r="U15" s="112">
        <f t="shared" si="0"/>
        <v>0</v>
      </c>
      <c r="V15" s="112">
        <f t="shared" si="0"/>
        <v>0</v>
      </c>
      <c r="W15" s="112">
        <f t="shared" si="0"/>
        <v>0</v>
      </c>
      <c r="X15" s="112">
        <f>$D15*各種係数!H14*各種係数!$L$5</f>
        <v>0</v>
      </c>
      <c r="Y15" s="112">
        <f>$J15*各種係数!H14*各種係数!$L$5</f>
        <v>0</v>
      </c>
      <c r="Z15" s="112">
        <f>$R15*各種係数!H14*各種係数!$L$5</f>
        <v>0</v>
      </c>
      <c r="AA15" s="112">
        <f t="shared" si="1"/>
        <v>0</v>
      </c>
      <c r="AB15" s="112">
        <f>$D15*各種係数!I14*各種係数!$L$5</f>
        <v>0</v>
      </c>
      <c r="AC15" s="112">
        <f>$J15*各種係数!I14*各種係数!$L$5</f>
        <v>0</v>
      </c>
      <c r="AD15" s="112">
        <f>$R15*各種係数!I14*各種係数!$L$5</f>
        <v>0</v>
      </c>
      <c r="AE15" s="144">
        <f t="shared" si="2"/>
        <v>0</v>
      </c>
      <c r="AF15" s="144">
        <f ca="1">$D15*環境係数!F17*各種係数!$L$5</f>
        <v>0</v>
      </c>
      <c r="AG15" s="144">
        <f ca="1">$D15*環境係数!G17*各種係数!$L$5</f>
        <v>0</v>
      </c>
      <c r="AH15" s="144">
        <f ca="1">$J15*環境係数!F17*各種係数!$L$5</f>
        <v>0</v>
      </c>
      <c r="AI15" s="144">
        <f ca="1">$J15*環境係数!G17*各種係数!$L$5</f>
        <v>0</v>
      </c>
      <c r="AJ15" s="144">
        <f ca="1">$R15*環境係数!F17*各種係数!$L$5</f>
        <v>0</v>
      </c>
      <c r="AK15" s="144">
        <f ca="1">$R15*環境係数!G17*各種係数!$L$5</f>
        <v>0</v>
      </c>
      <c r="AL15" s="144">
        <f ca="1">$U15*環境係数!F17*各種係数!$L$5</f>
        <v>0</v>
      </c>
      <c r="AM15" s="113">
        <f ca="1">$U15*環境係数!G17*各種係数!$L$5</f>
        <v>0</v>
      </c>
    </row>
    <row r="16" spans="1:39">
      <c r="A16" s="109">
        <v>27</v>
      </c>
      <c r="B16" s="57" t="s">
        <v>11</v>
      </c>
      <c r="C16" s="112">
        <f>価格変換!J17</f>
        <v>0</v>
      </c>
      <c r="D16" s="112">
        <f>C16*各種係数!D15</f>
        <v>0</v>
      </c>
      <c r="E16" s="112">
        <f>D16*各種係数!E15</f>
        <v>0</v>
      </c>
      <c r="F16" s="112">
        <f>D16*各種係数!F15</f>
        <v>0</v>
      </c>
      <c r="G16" s="112">
        <f>投入係数!AM65</f>
        <v>0</v>
      </c>
      <c r="H16" s="112">
        <f>G16*各種係数!D15</f>
        <v>0</v>
      </c>
      <c r="I16" s="112">
        <f>G16*各種係数!C15</f>
        <v>0</v>
      </c>
      <c r="J16" s="112">
        <v>0</v>
      </c>
      <c r="K16" s="112">
        <f>J16*各種係数!E15</f>
        <v>0</v>
      </c>
      <c r="L16" s="112">
        <f>J16*各種係数!F15</f>
        <v>0</v>
      </c>
      <c r="M16" s="112"/>
      <c r="N16" s="112"/>
      <c r="O16" s="112">
        <f>+N$41*各種係数!G15</f>
        <v>0</v>
      </c>
      <c r="P16" s="112">
        <f>+O16*各種係数!D15</f>
        <v>0</v>
      </c>
      <c r="Q16" s="112">
        <f>+O16*各種係数!C15</f>
        <v>0</v>
      </c>
      <c r="R16" s="112">
        <v>0</v>
      </c>
      <c r="S16" s="112">
        <f>+R16*各種係数!E15</f>
        <v>0</v>
      </c>
      <c r="T16" s="112">
        <f>+R16*各種係数!F15</f>
        <v>0</v>
      </c>
      <c r="U16" s="112">
        <f t="shared" si="0"/>
        <v>0</v>
      </c>
      <c r="V16" s="112">
        <f t="shared" si="0"/>
        <v>0</v>
      </c>
      <c r="W16" s="112">
        <f t="shared" si="0"/>
        <v>0</v>
      </c>
      <c r="X16" s="112">
        <f>$D16*各種係数!H15*各種係数!$L$5</f>
        <v>0</v>
      </c>
      <c r="Y16" s="112">
        <f>$J16*各種係数!H15*各種係数!$L$5</f>
        <v>0</v>
      </c>
      <c r="Z16" s="112">
        <f>$R16*各種係数!H15*各種係数!$L$5</f>
        <v>0</v>
      </c>
      <c r="AA16" s="112">
        <f t="shared" si="1"/>
        <v>0</v>
      </c>
      <c r="AB16" s="112">
        <f>$D16*各種係数!I15*各種係数!$L$5</f>
        <v>0</v>
      </c>
      <c r="AC16" s="112">
        <f>$J16*各種係数!I15*各種係数!$L$5</f>
        <v>0</v>
      </c>
      <c r="AD16" s="112">
        <f>$R16*各種係数!I15*各種係数!$L$5</f>
        <v>0</v>
      </c>
      <c r="AE16" s="144">
        <f t="shared" si="2"/>
        <v>0</v>
      </c>
      <c r="AF16" s="144">
        <f ca="1">$D16*環境係数!F18*各種係数!$L$5</f>
        <v>0</v>
      </c>
      <c r="AG16" s="144">
        <f ca="1">$D16*環境係数!G18*各種係数!$L$5</f>
        <v>0</v>
      </c>
      <c r="AH16" s="144">
        <f ca="1">$J16*環境係数!F18*各種係数!$L$5</f>
        <v>0</v>
      </c>
      <c r="AI16" s="144">
        <f ca="1">$J16*環境係数!G18*各種係数!$L$5</f>
        <v>0</v>
      </c>
      <c r="AJ16" s="144">
        <f ca="1">$R16*環境係数!F18*各種係数!$L$5</f>
        <v>0</v>
      </c>
      <c r="AK16" s="144">
        <f ca="1">$R16*環境係数!G18*各種係数!$L$5</f>
        <v>0</v>
      </c>
      <c r="AL16" s="144">
        <f ca="1">$U16*環境係数!F18*各種係数!$L$5</f>
        <v>0</v>
      </c>
      <c r="AM16" s="112">
        <f ca="1">$U16*環境係数!G18*各種係数!$L$5</f>
        <v>0</v>
      </c>
    </row>
    <row r="17" spans="1:39">
      <c r="A17" s="109">
        <v>28</v>
      </c>
      <c r="B17" s="57" t="s">
        <v>12</v>
      </c>
      <c r="C17" s="112">
        <f>価格変換!J18</f>
        <v>0</v>
      </c>
      <c r="D17" s="112">
        <f>C17*各種係数!D16</f>
        <v>0</v>
      </c>
      <c r="E17" s="112">
        <f>D17*各種係数!E16</f>
        <v>0</v>
      </c>
      <c r="F17" s="112">
        <f>D17*各種係数!F16</f>
        <v>0</v>
      </c>
      <c r="G17" s="112">
        <f>投入係数!AM66</f>
        <v>0</v>
      </c>
      <c r="H17" s="112">
        <f>G17*各種係数!D16</f>
        <v>0</v>
      </c>
      <c r="I17" s="112">
        <f>G17*各種係数!C16</f>
        <v>0</v>
      </c>
      <c r="J17" s="112">
        <v>0</v>
      </c>
      <c r="K17" s="112">
        <f>J17*各種係数!E16</f>
        <v>0</v>
      </c>
      <c r="L17" s="112">
        <f>J17*各種係数!F16</f>
        <v>0</v>
      </c>
      <c r="M17" s="112"/>
      <c r="N17" s="112"/>
      <c r="O17" s="112">
        <f>+N$41*各種係数!G16</f>
        <v>0</v>
      </c>
      <c r="P17" s="112">
        <f>+O17*各種係数!D16</f>
        <v>0</v>
      </c>
      <c r="Q17" s="112">
        <f>+O17*各種係数!C16</f>
        <v>0</v>
      </c>
      <c r="R17" s="112">
        <v>0</v>
      </c>
      <c r="S17" s="112">
        <f>+R17*各種係数!E16</f>
        <v>0</v>
      </c>
      <c r="T17" s="112">
        <f>+R17*各種係数!F16</f>
        <v>0</v>
      </c>
      <c r="U17" s="112">
        <f t="shared" si="0"/>
        <v>0</v>
      </c>
      <c r="V17" s="112">
        <f t="shared" si="0"/>
        <v>0</v>
      </c>
      <c r="W17" s="112">
        <f t="shared" si="0"/>
        <v>0</v>
      </c>
      <c r="X17" s="112">
        <f>$D17*各種係数!H16*各種係数!$L$5</f>
        <v>0</v>
      </c>
      <c r="Y17" s="112">
        <f>$J17*各種係数!H16*各種係数!$L$5</f>
        <v>0</v>
      </c>
      <c r="Z17" s="112">
        <f>$R17*各種係数!H16*各種係数!$L$5</f>
        <v>0</v>
      </c>
      <c r="AA17" s="112">
        <f t="shared" si="1"/>
        <v>0</v>
      </c>
      <c r="AB17" s="112">
        <f>$D17*各種係数!I16*各種係数!$L$5</f>
        <v>0</v>
      </c>
      <c r="AC17" s="112">
        <f>$J17*各種係数!I16*各種係数!$L$5</f>
        <v>0</v>
      </c>
      <c r="AD17" s="112">
        <f>$R17*各種係数!I16*各種係数!$L$5</f>
        <v>0</v>
      </c>
      <c r="AE17" s="144">
        <f t="shared" si="2"/>
        <v>0</v>
      </c>
      <c r="AF17" s="144">
        <f ca="1">$D17*環境係数!F19*各種係数!$L$5</f>
        <v>0</v>
      </c>
      <c r="AG17" s="144">
        <f ca="1">$D17*環境係数!G19*各種係数!$L$5</f>
        <v>0</v>
      </c>
      <c r="AH17" s="144">
        <f ca="1">$J17*環境係数!F19*各種係数!$L$5</f>
        <v>0</v>
      </c>
      <c r="AI17" s="144">
        <f ca="1">$J17*環境係数!G19*各種係数!$L$5</f>
        <v>0</v>
      </c>
      <c r="AJ17" s="144">
        <f ca="1">$R17*環境係数!F19*各種係数!$L$5</f>
        <v>0</v>
      </c>
      <c r="AK17" s="144">
        <f ca="1">$R17*環境係数!G19*各種係数!$L$5</f>
        <v>0</v>
      </c>
      <c r="AL17" s="144">
        <f ca="1">$U17*環境係数!F19*各種係数!$L$5</f>
        <v>0</v>
      </c>
      <c r="AM17" s="112">
        <f ca="1">$U17*環境係数!G19*各種係数!$L$5</f>
        <v>0</v>
      </c>
    </row>
    <row r="18" spans="1:39">
      <c r="A18" s="109">
        <v>29</v>
      </c>
      <c r="B18" s="57" t="s">
        <v>13</v>
      </c>
      <c r="C18" s="112">
        <f>価格変換!J19</f>
        <v>0</v>
      </c>
      <c r="D18" s="112">
        <f>C18*各種係数!D17</f>
        <v>0</v>
      </c>
      <c r="E18" s="112">
        <f>D18*各種係数!E17</f>
        <v>0</v>
      </c>
      <c r="F18" s="112">
        <f>D18*各種係数!F17</f>
        <v>0</v>
      </c>
      <c r="G18" s="112">
        <f>投入係数!AM67</f>
        <v>0</v>
      </c>
      <c r="H18" s="112">
        <f>G18*各種係数!D17</f>
        <v>0</v>
      </c>
      <c r="I18" s="112">
        <f>G18*各種係数!C17</f>
        <v>0</v>
      </c>
      <c r="J18" s="112">
        <v>0</v>
      </c>
      <c r="K18" s="112">
        <f>J18*各種係数!E17</f>
        <v>0</v>
      </c>
      <c r="L18" s="112">
        <f>J18*各種係数!F17</f>
        <v>0</v>
      </c>
      <c r="M18" s="112"/>
      <c r="N18" s="112"/>
      <c r="O18" s="112">
        <f>+N$41*各種係数!G17</f>
        <v>0</v>
      </c>
      <c r="P18" s="112">
        <f>+O18*各種係数!D17</f>
        <v>0</v>
      </c>
      <c r="Q18" s="112">
        <f>+O18*各種係数!C17</f>
        <v>0</v>
      </c>
      <c r="R18" s="112">
        <v>0</v>
      </c>
      <c r="S18" s="112">
        <f>+R18*各種係数!E17</f>
        <v>0</v>
      </c>
      <c r="T18" s="112">
        <f>+R18*各種係数!F17</f>
        <v>0</v>
      </c>
      <c r="U18" s="112">
        <f t="shared" si="0"/>
        <v>0</v>
      </c>
      <c r="V18" s="112">
        <f t="shared" si="0"/>
        <v>0</v>
      </c>
      <c r="W18" s="112">
        <f t="shared" si="0"/>
        <v>0</v>
      </c>
      <c r="X18" s="112">
        <f>$D18*各種係数!H17*各種係数!$L$5</f>
        <v>0</v>
      </c>
      <c r="Y18" s="112">
        <f>$J18*各種係数!H17*各種係数!$L$5</f>
        <v>0</v>
      </c>
      <c r="Z18" s="112">
        <f>$R18*各種係数!H17*各種係数!$L$5</f>
        <v>0</v>
      </c>
      <c r="AA18" s="112">
        <f t="shared" si="1"/>
        <v>0</v>
      </c>
      <c r="AB18" s="112">
        <f>$D18*各種係数!I17*各種係数!$L$5</f>
        <v>0</v>
      </c>
      <c r="AC18" s="112">
        <f>$J18*各種係数!I17*各種係数!$L$5</f>
        <v>0</v>
      </c>
      <c r="AD18" s="112">
        <f>$R18*各種係数!I17*各種係数!$L$5</f>
        <v>0</v>
      </c>
      <c r="AE18" s="144">
        <f t="shared" si="2"/>
        <v>0</v>
      </c>
      <c r="AF18" s="144">
        <f ca="1">$D18*環境係数!F20*各種係数!$L$5</f>
        <v>0</v>
      </c>
      <c r="AG18" s="144">
        <f ca="1">$D18*環境係数!G20*各種係数!$L$5</f>
        <v>0</v>
      </c>
      <c r="AH18" s="144">
        <f ca="1">$J18*環境係数!F20*各種係数!$L$5</f>
        <v>0</v>
      </c>
      <c r="AI18" s="144">
        <f ca="1">$J18*環境係数!G20*各種係数!$L$5</f>
        <v>0</v>
      </c>
      <c r="AJ18" s="144">
        <f ca="1">$R18*環境係数!F20*各種係数!$L$5</f>
        <v>0</v>
      </c>
      <c r="AK18" s="144">
        <f ca="1">$R18*環境係数!G20*各種係数!$L$5</f>
        <v>0</v>
      </c>
      <c r="AL18" s="144">
        <f ca="1">$U18*環境係数!F20*各種係数!$L$5</f>
        <v>0</v>
      </c>
      <c r="AM18" s="112">
        <f ca="1">$U18*環境係数!G20*各種係数!$L$5</f>
        <v>0</v>
      </c>
    </row>
    <row r="19" spans="1:39">
      <c r="A19" s="109">
        <v>32</v>
      </c>
      <c r="B19" s="57" t="s">
        <v>16</v>
      </c>
      <c r="C19" s="112">
        <f>価格変換!J20</f>
        <v>0</v>
      </c>
      <c r="D19" s="112">
        <f>C19*各種係数!D18</f>
        <v>0</v>
      </c>
      <c r="E19" s="112">
        <f>D19*各種係数!E18</f>
        <v>0</v>
      </c>
      <c r="F19" s="112">
        <f>D19*各種係数!F18</f>
        <v>0</v>
      </c>
      <c r="G19" s="112">
        <f>投入係数!AM68</f>
        <v>0</v>
      </c>
      <c r="H19" s="112">
        <f>G19*各種係数!D18</f>
        <v>0</v>
      </c>
      <c r="I19" s="112">
        <f>G19*各種係数!C18</f>
        <v>0</v>
      </c>
      <c r="J19" s="112">
        <v>0</v>
      </c>
      <c r="K19" s="112">
        <f>J19*各種係数!E18</f>
        <v>0</v>
      </c>
      <c r="L19" s="112">
        <f>J19*各種係数!F18</f>
        <v>0</v>
      </c>
      <c r="M19" s="112"/>
      <c r="N19" s="112"/>
      <c r="O19" s="112">
        <f>+N$41*各種係数!G18</f>
        <v>0</v>
      </c>
      <c r="P19" s="112">
        <f>+O19*各種係数!D18</f>
        <v>0</v>
      </c>
      <c r="Q19" s="112">
        <f>+O19*各種係数!C18</f>
        <v>0</v>
      </c>
      <c r="R19" s="112">
        <v>0</v>
      </c>
      <c r="S19" s="112">
        <f>+R19*各種係数!E18</f>
        <v>0</v>
      </c>
      <c r="T19" s="112">
        <f>+R19*各種係数!F18</f>
        <v>0</v>
      </c>
      <c r="U19" s="112">
        <f t="shared" si="0"/>
        <v>0</v>
      </c>
      <c r="V19" s="112">
        <f t="shared" si="0"/>
        <v>0</v>
      </c>
      <c r="W19" s="112">
        <f t="shared" si="0"/>
        <v>0</v>
      </c>
      <c r="X19" s="112">
        <f>$D19*各種係数!H18*各種係数!$L$5</f>
        <v>0</v>
      </c>
      <c r="Y19" s="112">
        <f>$J19*各種係数!H18*各種係数!$L$5</f>
        <v>0</v>
      </c>
      <c r="Z19" s="112">
        <f>$R19*各種係数!H18*各種係数!$L$5</f>
        <v>0</v>
      </c>
      <c r="AA19" s="112">
        <f t="shared" si="1"/>
        <v>0</v>
      </c>
      <c r="AB19" s="112">
        <f>$D19*各種係数!I18*各種係数!$L$5</f>
        <v>0</v>
      </c>
      <c r="AC19" s="112">
        <f>$J19*各種係数!I18*各種係数!$L$5</f>
        <v>0</v>
      </c>
      <c r="AD19" s="112">
        <f>$R19*各種係数!I18*各種係数!$L$5</f>
        <v>0</v>
      </c>
      <c r="AE19" s="144">
        <f t="shared" si="2"/>
        <v>0</v>
      </c>
      <c r="AF19" s="144">
        <f ca="1">$D19*環境係数!F21*各種係数!$L$5</f>
        <v>0</v>
      </c>
      <c r="AG19" s="144">
        <f ca="1">$D19*環境係数!G21*各種係数!$L$5</f>
        <v>0</v>
      </c>
      <c r="AH19" s="144">
        <f ca="1">$J19*環境係数!F21*各種係数!$L$5</f>
        <v>0</v>
      </c>
      <c r="AI19" s="144">
        <f ca="1">$J19*環境係数!G21*各種係数!$L$5</f>
        <v>0</v>
      </c>
      <c r="AJ19" s="144">
        <f ca="1">$R19*環境係数!F21*各種係数!$L$5</f>
        <v>0</v>
      </c>
      <c r="AK19" s="144">
        <f ca="1">$R19*環境係数!G21*各種係数!$L$5</f>
        <v>0</v>
      </c>
      <c r="AL19" s="144">
        <f ca="1">$U19*環境係数!F21*各種係数!$L$5</f>
        <v>0</v>
      </c>
      <c r="AM19" s="112">
        <f ca="1">$U19*環境係数!G21*各種係数!$L$5</f>
        <v>0</v>
      </c>
    </row>
    <row r="20" spans="1:39">
      <c r="A20" s="81">
        <v>33</v>
      </c>
      <c r="B20" s="58" t="s">
        <v>14</v>
      </c>
      <c r="C20" s="113">
        <f>価格変換!J21</f>
        <v>0</v>
      </c>
      <c r="D20" s="113">
        <f>C20*各種係数!D19</f>
        <v>0</v>
      </c>
      <c r="E20" s="113">
        <f>D20*各種係数!E19</f>
        <v>0</v>
      </c>
      <c r="F20" s="113">
        <f>D20*各種係数!F19</f>
        <v>0</v>
      </c>
      <c r="G20" s="113">
        <f>投入係数!AM69</f>
        <v>0</v>
      </c>
      <c r="H20" s="113">
        <f>G20*各種係数!D19</f>
        <v>0</v>
      </c>
      <c r="I20" s="113">
        <f>G20*各種係数!C19</f>
        <v>0</v>
      </c>
      <c r="J20" s="113">
        <v>0</v>
      </c>
      <c r="K20" s="113">
        <f>J20*各種係数!E19</f>
        <v>0</v>
      </c>
      <c r="L20" s="113">
        <f>J20*各種係数!F19</f>
        <v>0</v>
      </c>
      <c r="M20" s="113"/>
      <c r="N20" s="113"/>
      <c r="O20" s="113">
        <f>+N$41*各種係数!G19</f>
        <v>0</v>
      </c>
      <c r="P20" s="113">
        <f>+O20*各種係数!D19</f>
        <v>0</v>
      </c>
      <c r="Q20" s="113">
        <f>+O20*各種係数!C19</f>
        <v>0</v>
      </c>
      <c r="R20" s="113">
        <v>0</v>
      </c>
      <c r="S20" s="113">
        <f>+R20*各種係数!E19</f>
        <v>0</v>
      </c>
      <c r="T20" s="113">
        <f>+R20*各種係数!F19</f>
        <v>0</v>
      </c>
      <c r="U20" s="113">
        <f t="shared" si="0"/>
        <v>0</v>
      </c>
      <c r="V20" s="113">
        <f t="shared" si="0"/>
        <v>0</v>
      </c>
      <c r="W20" s="113">
        <f t="shared" si="0"/>
        <v>0</v>
      </c>
      <c r="X20" s="113">
        <f>$D20*各種係数!H19*各種係数!$L$5</f>
        <v>0</v>
      </c>
      <c r="Y20" s="113">
        <f>$J20*各種係数!H19*各種係数!$L$5</f>
        <v>0</v>
      </c>
      <c r="Z20" s="113">
        <f>$R20*各種係数!H19*各種係数!$L$5</f>
        <v>0</v>
      </c>
      <c r="AA20" s="113">
        <f t="shared" si="1"/>
        <v>0</v>
      </c>
      <c r="AB20" s="113">
        <f>$D20*各種係数!I19*各種係数!$L$5</f>
        <v>0</v>
      </c>
      <c r="AC20" s="113">
        <f>$J20*各種係数!I19*各種係数!$L$5</f>
        <v>0</v>
      </c>
      <c r="AD20" s="113">
        <f>$R20*各種係数!I19*各種係数!$L$5</f>
        <v>0</v>
      </c>
      <c r="AE20" s="145">
        <f t="shared" si="2"/>
        <v>0</v>
      </c>
      <c r="AF20" s="145">
        <f ca="1">$D20*環境係数!F22*各種係数!$L$5</f>
        <v>0</v>
      </c>
      <c r="AG20" s="145">
        <f ca="1">$D20*環境係数!G22*各種係数!$L$5</f>
        <v>0</v>
      </c>
      <c r="AH20" s="145">
        <f ca="1">$J20*環境係数!F22*各種係数!$L$5</f>
        <v>0</v>
      </c>
      <c r="AI20" s="145">
        <f ca="1">$J20*環境係数!G22*各種係数!$L$5</f>
        <v>0</v>
      </c>
      <c r="AJ20" s="145">
        <f ca="1">$R20*環境係数!F22*各種係数!$L$5</f>
        <v>0</v>
      </c>
      <c r="AK20" s="145">
        <f ca="1">$R20*環境係数!G22*各種係数!$L$5</f>
        <v>0</v>
      </c>
      <c r="AL20" s="113">
        <f ca="1">$U20*環境係数!F22*各種係数!$L$5</f>
        <v>0</v>
      </c>
      <c r="AM20" s="113">
        <f ca="1">$U20*環境係数!G22*各種係数!$L$5</f>
        <v>0</v>
      </c>
    </row>
    <row r="21" spans="1:39">
      <c r="A21" s="109">
        <v>34</v>
      </c>
      <c r="B21" s="57" t="s">
        <v>15</v>
      </c>
      <c r="C21" s="112">
        <f>価格変換!J22</f>
        <v>0</v>
      </c>
      <c r="D21" s="112">
        <f>C21*各種係数!D20</f>
        <v>0</v>
      </c>
      <c r="E21" s="112">
        <f>D21*各種係数!E20</f>
        <v>0</v>
      </c>
      <c r="F21" s="112">
        <f>D21*各種係数!F20</f>
        <v>0</v>
      </c>
      <c r="G21" s="112">
        <f>投入係数!AM70</f>
        <v>0</v>
      </c>
      <c r="H21" s="112">
        <f>G21*各種係数!D20</f>
        <v>0</v>
      </c>
      <c r="I21" s="112">
        <f>G21*各種係数!C20</f>
        <v>0</v>
      </c>
      <c r="J21" s="112">
        <v>0</v>
      </c>
      <c r="K21" s="112">
        <f>J21*各種係数!E20</f>
        <v>0</v>
      </c>
      <c r="L21" s="112">
        <f>J21*各種係数!F20</f>
        <v>0</v>
      </c>
      <c r="M21" s="112"/>
      <c r="N21" s="112"/>
      <c r="O21" s="112">
        <f>+N$41*各種係数!G20</f>
        <v>0</v>
      </c>
      <c r="P21" s="112">
        <f>+O21*各種係数!D20</f>
        <v>0</v>
      </c>
      <c r="Q21" s="112">
        <f>+O21*各種係数!C20</f>
        <v>0</v>
      </c>
      <c r="R21" s="112">
        <v>0</v>
      </c>
      <c r="S21" s="112">
        <f>+R21*各種係数!E20</f>
        <v>0</v>
      </c>
      <c r="T21" s="112">
        <f>+R21*各種係数!F20</f>
        <v>0</v>
      </c>
      <c r="U21" s="112">
        <f t="shared" si="0"/>
        <v>0</v>
      </c>
      <c r="V21" s="112">
        <f t="shared" si="0"/>
        <v>0</v>
      </c>
      <c r="W21" s="112">
        <f t="shared" si="0"/>
        <v>0</v>
      </c>
      <c r="X21" s="112">
        <f>$D21*各種係数!H20*各種係数!$L$5</f>
        <v>0</v>
      </c>
      <c r="Y21" s="112">
        <f>$J21*各種係数!H20*各種係数!$L$5</f>
        <v>0</v>
      </c>
      <c r="Z21" s="112">
        <f>$R21*各種係数!H20*各種係数!$L$5</f>
        <v>0</v>
      </c>
      <c r="AA21" s="112">
        <f t="shared" si="1"/>
        <v>0</v>
      </c>
      <c r="AB21" s="112">
        <f>$D21*各種係数!I20*各種係数!$L$5</f>
        <v>0</v>
      </c>
      <c r="AC21" s="112">
        <f>$J21*各種係数!I20*各種係数!$L$5</f>
        <v>0</v>
      </c>
      <c r="AD21" s="112">
        <f>$R21*各種係数!I20*各種係数!$L$5</f>
        <v>0</v>
      </c>
      <c r="AE21" s="144">
        <f t="shared" si="2"/>
        <v>0</v>
      </c>
      <c r="AF21" s="144">
        <f ca="1">$D21*環境係数!F23*各種係数!$L$5</f>
        <v>0</v>
      </c>
      <c r="AG21" s="144">
        <f ca="1">$D21*環境係数!G23*各種係数!$L$5</f>
        <v>0</v>
      </c>
      <c r="AH21" s="144">
        <f ca="1">$J21*環境係数!F23*各種係数!$L$5</f>
        <v>0</v>
      </c>
      <c r="AI21" s="144">
        <f ca="1">$J21*環境係数!G23*各種係数!$L$5</f>
        <v>0</v>
      </c>
      <c r="AJ21" s="144">
        <f ca="1">$R21*環境係数!F23*各種係数!$L$5</f>
        <v>0</v>
      </c>
      <c r="AK21" s="144">
        <f ca="1">$R21*環境係数!G23*各種係数!$L$5</f>
        <v>0</v>
      </c>
      <c r="AL21" s="144">
        <f ca="1">$U21*環境係数!F23*各種係数!$L$5</f>
        <v>0</v>
      </c>
      <c r="AM21" s="112">
        <f ca="1">$U21*環境係数!G23*各種係数!$L$5</f>
        <v>0</v>
      </c>
    </row>
    <row r="22" spans="1:39">
      <c r="A22" s="109">
        <v>35</v>
      </c>
      <c r="B22" s="57" t="s">
        <v>17</v>
      </c>
      <c r="C22" s="112">
        <f>価格変換!J23</f>
        <v>0</v>
      </c>
      <c r="D22" s="112">
        <f>C22*各種係数!D21</f>
        <v>0</v>
      </c>
      <c r="E22" s="112">
        <f>D22*各種係数!E21</f>
        <v>0</v>
      </c>
      <c r="F22" s="112">
        <f>D22*各種係数!F21</f>
        <v>0</v>
      </c>
      <c r="G22" s="112">
        <f>投入係数!AM71</f>
        <v>0</v>
      </c>
      <c r="H22" s="112">
        <f>G22*各種係数!D21</f>
        <v>0</v>
      </c>
      <c r="I22" s="112">
        <f>G22*各種係数!C21</f>
        <v>0</v>
      </c>
      <c r="J22" s="112">
        <v>0</v>
      </c>
      <c r="K22" s="112">
        <f>J22*各種係数!E21</f>
        <v>0</v>
      </c>
      <c r="L22" s="112">
        <f>J22*各種係数!F21</f>
        <v>0</v>
      </c>
      <c r="M22" s="112"/>
      <c r="N22" s="112"/>
      <c r="O22" s="112">
        <f>+N$41*各種係数!G21</f>
        <v>0</v>
      </c>
      <c r="P22" s="112">
        <f>+O22*各種係数!D21</f>
        <v>0</v>
      </c>
      <c r="Q22" s="112">
        <f>+O22*各種係数!C21</f>
        <v>0</v>
      </c>
      <c r="R22" s="112">
        <v>0</v>
      </c>
      <c r="S22" s="112">
        <f>+R22*各種係数!E21</f>
        <v>0</v>
      </c>
      <c r="T22" s="112">
        <f>+R22*各種係数!F21</f>
        <v>0</v>
      </c>
      <c r="U22" s="112">
        <f t="shared" si="0"/>
        <v>0</v>
      </c>
      <c r="V22" s="112">
        <f t="shared" si="0"/>
        <v>0</v>
      </c>
      <c r="W22" s="112">
        <f t="shared" si="0"/>
        <v>0</v>
      </c>
      <c r="X22" s="112">
        <f>$D22*各種係数!H21*各種係数!$L$5</f>
        <v>0</v>
      </c>
      <c r="Y22" s="112">
        <f>$J22*各種係数!H21*各種係数!$L$5</f>
        <v>0</v>
      </c>
      <c r="Z22" s="112">
        <f>$R22*各種係数!H21*各種係数!$L$5</f>
        <v>0</v>
      </c>
      <c r="AA22" s="112">
        <f t="shared" si="1"/>
        <v>0</v>
      </c>
      <c r="AB22" s="112">
        <f>$D22*各種係数!I21*各種係数!$L$5</f>
        <v>0</v>
      </c>
      <c r="AC22" s="112">
        <f>$J22*各種係数!I21*各種係数!$L$5</f>
        <v>0</v>
      </c>
      <c r="AD22" s="112">
        <f>$R22*各種係数!I21*各種係数!$L$5</f>
        <v>0</v>
      </c>
      <c r="AE22" s="144">
        <f t="shared" si="2"/>
        <v>0</v>
      </c>
      <c r="AF22" s="144">
        <f ca="1">$D22*環境係数!F24*各種係数!$L$5</f>
        <v>0</v>
      </c>
      <c r="AG22" s="144">
        <f ca="1">$D22*環境係数!G24*各種係数!$L$5</f>
        <v>0</v>
      </c>
      <c r="AH22" s="144">
        <f ca="1">$J22*環境係数!F24*各種係数!$L$5</f>
        <v>0</v>
      </c>
      <c r="AI22" s="144">
        <f ca="1">$J22*環境係数!G24*各種係数!$L$5</f>
        <v>0</v>
      </c>
      <c r="AJ22" s="144">
        <f ca="1">$R22*環境係数!F24*各種係数!$L$5</f>
        <v>0</v>
      </c>
      <c r="AK22" s="144">
        <f ca="1">$R22*環境係数!G24*各種係数!$L$5</f>
        <v>0</v>
      </c>
      <c r="AL22" s="144">
        <f ca="1">$U22*環境係数!F24*各種係数!$L$5</f>
        <v>0</v>
      </c>
      <c r="AM22" s="112">
        <f ca="1">$U22*環境係数!G24*各種係数!$L$5</f>
        <v>0</v>
      </c>
    </row>
    <row r="23" spans="1:39">
      <c r="A23" s="109">
        <v>39</v>
      </c>
      <c r="B23" s="57" t="s">
        <v>18</v>
      </c>
      <c r="C23" s="112">
        <f>価格変換!J24</f>
        <v>0</v>
      </c>
      <c r="D23" s="112">
        <f>C23*各種係数!D22</f>
        <v>0</v>
      </c>
      <c r="E23" s="112">
        <f>D23*各種係数!E22</f>
        <v>0</v>
      </c>
      <c r="F23" s="112">
        <f>D23*各種係数!F22</f>
        <v>0</v>
      </c>
      <c r="G23" s="112">
        <f>投入係数!AM72</f>
        <v>0</v>
      </c>
      <c r="H23" s="112">
        <f>G23*各種係数!D22</f>
        <v>0</v>
      </c>
      <c r="I23" s="112">
        <f>G23*各種係数!C22</f>
        <v>0</v>
      </c>
      <c r="J23" s="112">
        <v>0</v>
      </c>
      <c r="K23" s="112">
        <f>J23*各種係数!E22</f>
        <v>0</v>
      </c>
      <c r="L23" s="112">
        <f>J23*各種係数!F22</f>
        <v>0</v>
      </c>
      <c r="M23" s="112"/>
      <c r="N23" s="112"/>
      <c r="O23" s="112">
        <f>+N$41*各種係数!G22</f>
        <v>0</v>
      </c>
      <c r="P23" s="112">
        <f>+O23*各種係数!D22</f>
        <v>0</v>
      </c>
      <c r="Q23" s="112">
        <f>+O23*各種係数!C22</f>
        <v>0</v>
      </c>
      <c r="R23" s="112">
        <v>0</v>
      </c>
      <c r="S23" s="112">
        <f>+R23*各種係数!E22</f>
        <v>0</v>
      </c>
      <c r="T23" s="112">
        <f>+R23*各種係数!F22</f>
        <v>0</v>
      </c>
      <c r="U23" s="112">
        <f t="shared" si="0"/>
        <v>0</v>
      </c>
      <c r="V23" s="112">
        <f t="shared" si="0"/>
        <v>0</v>
      </c>
      <c r="W23" s="112">
        <f t="shared" si="0"/>
        <v>0</v>
      </c>
      <c r="X23" s="112">
        <f>$D23*各種係数!H22*各種係数!$L$5</f>
        <v>0</v>
      </c>
      <c r="Y23" s="112">
        <f>$J23*各種係数!H22*各種係数!$L$5</f>
        <v>0</v>
      </c>
      <c r="Z23" s="112">
        <f>$R23*各種係数!H22*各種係数!$L$5</f>
        <v>0</v>
      </c>
      <c r="AA23" s="112">
        <f t="shared" si="1"/>
        <v>0</v>
      </c>
      <c r="AB23" s="112">
        <f>$D23*各種係数!I22*各種係数!$L$5</f>
        <v>0</v>
      </c>
      <c r="AC23" s="112">
        <f>$J23*各種係数!I22*各種係数!$L$5</f>
        <v>0</v>
      </c>
      <c r="AD23" s="112">
        <f>$R23*各種係数!I22*各種係数!$L$5</f>
        <v>0</v>
      </c>
      <c r="AE23" s="144">
        <f t="shared" si="2"/>
        <v>0</v>
      </c>
      <c r="AF23" s="144">
        <f ca="1">$D23*環境係数!F25*各種係数!$L$5</f>
        <v>0</v>
      </c>
      <c r="AG23" s="144">
        <f ca="1">$D23*環境係数!G25*各種係数!$L$5</f>
        <v>0</v>
      </c>
      <c r="AH23" s="144">
        <f ca="1">$J23*環境係数!F25*各種係数!$L$5</f>
        <v>0</v>
      </c>
      <c r="AI23" s="144">
        <f ca="1">$J23*環境係数!G25*各種係数!$L$5</f>
        <v>0</v>
      </c>
      <c r="AJ23" s="144">
        <f ca="1">$R23*環境係数!F25*各種係数!$L$5</f>
        <v>0</v>
      </c>
      <c r="AK23" s="144">
        <f ca="1">$R23*環境係数!G25*各種係数!$L$5</f>
        <v>0</v>
      </c>
      <c r="AL23" s="144">
        <f ca="1">$U23*環境係数!F25*各種係数!$L$5</f>
        <v>0</v>
      </c>
      <c r="AM23" s="112">
        <f ca="1">$U23*環境係数!G25*各種係数!$L$5</f>
        <v>0</v>
      </c>
    </row>
    <row r="24" spans="1:39">
      <c r="A24" s="82">
        <v>41</v>
      </c>
      <c r="B24" s="59" t="s">
        <v>19</v>
      </c>
      <c r="C24" s="114">
        <f>価格変換!J25</f>
        <v>0</v>
      </c>
      <c r="D24" s="114">
        <f>C24*各種係数!D23</f>
        <v>0</v>
      </c>
      <c r="E24" s="114">
        <f>D24*各種係数!E23</f>
        <v>0</v>
      </c>
      <c r="F24" s="114">
        <f>D24*各種係数!F23</f>
        <v>0</v>
      </c>
      <c r="G24" s="114">
        <f>投入係数!AM73</f>
        <v>0</v>
      </c>
      <c r="H24" s="114">
        <f>G24*各種係数!D23</f>
        <v>0</v>
      </c>
      <c r="I24" s="114">
        <f>G24*各種係数!C23</f>
        <v>0</v>
      </c>
      <c r="J24" s="114">
        <v>0</v>
      </c>
      <c r="K24" s="114">
        <f>J24*各種係数!E23</f>
        <v>0</v>
      </c>
      <c r="L24" s="114">
        <f>J24*各種係数!F23</f>
        <v>0</v>
      </c>
      <c r="M24" s="114"/>
      <c r="N24" s="114"/>
      <c r="O24" s="114">
        <f>+N$41*各種係数!G23</f>
        <v>0</v>
      </c>
      <c r="P24" s="114">
        <f>+O24*各種係数!D23</f>
        <v>0</v>
      </c>
      <c r="Q24" s="114">
        <f>+O24*各種係数!C23</f>
        <v>0</v>
      </c>
      <c r="R24" s="114">
        <v>0</v>
      </c>
      <c r="S24" s="114">
        <f>+R24*各種係数!E23</f>
        <v>0</v>
      </c>
      <c r="T24" s="114">
        <f>+R24*各種係数!F23</f>
        <v>0</v>
      </c>
      <c r="U24" s="114">
        <f t="shared" si="0"/>
        <v>0</v>
      </c>
      <c r="V24" s="114">
        <f t="shared" si="0"/>
        <v>0</v>
      </c>
      <c r="W24" s="114">
        <f t="shared" si="0"/>
        <v>0</v>
      </c>
      <c r="X24" s="114">
        <f>$D24*各種係数!H23*各種係数!$L$5</f>
        <v>0</v>
      </c>
      <c r="Y24" s="114">
        <f>$J24*各種係数!H23*各種係数!$L$5</f>
        <v>0</v>
      </c>
      <c r="Z24" s="114">
        <f>$R24*各種係数!H23*各種係数!$L$5</f>
        <v>0</v>
      </c>
      <c r="AA24" s="114">
        <f t="shared" si="1"/>
        <v>0</v>
      </c>
      <c r="AB24" s="114">
        <f>$D24*各種係数!I23*各種係数!$L$5</f>
        <v>0</v>
      </c>
      <c r="AC24" s="114">
        <f>$J24*各種係数!I23*各種係数!$L$5</f>
        <v>0</v>
      </c>
      <c r="AD24" s="114">
        <f>$R24*各種係数!I23*各種係数!$L$5</f>
        <v>0</v>
      </c>
      <c r="AE24" s="146">
        <f t="shared" si="2"/>
        <v>0</v>
      </c>
      <c r="AF24" s="146">
        <f ca="1">$D24*環境係数!F26*各種係数!$L$5</f>
        <v>0</v>
      </c>
      <c r="AG24" s="146">
        <f ca="1">$D24*環境係数!G26*各種係数!$L$5</f>
        <v>0</v>
      </c>
      <c r="AH24" s="146">
        <f ca="1">$J24*環境係数!F26*各種係数!$L$5</f>
        <v>0</v>
      </c>
      <c r="AI24" s="146">
        <f ca="1">$J24*環境係数!G26*各種係数!$L$5</f>
        <v>0</v>
      </c>
      <c r="AJ24" s="146">
        <f ca="1">$R24*環境係数!F26*各種係数!$L$5</f>
        <v>0</v>
      </c>
      <c r="AK24" s="146">
        <f ca="1">$R24*環境係数!G26*各種係数!$L$5</f>
        <v>0</v>
      </c>
      <c r="AL24" s="114">
        <f ca="1">$U24*環境係数!F26*各種係数!$L$5</f>
        <v>0</v>
      </c>
      <c r="AM24" s="114">
        <f ca="1">$U24*環境係数!G26*各種係数!$L$5</f>
        <v>0</v>
      </c>
    </row>
    <row r="25" spans="1:39">
      <c r="A25" s="109">
        <v>46</v>
      </c>
      <c r="B25" s="57" t="s">
        <v>20</v>
      </c>
      <c r="C25" s="112">
        <f>価格変換!J26</f>
        <v>0</v>
      </c>
      <c r="D25" s="112">
        <f>C25*各種係数!D24</f>
        <v>0</v>
      </c>
      <c r="E25" s="112">
        <f>D25*各種係数!E24</f>
        <v>0</v>
      </c>
      <c r="F25" s="112">
        <f>D25*各種係数!F24</f>
        <v>0</v>
      </c>
      <c r="G25" s="112">
        <f>投入係数!AM74</f>
        <v>0</v>
      </c>
      <c r="H25" s="112">
        <f>G25*各種係数!D24</f>
        <v>0</v>
      </c>
      <c r="I25" s="112">
        <f>G25*各種係数!C24</f>
        <v>0</v>
      </c>
      <c r="J25" s="112">
        <v>0</v>
      </c>
      <c r="K25" s="112">
        <f>J25*各種係数!E24</f>
        <v>0</v>
      </c>
      <c r="L25" s="112">
        <f>J25*各種係数!F24</f>
        <v>0</v>
      </c>
      <c r="M25" s="112"/>
      <c r="N25" s="112"/>
      <c r="O25" s="112">
        <f>+N$41*各種係数!G24</f>
        <v>0</v>
      </c>
      <c r="P25" s="112">
        <f>+O25*各種係数!D24</f>
        <v>0</v>
      </c>
      <c r="Q25" s="112">
        <f>+O25*各種係数!C24</f>
        <v>0</v>
      </c>
      <c r="R25" s="112">
        <v>0</v>
      </c>
      <c r="S25" s="112">
        <f>+R25*各種係数!E24</f>
        <v>0</v>
      </c>
      <c r="T25" s="112">
        <f>+R25*各種係数!F24</f>
        <v>0</v>
      </c>
      <c r="U25" s="112">
        <f t="shared" si="0"/>
        <v>0</v>
      </c>
      <c r="V25" s="112">
        <f t="shared" si="0"/>
        <v>0</v>
      </c>
      <c r="W25" s="112">
        <f t="shared" si="0"/>
        <v>0</v>
      </c>
      <c r="X25" s="112">
        <f>$D25*各種係数!H24*各種係数!$L$5</f>
        <v>0</v>
      </c>
      <c r="Y25" s="112">
        <f>$J25*各種係数!H24*各種係数!$L$5</f>
        <v>0</v>
      </c>
      <c r="Z25" s="112">
        <f>$R25*各種係数!H24*各種係数!$L$5</f>
        <v>0</v>
      </c>
      <c r="AA25" s="112">
        <f t="shared" si="1"/>
        <v>0</v>
      </c>
      <c r="AB25" s="112">
        <f>$D25*各種係数!I24*各種係数!$L$5</f>
        <v>0</v>
      </c>
      <c r="AC25" s="112">
        <f>$J25*各種係数!I24*各種係数!$L$5</f>
        <v>0</v>
      </c>
      <c r="AD25" s="112">
        <f>$R25*各種係数!I24*各種係数!$L$5</f>
        <v>0</v>
      </c>
      <c r="AE25" s="144">
        <f t="shared" si="2"/>
        <v>0</v>
      </c>
      <c r="AF25" s="144">
        <f ca="1">$D25*環境係数!F27*各種係数!$L$5</f>
        <v>0</v>
      </c>
      <c r="AG25" s="144">
        <f ca="1">$D25*環境係数!G27*各種係数!$L$5</f>
        <v>0</v>
      </c>
      <c r="AH25" s="144">
        <f ca="1">$J25*環境係数!F27*各種係数!$L$5</f>
        <v>0</v>
      </c>
      <c r="AI25" s="144">
        <f ca="1">$J25*環境係数!G27*各種係数!$L$5</f>
        <v>0</v>
      </c>
      <c r="AJ25" s="144">
        <f ca="1">$R25*環境係数!F27*各種係数!$L$5</f>
        <v>0</v>
      </c>
      <c r="AK25" s="144">
        <f ca="1">$R25*環境係数!G27*各種係数!$L$5</f>
        <v>0</v>
      </c>
      <c r="AL25" s="144">
        <f ca="1">$U25*環境係数!F27*各種係数!$L$5</f>
        <v>0</v>
      </c>
      <c r="AM25" s="112">
        <f ca="1">$U25*環境係数!G27*各種係数!$L$5</f>
        <v>0</v>
      </c>
    </row>
    <row r="26" spans="1:39">
      <c r="A26" s="109">
        <v>47</v>
      </c>
      <c r="B26" s="57" t="s">
        <v>171</v>
      </c>
      <c r="C26" s="112">
        <f>価格変換!J27</f>
        <v>0</v>
      </c>
      <c r="D26" s="112">
        <f>C26*各種係数!D25</f>
        <v>0</v>
      </c>
      <c r="E26" s="112">
        <f>D26*各種係数!E25</f>
        <v>0</v>
      </c>
      <c r="F26" s="112">
        <f>D26*各種係数!F25</f>
        <v>0</v>
      </c>
      <c r="G26" s="112">
        <f>投入係数!AM75</f>
        <v>0</v>
      </c>
      <c r="H26" s="112">
        <f>G26*各種係数!D25</f>
        <v>0</v>
      </c>
      <c r="I26" s="112">
        <f>G26*各種係数!C25</f>
        <v>0</v>
      </c>
      <c r="J26" s="112">
        <v>0</v>
      </c>
      <c r="K26" s="112">
        <f>J26*各種係数!E25</f>
        <v>0</v>
      </c>
      <c r="L26" s="112">
        <f>J26*各種係数!F25</f>
        <v>0</v>
      </c>
      <c r="M26" s="112"/>
      <c r="N26" s="112"/>
      <c r="O26" s="112">
        <f>+N$41*各種係数!G25</f>
        <v>0</v>
      </c>
      <c r="P26" s="112">
        <f>+O26*各種係数!D25</f>
        <v>0</v>
      </c>
      <c r="Q26" s="112">
        <f>+O26*各種係数!C25</f>
        <v>0</v>
      </c>
      <c r="R26" s="112">
        <v>0</v>
      </c>
      <c r="S26" s="112">
        <f>+R26*各種係数!E25</f>
        <v>0</v>
      </c>
      <c r="T26" s="112">
        <f>+R26*各種係数!F25</f>
        <v>0</v>
      </c>
      <c r="U26" s="112">
        <f t="shared" si="0"/>
        <v>0</v>
      </c>
      <c r="V26" s="112">
        <f t="shared" si="0"/>
        <v>0</v>
      </c>
      <c r="W26" s="112">
        <f t="shared" si="0"/>
        <v>0</v>
      </c>
      <c r="X26" s="112">
        <f>$D26*各種係数!H25*各種係数!$L$5</f>
        <v>0</v>
      </c>
      <c r="Y26" s="112">
        <f>$J26*各種係数!H25*各種係数!$L$5</f>
        <v>0</v>
      </c>
      <c r="Z26" s="112">
        <f>$R26*各種係数!H25*各種係数!$L$5</f>
        <v>0</v>
      </c>
      <c r="AA26" s="112">
        <f t="shared" si="1"/>
        <v>0</v>
      </c>
      <c r="AB26" s="112">
        <f>$D26*各種係数!I25*各種係数!$L$5</f>
        <v>0</v>
      </c>
      <c r="AC26" s="112">
        <f>$J26*各種係数!I25*各種係数!$L$5</f>
        <v>0</v>
      </c>
      <c r="AD26" s="112">
        <f>$R26*各種係数!I25*各種係数!$L$5</f>
        <v>0</v>
      </c>
      <c r="AE26" s="144">
        <f t="shared" si="2"/>
        <v>0</v>
      </c>
      <c r="AF26" s="144">
        <f ca="1">$D26*環境係数!F28*各種係数!$L$5</f>
        <v>0</v>
      </c>
      <c r="AG26" s="144">
        <f ca="1">$D26*環境係数!G28*各種係数!$L$5</f>
        <v>0</v>
      </c>
      <c r="AH26" s="144">
        <f ca="1">$J26*環境係数!F28*各種係数!$L$5</f>
        <v>0</v>
      </c>
      <c r="AI26" s="144">
        <f ca="1">$J26*環境係数!G28*各種係数!$L$5</f>
        <v>0</v>
      </c>
      <c r="AJ26" s="144">
        <f ca="1">$R26*環境係数!F28*各種係数!$L$5</f>
        <v>0</v>
      </c>
      <c r="AK26" s="144">
        <f ca="1">$R26*環境係数!G28*各種係数!$L$5</f>
        <v>0</v>
      </c>
      <c r="AL26" s="144">
        <f ca="1">$U26*環境係数!F28*各種係数!$L$5</f>
        <v>0</v>
      </c>
      <c r="AM26" s="112">
        <f ca="1">$U26*環境係数!G28*各種係数!$L$5</f>
        <v>0</v>
      </c>
    </row>
    <row r="27" spans="1:39">
      <c r="A27" s="109">
        <v>48</v>
      </c>
      <c r="B27" s="57" t="s">
        <v>172</v>
      </c>
      <c r="C27" s="112">
        <f>価格変換!J28</f>
        <v>0</v>
      </c>
      <c r="D27" s="112">
        <f>C27*各種係数!D26</f>
        <v>0</v>
      </c>
      <c r="E27" s="112">
        <f>D27*各種係数!E26</f>
        <v>0</v>
      </c>
      <c r="F27" s="112">
        <f>D27*各種係数!F26</f>
        <v>0</v>
      </c>
      <c r="G27" s="112">
        <f>投入係数!AM76</f>
        <v>0</v>
      </c>
      <c r="H27" s="112">
        <f>G27*各種係数!D26</f>
        <v>0</v>
      </c>
      <c r="I27" s="112">
        <f>G27*各種係数!C26</f>
        <v>0</v>
      </c>
      <c r="J27" s="112">
        <v>0</v>
      </c>
      <c r="K27" s="112">
        <f>J27*各種係数!E26</f>
        <v>0</v>
      </c>
      <c r="L27" s="112">
        <f>J27*各種係数!F26</f>
        <v>0</v>
      </c>
      <c r="M27" s="112"/>
      <c r="N27" s="112"/>
      <c r="O27" s="112">
        <f>+N$41*各種係数!G26</f>
        <v>0</v>
      </c>
      <c r="P27" s="112">
        <f>+O27*各種係数!D26</f>
        <v>0</v>
      </c>
      <c r="Q27" s="112">
        <f>+O27*各種係数!C26</f>
        <v>0</v>
      </c>
      <c r="R27" s="112">
        <v>0</v>
      </c>
      <c r="S27" s="112">
        <f>+R27*各種係数!E26</f>
        <v>0</v>
      </c>
      <c r="T27" s="112">
        <f>+R27*各種係数!F26</f>
        <v>0</v>
      </c>
      <c r="U27" s="112">
        <f t="shared" si="0"/>
        <v>0</v>
      </c>
      <c r="V27" s="112">
        <f t="shared" si="0"/>
        <v>0</v>
      </c>
      <c r="W27" s="112">
        <f t="shared" si="0"/>
        <v>0</v>
      </c>
      <c r="X27" s="112">
        <f>$D27*各種係数!H26*各種係数!$L$5</f>
        <v>0</v>
      </c>
      <c r="Y27" s="112">
        <f>$J27*各種係数!H26*各種係数!$L$5</f>
        <v>0</v>
      </c>
      <c r="Z27" s="112">
        <f>$R27*各種係数!H26*各種係数!$L$5</f>
        <v>0</v>
      </c>
      <c r="AA27" s="112">
        <f t="shared" si="1"/>
        <v>0</v>
      </c>
      <c r="AB27" s="112">
        <f>$D27*各種係数!I26*各種係数!$L$5</f>
        <v>0</v>
      </c>
      <c r="AC27" s="112">
        <f>$J27*各種係数!I26*各種係数!$L$5</f>
        <v>0</v>
      </c>
      <c r="AD27" s="112">
        <f>$R27*各種係数!I26*各種係数!$L$5</f>
        <v>0</v>
      </c>
      <c r="AE27" s="144">
        <f t="shared" si="2"/>
        <v>0</v>
      </c>
      <c r="AF27" s="144">
        <f ca="1">$D27*環境係数!F29*各種係数!$L$5</f>
        <v>0</v>
      </c>
      <c r="AG27" s="144">
        <f ca="1">$D27*環境係数!G29*各種係数!$L$5</f>
        <v>0</v>
      </c>
      <c r="AH27" s="144">
        <f ca="1">$J27*環境係数!F29*各種係数!$L$5</f>
        <v>0</v>
      </c>
      <c r="AI27" s="144">
        <f ca="1">$J27*環境係数!G29*各種係数!$L$5</f>
        <v>0</v>
      </c>
      <c r="AJ27" s="144">
        <f ca="1">$R27*環境係数!F29*各種係数!$L$5</f>
        <v>0</v>
      </c>
      <c r="AK27" s="144">
        <f ca="1">$R27*環境係数!G29*各種係数!$L$5</f>
        <v>0</v>
      </c>
      <c r="AL27" s="144">
        <f ca="1">$U27*環境係数!F29*各種係数!$L$5</f>
        <v>0</v>
      </c>
      <c r="AM27" s="112">
        <f ca="1">$U27*環境係数!G29*各種係数!$L$5</f>
        <v>0</v>
      </c>
    </row>
    <row r="28" spans="1:39">
      <c r="A28" s="109">
        <v>51</v>
      </c>
      <c r="B28" s="57" t="s">
        <v>21</v>
      </c>
      <c r="C28" s="112">
        <f>価格変換!J29</f>
        <v>0</v>
      </c>
      <c r="D28" s="112">
        <f>C28*各種係数!D27</f>
        <v>0</v>
      </c>
      <c r="E28" s="112">
        <f>D28*各種係数!E27</f>
        <v>0</v>
      </c>
      <c r="F28" s="112">
        <f>D28*各種係数!F27</f>
        <v>0</v>
      </c>
      <c r="G28" s="112">
        <f>投入係数!AM77</f>
        <v>0</v>
      </c>
      <c r="H28" s="112">
        <f>G28*各種係数!D27</f>
        <v>0</v>
      </c>
      <c r="I28" s="112">
        <f>G28*各種係数!C27</f>
        <v>0</v>
      </c>
      <c r="J28" s="112">
        <v>0</v>
      </c>
      <c r="K28" s="112">
        <f>J28*各種係数!E27</f>
        <v>0</v>
      </c>
      <c r="L28" s="112">
        <f>J28*各種係数!F27</f>
        <v>0</v>
      </c>
      <c r="M28" s="112"/>
      <c r="N28" s="112"/>
      <c r="O28" s="112">
        <f>+N$41*各種係数!G27</f>
        <v>0</v>
      </c>
      <c r="P28" s="112">
        <f>+O28*各種係数!D27</f>
        <v>0</v>
      </c>
      <c r="Q28" s="112">
        <f>+O28*各種係数!C27</f>
        <v>0</v>
      </c>
      <c r="R28" s="112">
        <v>0</v>
      </c>
      <c r="S28" s="112">
        <f>+R28*各種係数!E27</f>
        <v>0</v>
      </c>
      <c r="T28" s="112">
        <f>+R28*各種係数!F27</f>
        <v>0</v>
      </c>
      <c r="U28" s="112">
        <f t="shared" si="0"/>
        <v>0</v>
      </c>
      <c r="V28" s="112">
        <f t="shared" si="0"/>
        <v>0</v>
      </c>
      <c r="W28" s="112">
        <f t="shared" si="0"/>
        <v>0</v>
      </c>
      <c r="X28" s="112">
        <f>$D28*各種係数!H27*各種係数!$L$5</f>
        <v>0</v>
      </c>
      <c r="Y28" s="112">
        <f>$J28*各種係数!H27*各種係数!$L$5</f>
        <v>0</v>
      </c>
      <c r="Z28" s="112">
        <f>$R28*各種係数!H27*各種係数!$L$5</f>
        <v>0</v>
      </c>
      <c r="AA28" s="112">
        <f t="shared" si="1"/>
        <v>0</v>
      </c>
      <c r="AB28" s="112">
        <f>$D28*各種係数!I27*各種係数!$L$5</f>
        <v>0</v>
      </c>
      <c r="AC28" s="112">
        <f>$J28*各種係数!I27*各種係数!$L$5</f>
        <v>0</v>
      </c>
      <c r="AD28" s="112">
        <f>$R28*各種係数!I27*各種係数!$L$5</f>
        <v>0</v>
      </c>
      <c r="AE28" s="144">
        <f t="shared" si="2"/>
        <v>0</v>
      </c>
      <c r="AF28" s="144">
        <f ca="1">$D28*環境係数!F30*各種係数!$L$5</f>
        <v>0</v>
      </c>
      <c r="AG28" s="144">
        <f ca="1">$D28*環境係数!G30*各種係数!$L$5</f>
        <v>0</v>
      </c>
      <c r="AH28" s="144">
        <f ca="1">$J28*環境係数!F30*各種係数!$L$5</f>
        <v>0</v>
      </c>
      <c r="AI28" s="144">
        <f ca="1">$J28*環境係数!G30*各種係数!$L$5</f>
        <v>0</v>
      </c>
      <c r="AJ28" s="144">
        <f ca="1">$R28*環境係数!F30*各種係数!$L$5</f>
        <v>0</v>
      </c>
      <c r="AK28" s="144">
        <f ca="1">$R28*環境係数!G30*各種係数!$L$5</f>
        <v>0</v>
      </c>
      <c r="AL28" s="144">
        <f ca="1">$U28*環境係数!F30*各種係数!$L$5</f>
        <v>0</v>
      </c>
      <c r="AM28" s="112">
        <f ca="1">$U28*環境係数!G30*各種係数!$L$5</f>
        <v>0</v>
      </c>
    </row>
    <row r="29" spans="1:39">
      <c r="A29" s="109">
        <v>53</v>
      </c>
      <c r="B29" s="57" t="s">
        <v>22</v>
      </c>
      <c r="C29" s="112">
        <f>価格変換!J30</f>
        <v>0</v>
      </c>
      <c r="D29" s="112">
        <f>C29*各種係数!D28</f>
        <v>0</v>
      </c>
      <c r="E29" s="112">
        <f>D29*各種係数!E28</f>
        <v>0</v>
      </c>
      <c r="F29" s="112">
        <f>D29*各種係数!F28</f>
        <v>0</v>
      </c>
      <c r="G29" s="112">
        <f>投入係数!AM78</f>
        <v>0</v>
      </c>
      <c r="H29" s="112">
        <f>G29*各種係数!D28</f>
        <v>0</v>
      </c>
      <c r="I29" s="112">
        <f>G29*各種係数!C28</f>
        <v>0</v>
      </c>
      <c r="J29" s="112">
        <v>0</v>
      </c>
      <c r="K29" s="112">
        <f>J29*各種係数!E28</f>
        <v>0</v>
      </c>
      <c r="L29" s="112">
        <f>J29*各種係数!F28</f>
        <v>0</v>
      </c>
      <c r="M29" s="112"/>
      <c r="N29" s="112"/>
      <c r="O29" s="112">
        <f>+N$41*各種係数!G28</f>
        <v>0</v>
      </c>
      <c r="P29" s="112">
        <f>+O29*各種係数!D28</f>
        <v>0</v>
      </c>
      <c r="Q29" s="112">
        <f>+O29*各種係数!C28</f>
        <v>0</v>
      </c>
      <c r="R29" s="112">
        <v>0</v>
      </c>
      <c r="S29" s="112">
        <f>+R29*各種係数!E28</f>
        <v>0</v>
      </c>
      <c r="T29" s="112">
        <f>+R29*各種係数!F28</f>
        <v>0</v>
      </c>
      <c r="U29" s="112">
        <f t="shared" si="0"/>
        <v>0</v>
      </c>
      <c r="V29" s="112">
        <f t="shared" si="0"/>
        <v>0</v>
      </c>
      <c r="W29" s="112">
        <f t="shared" si="0"/>
        <v>0</v>
      </c>
      <c r="X29" s="112">
        <f>$D29*各種係数!H28*各種係数!$L$5</f>
        <v>0</v>
      </c>
      <c r="Y29" s="112">
        <f>$J29*各種係数!H28*各種係数!$L$5</f>
        <v>0</v>
      </c>
      <c r="Z29" s="112">
        <f>$R29*各種係数!H28*各種係数!$L$5</f>
        <v>0</v>
      </c>
      <c r="AA29" s="112">
        <f t="shared" si="1"/>
        <v>0</v>
      </c>
      <c r="AB29" s="112">
        <f>$D29*各種係数!I28*各種係数!$L$5</f>
        <v>0</v>
      </c>
      <c r="AC29" s="112">
        <f>$J29*各種係数!I28*各種係数!$L$5</f>
        <v>0</v>
      </c>
      <c r="AD29" s="112">
        <f>$R29*各種係数!I28*各種係数!$L$5</f>
        <v>0</v>
      </c>
      <c r="AE29" s="144">
        <f t="shared" si="2"/>
        <v>0</v>
      </c>
      <c r="AF29" s="144">
        <f ca="1">$D29*環境係数!F31*各種係数!$L$5</f>
        <v>0</v>
      </c>
      <c r="AG29" s="144">
        <f ca="1">$D29*環境係数!G31*各種係数!$L$5</f>
        <v>0</v>
      </c>
      <c r="AH29" s="144">
        <f ca="1">$J29*環境係数!F31*各種係数!$L$5</f>
        <v>0</v>
      </c>
      <c r="AI29" s="144">
        <f ca="1">$J29*環境係数!G31*各種係数!$L$5</f>
        <v>0</v>
      </c>
      <c r="AJ29" s="144">
        <f ca="1">$R29*環境係数!F31*各種係数!$L$5</f>
        <v>0</v>
      </c>
      <c r="AK29" s="144">
        <f ca="1">$R29*環境係数!G31*各種係数!$L$5</f>
        <v>0</v>
      </c>
      <c r="AL29" s="114">
        <f ca="1">$U29*環境係数!F31*各種係数!$L$5</f>
        <v>0</v>
      </c>
      <c r="AM29" s="114">
        <f ca="1">$U29*環境係数!G31*各種係数!$L$5</f>
        <v>0</v>
      </c>
    </row>
    <row r="30" spans="1:39">
      <c r="A30" s="81">
        <v>55</v>
      </c>
      <c r="B30" s="58" t="s">
        <v>23</v>
      </c>
      <c r="C30" s="113">
        <f>価格変換!J31</f>
        <v>0</v>
      </c>
      <c r="D30" s="113">
        <f>C30*各種係数!D29</f>
        <v>0</v>
      </c>
      <c r="E30" s="113">
        <f>D30*各種係数!E29</f>
        <v>0</v>
      </c>
      <c r="F30" s="113">
        <f>D30*各種係数!F29</f>
        <v>0</v>
      </c>
      <c r="G30" s="113">
        <f>投入係数!AM79</f>
        <v>0</v>
      </c>
      <c r="H30" s="113">
        <f>G30*各種係数!D29</f>
        <v>0</v>
      </c>
      <c r="I30" s="113">
        <f>G30*各種係数!C29</f>
        <v>0</v>
      </c>
      <c r="J30" s="113">
        <v>0</v>
      </c>
      <c r="K30" s="113">
        <f>J30*各種係数!E29</f>
        <v>0</v>
      </c>
      <c r="L30" s="113">
        <f>J30*各種係数!F29</f>
        <v>0</v>
      </c>
      <c r="M30" s="113"/>
      <c r="N30" s="113"/>
      <c r="O30" s="113">
        <f>+N$41*各種係数!G29</f>
        <v>0</v>
      </c>
      <c r="P30" s="113">
        <f>+O30*各種係数!D29</f>
        <v>0</v>
      </c>
      <c r="Q30" s="113">
        <f>+O30*各種係数!C29</f>
        <v>0</v>
      </c>
      <c r="R30" s="113">
        <v>0</v>
      </c>
      <c r="S30" s="113">
        <f>+R30*各種係数!E29</f>
        <v>0</v>
      </c>
      <c r="T30" s="113">
        <f>+R30*各種係数!F29</f>
        <v>0</v>
      </c>
      <c r="U30" s="113">
        <f t="shared" si="0"/>
        <v>0</v>
      </c>
      <c r="V30" s="113">
        <f t="shared" si="0"/>
        <v>0</v>
      </c>
      <c r="W30" s="113">
        <f t="shared" si="0"/>
        <v>0</v>
      </c>
      <c r="X30" s="113">
        <f>$D30*各種係数!H29*各種係数!$L$5</f>
        <v>0</v>
      </c>
      <c r="Y30" s="113">
        <f>$J30*各種係数!H29*各種係数!$L$5</f>
        <v>0</v>
      </c>
      <c r="Z30" s="113">
        <f>$R30*各種係数!H29*各種係数!$L$5</f>
        <v>0</v>
      </c>
      <c r="AA30" s="113">
        <f t="shared" si="1"/>
        <v>0</v>
      </c>
      <c r="AB30" s="113">
        <f>$D30*各種係数!I29*各種係数!$L$5</f>
        <v>0</v>
      </c>
      <c r="AC30" s="113">
        <f>$J30*各種係数!I29*各種係数!$L$5</f>
        <v>0</v>
      </c>
      <c r="AD30" s="113">
        <f>$R30*各種係数!I29*各種係数!$L$5</f>
        <v>0</v>
      </c>
      <c r="AE30" s="145">
        <f t="shared" si="2"/>
        <v>0</v>
      </c>
      <c r="AF30" s="144">
        <f ca="1">$D30*環境係数!F32*各種係数!$L$5</f>
        <v>0</v>
      </c>
      <c r="AG30" s="144">
        <f ca="1">$D30*環境係数!G32*各種係数!$L$5</f>
        <v>0</v>
      </c>
      <c r="AH30" s="144">
        <f ca="1">$J30*環境係数!F32*各種係数!$L$5</f>
        <v>0</v>
      </c>
      <c r="AI30" s="144">
        <f ca="1">$J30*環境係数!G32*各種係数!$L$5</f>
        <v>0</v>
      </c>
      <c r="AJ30" s="144">
        <f ca="1">$R30*環境係数!F32*各種係数!$L$5</f>
        <v>0</v>
      </c>
      <c r="AK30" s="144">
        <f ca="1">$R30*環境係数!G32*各種係数!$L$5</f>
        <v>0</v>
      </c>
      <c r="AL30" s="144">
        <f ca="1">$U30*環境係数!F32*各種係数!$L$5</f>
        <v>0</v>
      </c>
      <c r="AM30" s="112">
        <f ca="1">$U30*環境係数!G32*各種係数!$L$5</f>
        <v>0</v>
      </c>
    </row>
    <row r="31" spans="1:39">
      <c r="A31" s="109">
        <v>57</v>
      </c>
      <c r="B31" s="57" t="s">
        <v>184</v>
      </c>
      <c r="C31" s="112">
        <f>価格変換!J32</f>
        <v>0</v>
      </c>
      <c r="D31" s="112">
        <f>C31*各種係数!D30</f>
        <v>0</v>
      </c>
      <c r="E31" s="112">
        <f>D31*各種係数!E30</f>
        <v>0</v>
      </c>
      <c r="F31" s="112">
        <f>D31*各種係数!F30</f>
        <v>0</v>
      </c>
      <c r="G31" s="112">
        <f>投入係数!AM80</f>
        <v>0</v>
      </c>
      <c r="H31" s="112">
        <f>G31*各種係数!D30</f>
        <v>0</v>
      </c>
      <c r="I31" s="112">
        <f>G31*各種係数!C30</f>
        <v>0</v>
      </c>
      <c r="J31" s="112">
        <v>0</v>
      </c>
      <c r="K31" s="112">
        <f>J31*各種係数!E30</f>
        <v>0</v>
      </c>
      <c r="L31" s="112">
        <f>J31*各種係数!F30</f>
        <v>0</v>
      </c>
      <c r="M31" s="112"/>
      <c r="N31" s="112"/>
      <c r="O31" s="112">
        <f>+N$41*各種係数!G30</f>
        <v>0</v>
      </c>
      <c r="P31" s="112">
        <f>+O31*各種係数!D30</f>
        <v>0</v>
      </c>
      <c r="Q31" s="112">
        <f>+O31*各種係数!C30</f>
        <v>0</v>
      </c>
      <c r="R31" s="112">
        <v>0</v>
      </c>
      <c r="S31" s="112">
        <f>+R31*各種係数!E30</f>
        <v>0</v>
      </c>
      <c r="T31" s="112">
        <f>+R31*各種係数!F30</f>
        <v>0</v>
      </c>
      <c r="U31" s="112">
        <f t="shared" si="0"/>
        <v>0</v>
      </c>
      <c r="V31" s="112">
        <f t="shared" si="0"/>
        <v>0</v>
      </c>
      <c r="W31" s="112">
        <f t="shared" si="0"/>
        <v>0</v>
      </c>
      <c r="X31" s="112">
        <f>$D31*各種係数!H30*各種係数!$L$5</f>
        <v>0</v>
      </c>
      <c r="Y31" s="112">
        <f>$J31*各種係数!H30*各種係数!$L$5</f>
        <v>0</v>
      </c>
      <c r="Z31" s="112">
        <f>$R31*各種係数!H30*各種係数!$L$5</f>
        <v>0</v>
      </c>
      <c r="AA31" s="112">
        <f t="shared" si="1"/>
        <v>0</v>
      </c>
      <c r="AB31" s="112">
        <f>$D31*各種係数!I30*各種係数!$L$5</f>
        <v>0</v>
      </c>
      <c r="AC31" s="112">
        <f>$J31*各種係数!I30*各種係数!$L$5</f>
        <v>0</v>
      </c>
      <c r="AD31" s="112">
        <f>$R31*各種係数!I30*各種係数!$L$5</f>
        <v>0</v>
      </c>
      <c r="AE31" s="144">
        <f t="shared" si="2"/>
        <v>0</v>
      </c>
      <c r="AF31" s="144">
        <f ca="1">$D31*環境係数!F33*各種係数!$L$5</f>
        <v>0</v>
      </c>
      <c r="AG31" s="144">
        <f ca="1">$D31*環境係数!G33*各種係数!$L$5</f>
        <v>0</v>
      </c>
      <c r="AH31" s="144">
        <f ca="1">$J31*環境係数!F33*各種係数!$L$5</f>
        <v>0</v>
      </c>
      <c r="AI31" s="144">
        <f ca="1">$J31*環境係数!G33*各種係数!$L$5</f>
        <v>0</v>
      </c>
      <c r="AJ31" s="144">
        <f ca="1">$R31*環境係数!F33*各種係数!$L$5</f>
        <v>0</v>
      </c>
      <c r="AK31" s="144">
        <f ca="1">$R31*環境係数!G33*各種係数!$L$5</f>
        <v>0</v>
      </c>
      <c r="AL31" s="144">
        <f ca="1">$U31*環境係数!F33*各種係数!$L$5</f>
        <v>0</v>
      </c>
      <c r="AM31" s="112">
        <f ca="1">$U31*環境係数!G33*各種係数!$L$5</f>
        <v>0</v>
      </c>
    </row>
    <row r="32" spans="1:39">
      <c r="A32" s="109">
        <v>59</v>
      </c>
      <c r="B32" s="57" t="s">
        <v>25</v>
      </c>
      <c r="C32" s="112">
        <f>価格変換!J33</f>
        <v>0</v>
      </c>
      <c r="D32" s="112">
        <f>C32*各種係数!D31</f>
        <v>0</v>
      </c>
      <c r="E32" s="112">
        <f>D32*各種係数!E31</f>
        <v>0</v>
      </c>
      <c r="F32" s="112">
        <f>D32*各種係数!F31</f>
        <v>0</v>
      </c>
      <c r="G32" s="112">
        <f>投入係数!AM81</f>
        <v>0</v>
      </c>
      <c r="H32" s="112">
        <f>G32*各種係数!D31</f>
        <v>0</v>
      </c>
      <c r="I32" s="112">
        <f>G32*各種係数!C31</f>
        <v>0</v>
      </c>
      <c r="J32" s="112">
        <v>0</v>
      </c>
      <c r="K32" s="112">
        <f>J32*各種係数!E31</f>
        <v>0</v>
      </c>
      <c r="L32" s="112">
        <f>J32*各種係数!F31</f>
        <v>0</v>
      </c>
      <c r="M32" s="112"/>
      <c r="N32" s="112"/>
      <c r="O32" s="112">
        <f>+N$41*各種係数!G31</f>
        <v>0</v>
      </c>
      <c r="P32" s="112">
        <f>+O32*各種係数!D31</f>
        <v>0</v>
      </c>
      <c r="Q32" s="112">
        <f>+O32*各種係数!C31</f>
        <v>0</v>
      </c>
      <c r="R32" s="112">
        <v>0</v>
      </c>
      <c r="S32" s="112">
        <f>+R32*各種係数!E31</f>
        <v>0</v>
      </c>
      <c r="T32" s="112">
        <f>+R32*各種係数!F31</f>
        <v>0</v>
      </c>
      <c r="U32" s="112">
        <f t="shared" si="0"/>
        <v>0</v>
      </c>
      <c r="V32" s="112">
        <f t="shared" si="0"/>
        <v>0</v>
      </c>
      <c r="W32" s="112">
        <f t="shared" si="0"/>
        <v>0</v>
      </c>
      <c r="X32" s="112">
        <f>$D32*各種係数!H31*各種係数!$L$5</f>
        <v>0</v>
      </c>
      <c r="Y32" s="112">
        <f>$J32*各種係数!H31*各種係数!$L$5</f>
        <v>0</v>
      </c>
      <c r="Z32" s="112">
        <f>$R32*各種係数!H31*各種係数!$L$5</f>
        <v>0</v>
      </c>
      <c r="AA32" s="112">
        <f t="shared" si="1"/>
        <v>0</v>
      </c>
      <c r="AB32" s="112">
        <f>$D32*各種係数!I31*各種係数!$L$5</f>
        <v>0</v>
      </c>
      <c r="AC32" s="112">
        <f>$J32*各種係数!I31*各種係数!$L$5</f>
        <v>0</v>
      </c>
      <c r="AD32" s="112">
        <f>$R32*各種係数!I31*各種係数!$L$5</f>
        <v>0</v>
      </c>
      <c r="AE32" s="144">
        <f t="shared" si="2"/>
        <v>0</v>
      </c>
      <c r="AF32" s="144">
        <f ca="1">$D32*環境係数!F34*各種係数!$L$5</f>
        <v>0</v>
      </c>
      <c r="AG32" s="144">
        <f ca="1">$D32*環境係数!G34*各種係数!$L$5</f>
        <v>0</v>
      </c>
      <c r="AH32" s="144">
        <f ca="1">$J32*環境係数!F34*各種係数!$L$5</f>
        <v>0</v>
      </c>
      <c r="AI32" s="144">
        <f ca="1">$J32*環境係数!G34*各種係数!$L$5</f>
        <v>0</v>
      </c>
      <c r="AJ32" s="144">
        <f ca="1">$R32*環境係数!F34*各種係数!$L$5</f>
        <v>0</v>
      </c>
      <c r="AK32" s="144">
        <f ca="1">$R32*環境係数!G34*各種係数!$L$5</f>
        <v>0</v>
      </c>
      <c r="AL32" s="144">
        <f ca="1">$U32*環境係数!F34*各種係数!$L$5</f>
        <v>0</v>
      </c>
      <c r="AM32" s="112">
        <f ca="1">$U32*環境係数!G34*各種係数!$L$5</f>
        <v>0</v>
      </c>
    </row>
    <row r="33" spans="1:39">
      <c r="A33" s="109">
        <v>61</v>
      </c>
      <c r="B33" s="57" t="s">
        <v>26</v>
      </c>
      <c r="C33" s="112">
        <f>価格変換!J34</f>
        <v>0</v>
      </c>
      <c r="D33" s="112">
        <f>C33*各種係数!D32</f>
        <v>0</v>
      </c>
      <c r="E33" s="112">
        <f>D33*各種係数!E32</f>
        <v>0</v>
      </c>
      <c r="F33" s="112">
        <f>D33*各種係数!F32</f>
        <v>0</v>
      </c>
      <c r="G33" s="112">
        <f>投入係数!AM82</f>
        <v>0</v>
      </c>
      <c r="H33" s="112">
        <f>G33*各種係数!D32</f>
        <v>0</v>
      </c>
      <c r="I33" s="112">
        <f>G33*各種係数!C32</f>
        <v>0</v>
      </c>
      <c r="J33" s="112">
        <v>0</v>
      </c>
      <c r="K33" s="112">
        <f>J33*各種係数!E32</f>
        <v>0</v>
      </c>
      <c r="L33" s="112">
        <f>J33*各種係数!F32</f>
        <v>0</v>
      </c>
      <c r="M33" s="112"/>
      <c r="N33" s="112"/>
      <c r="O33" s="112">
        <f>+N$41*各種係数!G32</f>
        <v>0</v>
      </c>
      <c r="P33" s="112">
        <f>+O33*各種係数!D32</f>
        <v>0</v>
      </c>
      <c r="Q33" s="112">
        <f>+O33*各種係数!C32</f>
        <v>0</v>
      </c>
      <c r="R33" s="112">
        <v>0</v>
      </c>
      <c r="S33" s="112">
        <f>+R33*各種係数!E32</f>
        <v>0</v>
      </c>
      <c r="T33" s="112">
        <f>+R33*各種係数!F32</f>
        <v>0</v>
      </c>
      <c r="U33" s="112">
        <f t="shared" si="0"/>
        <v>0</v>
      </c>
      <c r="V33" s="112">
        <f t="shared" si="0"/>
        <v>0</v>
      </c>
      <c r="W33" s="112">
        <f t="shared" si="0"/>
        <v>0</v>
      </c>
      <c r="X33" s="112">
        <f>$D33*各種係数!H32*各種係数!$L$5</f>
        <v>0</v>
      </c>
      <c r="Y33" s="112">
        <f>$J33*各種係数!H32*各種係数!$L$5</f>
        <v>0</v>
      </c>
      <c r="Z33" s="112">
        <f>$R33*各種係数!H32*各種係数!$L$5</f>
        <v>0</v>
      </c>
      <c r="AA33" s="112">
        <f t="shared" si="1"/>
        <v>0</v>
      </c>
      <c r="AB33" s="112">
        <f>$D33*各種係数!I32*各種係数!$L$5</f>
        <v>0</v>
      </c>
      <c r="AC33" s="112">
        <f>$J33*各種係数!I32*各種係数!$L$5</f>
        <v>0</v>
      </c>
      <c r="AD33" s="112">
        <f>$R33*各種係数!I32*各種係数!$L$5</f>
        <v>0</v>
      </c>
      <c r="AE33" s="144">
        <f t="shared" si="2"/>
        <v>0</v>
      </c>
      <c r="AF33" s="144">
        <f ca="1">$D33*環境係数!F35*各種係数!$L$5</f>
        <v>0</v>
      </c>
      <c r="AG33" s="144">
        <f ca="1">$D33*環境係数!G35*各種係数!$L$5</f>
        <v>0</v>
      </c>
      <c r="AH33" s="144">
        <f ca="1">$J33*環境係数!F35*各種係数!$L$5</f>
        <v>0</v>
      </c>
      <c r="AI33" s="144">
        <f ca="1">$J33*環境係数!G35*各種係数!$L$5</f>
        <v>0</v>
      </c>
      <c r="AJ33" s="144">
        <f ca="1">$R33*環境係数!F35*各種係数!$L$5</f>
        <v>0</v>
      </c>
      <c r="AK33" s="144">
        <f ca="1">$R33*環境係数!G35*各種係数!$L$5</f>
        <v>0</v>
      </c>
      <c r="AL33" s="144">
        <f ca="1">$U33*環境係数!F35*各種係数!$L$5</f>
        <v>0</v>
      </c>
      <c r="AM33" s="112">
        <f ca="1">$U33*環境係数!G35*各種係数!$L$5</f>
        <v>0</v>
      </c>
    </row>
    <row r="34" spans="1:39">
      <c r="A34" s="82">
        <v>63</v>
      </c>
      <c r="B34" s="59" t="s">
        <v>27</v>
      </c>
      <c r="C34" s="114">
        <f>価格変換!J35</f>
        <v>0</v>
      </c>
      <c r="D34" s="114">
        <f>C34*各種係数!D33</f>
        <v>0</v>
      </c>
      <c r="E34" s="114">
        <f>D34*各種係数!E33</f>
        <v>0</v>
      </c>
      <c r="F34" s="114">
        <f>D34*各種係数!F33</f>
        <v>0</v>
      </c>
      <c r="G34" s="114">
        <f>投入係数!AM83</f>
        <v>0</v>
      </c>
      <c r="H34" s="114">
        <f>G34*各種係数!D33</f>
        <v>0</v>
      </c>
      <c r="I34" s="114">
        <f>G34*各種係数!C33</f>
        <v>0</v>
      </c>
      <c r="J34" s="114">
        <v>0</v>
      </c>
      <c r="K34" s="114">
        <f>J34*各種係数!E33</f>
        <v>0</v>
      </c>
      <c r="L34" s="114">
        <f>J34*各種係数!F33</f>
        <v>0</v>
      </c>
      <c r="M34" s="114"/>
      <c r="N34" s="114"/>
      <c r="O34" s="114">
        <f>+N$41*各種係数!G33</f>
        <v>0</v>
      </c>
      <c r="P34" s="114">
        <f>+O34*各種係数!D33</f>
        <v>0</v>
      </c>
      <c r="Q34" s="114">
        <f>+O34*各種係数!C33</f>
        <v>0</v>
      </c>
      <c r="R34" s="114">
        <v>0</v>
      </c>
      <c r="S34" s="114">
        <f>+R34*各種係数!E33</f>
        <v>0</v>
      </c>
      <c r="T34" s="114">
        <f>+R34*各種係数!F33</f>
        <v>0</v>
      </c>
      <c r="U34" s="114">
        <f t="shared" si="0"/>
        <v>0</v>
      </c>
      <c r="V34" s="114">
        <f t="shared" si="0"/>
        <v>0</v>
      </c>
      <c r="W34" s="114">
        <f t="shared" si="0"/>
        <v>0</v>
      </c>
      <c r="X34" s="114">
        <f>$D34*各種係数!H33*各種係数!$L$5</f>
        <v>0</v>
      </c>
      <c r="Y34" s="114">
        <f>$J34*各種係数!H33*各種係数!$L$5</f>
        <v>0</v>
      </c>
      <c r="Z34" s="114">
        <f>$R34*各種係数!H33*各種係数!$L$5</f>
        <v>0</v>
      </c>
      <c r="AA34" s="114">
        <f t="shared" si="1"/>
        <v>0</v>
      </c>
      <c r="AB34" s="114">
        <f>$D34*各種係数!I33*各種係数!$L$5</f>
        <v>0</v>
      </c>
      <c r="AC34" s="114">
        <f>$J34*各種係数!I33*各種係数!$L$5</f>
        <v>0</v>
      </c>
      <c r="AD34" s="114">
        <f>$R34*各種係数!I33*各種係数!$L$5</f>
        <v>0</v>
      </c>
      <c r="AE34" s="146">
        <f t="shared" si="2"/>
        <v>0</v>
      </c>
      <c r="AF34" s="146">
        <f ca="1">$D34*環境係数!F36*各種係数!$L$5</f>
        <v>0</v>
      </c>
      <c r="AG34" s="146">
        <f ca="1">$D34*環境係数!G36*各種係数!$L$5</f>
        <v>0</v>
      </c>
      <c r="AH34" s="146">
        <f ca="1">$J34*環境係数!F36*各種係数!$L$5</f>
        <v>0</v>
      </c>
      <c r="AI34" s="146">
        <f ca="1">$J34*環境係数!G36*各種係数!$L$5</f>
        <v>0</v>
      </c>
      <c r="AJ34" s="146">
        <f ca="1">$R34*環境係数!F36*各種係数!$L$5</f>
        <v>0</v>
      </c>
      <c r="AK34" s="146">
        <f ca="1">$R34*環境係数!G36*各種係数!$L$5</f>
        <v>0</v>
      </c>
      <c r="AL34" s="114">
        <f ca="1">$U34*環境係数!F36*各種係数!$L$5</f>
        <v>0</v>
      </c>
      <c r="AM34" s="112">
        <f ca="1">$U34*環境係数!G36*各種係数!$L$5</f>
        <v>0</v>
      </c>
    </row>
    <row r="35" spans="1:39">
      <c r="A35" s="81">
        <v>64</v>
      </c>
      <c r="B35" s="58" t="s">
        <v>176</v>
      </c>
      <c r="C35" s="113">
        <f>価格変換!J36</f>
        <v>0</v>
      </c>
      <c r="D35" s="113">
        <f>C35*各種係数!D34</f>
        <v>0</v>
      </c>
      <c r="E35" s="113">
        <f>D35*各種係数!E34</f>
        <v>0</v>
      </c>
      <c r="F35" s="113">
        <f>D35*各種係数!F34</f>
        <v>0</v>
      </c>
      <c r="G35" s="113">
        <f>投入係数!AM84</f>
        <v>0</v>
      </c>
      <c r="H35" s="113">
        <f>G35*各種係数!D34</f>
        <v>0</v>
      </c>
      <c r="I35" s="113">
        <f>G35*各種係数!C34</f>
        <v>0</v>
      </c>
      <c r="J35" s="113">
        <v>0</v>
      </c>
      <c r="K35" s="113">
        <f>J35*各種係数!E34</f>
        <v>0</v>
      </c>
      <c r="L35" s="113">
        <f>J35*各種係数!F34</f>
        <v>0</v>
      </c>
      <c r="M35" s="113"/>
      <c r="N35" s="113"/>
      <c r="O35" s="113">
        <f>+N$41*各種係数!G34</f>
        <v>0</v>
      </c>
      <c r="P35" s="113">
        <f>+O35*各種係数!D34</f>
        <v>0</v>
      </c>
      <c r="Q35" s="113">
        <f>+O35*各種係数!C34</f>
        <v>0</v>
      </c>
      <c r="R35" s="113">
        <v>0</v>
      </c>
      <c r="S35" s="113">
        <f>+R35*各種係数!E34</f>
        <v>0</v>
      </c>
      <c r="T35" s="113">
        <f>+R35*各種係数!F34</f>
        <v>0</v>
      </c>
      <c r="U35" s="113">
        <f t="shared" si="0"/>
        <v>0</v>
      </c>
      <c r="V35" s="113">
        <f t="shared" si="0"/>
        <v>0</v>
      </c>
      <c r="W35" s="113">
        <f t="shared" si="0"/>
        <v>0</v>
      </c>
      <c r="X35" s="113">
        <f>$D35*各種係数!H34*各種係数!$L$5</f>
        <v>0</v>
      </c>
      <c r="Y35" s="113">
        <f>$J35*各種係数!H34*各種係数!$L$5</f>
        <v>0</v>
      </c>
      <c r="Z35" s="113">
        <f>$R35*各種係数!H34*各種係数!$L$5</f>
        <v>0</v>
      </c>
      <c r="AA35" s="113">
        <f t="shared" si="1"/>
        <v>0</v>
      </c>
      <c r="AB35" s="113">
        <f>$D35*各種係数!I34*各種係数!$L$5</f>
        <v>0</v>
      </c>
      <c r="AC35" s="113">
        <f>$J35*各種係数!I34*各種係数!$L$5</f>
        <v>0</v>
      </c>
      <c r="AD35" s="113">
        <f>$R35*各種係数!I34*各種係数!$L$5</f>
        <v>0</v>
      </c>
      <c r="AE35" s="145">
        <f t="shared" si="2"/>
        <v>0</v>
      </c>
      <c r="AF35" s="144">
        <f ca="1">$D35*環境係数!F37*各種係数!$L$5</f>
        <v>0</v>
      </c>
      <c r="AG35" s="144">
        <f ca="1">$D35*環境係数!G37*各種係数!$L$5</f>
        <v>0</v>
      </c>
      <c r="AH35" s="144">
        <f ca="1">$J35*環境係数!F37*各種係数!$L$5</f>
        <v>0</v>
      </c>
      <c r="AI35" s="144">
        <f ca="1">$J35*環境係数!G37*各種係数!$L$5</f>
        <v>0</v>
      </c>
      <c r="AJ35" s="144">
        <f ca="1">$R35*環境係数!F37*各種係数!$L$5</f>
        <v>0</v>
      </c>
      <c r="AK35" s="144">
        <f ca="1">$R35*環境係数!G37*各種係数!$L$5</f>
        <v>0</v>
      </c>
      <c r="AL35" s="144">
        <f ca="1">$U35*環境係数!F37*各種係数!$L$5</f>
        <v>0</v>
      </c>
      <c r="AM35" s="113">
        <f ca="1">$U35*環境係数!G37*各種係数!$L$5</f>
        <v>0</v>
      </c>
    </row>
    <row r="36" spans="1:39">
      <c r="A36" s="109">
        <v>65</v>
      </c>
      <c r="B36" s="57" t="s">
        <v>177</v>
      </c>
      <c r="C36" s="112">
        <f>価格変換!J37</f>
        <v>0</v>
      </c>
      <c r="D36" s="112">
        <f>C36*各種係数!D35</f>
        <v>0</v>
      </c>
      <c r="E36" s="112">
        <f>D36*各種係数!E35</f>
        <v>0</v>
      </c>
      <c r="F36" s="112">
        <f>D36*各種係数!F35</f>
        <v>0</v>
      </c>
      <c r="G36" s="112">
        <f>投入係数!AM85</f>
        <v>0</v>
      </c>
      <c r="H36" s="112">
        <f>G36*各種係数!D35</f>
        <v>0</v>
      </c>
      <c r="I36" s="112">
        <f>G36*各種係数!C35</f>
        <v>0</v>
      </c>
      <c r="J36" s="112">
        <v>0</v>
      </c>
      <c r="K36" s="112">
        <f>J36*各種係数!E35</f>
        <v>0</v>
      </c>
      <c r="L36" s="112">
        <f>J36*各種係数!F35</f>
        <v>0</v>
      </c>
      <c r="M36" s="112"/>
      <c r="N36" s="112"/>
      <c r="O36" s="112">
        <f>+N$41*各種係数!G35</f>
        <v>0</v>
      </c>
      <c r="P36" s="112">
        <f>+O36*各種係数!D35</f>
        <v>0</v>
      </c>
      <c r="Q36" s="112">
        <f>+O36*各種係数!C35</f>
        <v>0</v>
      </c>
      <c r="R36" s="112">
        <v>0</v>
      </c>
      <c r="S36" s="112">
        <f>+R36*各種係数!E35</f>
        <v>0</v>
      </c>
      <c r="T36" s="112">
        <f>+R36*各種係数!F35</f>
        <v>0</v>
      </c>
      <c r="U36" s="112">
        <f t="shared" si="0"/>
        <v>0</v>
      </c>
      <c r="V36" s="112">
        <f t="shared" si="0"/>
        <v>0</v>
      </c>
      <c r="W36" s="112">
        <f t="shared" si="0"/>
        <v>0</v>
      </c>
      <c r="X36" s="112">
        <f>$D36*各種係数!H35*各種係数!$L$5</f>
        <v>0</v>
      </c>
      <c r="Y36" s="112">
        <f>$J36*各種係数!H35*各種係数!$L$5</f>
        <v>0</v>
      </c>
      <c r="Z36" s="112">
        <f>$R36*各種係数!H35*各種係数!$L$5</f>
        <v>0</v>
      </c>
      <c r="AA36" s="112">
        <f t="shared" si="1"/>
        <v>0</v>
      </c>
      <c r="AB36" s="112">
        <f>$D36*各種係数!I35*各種係数!$L$5</f>
        <v>0</v>
      </c>
      <c r="AC36" s="112">
        <f>$J36*各種係数!I35*各種係数!$L$5</f>
        <v>0</v>
      </c>
      <c r="AD36" s="112">
        <f>$R36*各種係数!I35*各種係数!$L$5</f>
        <v>0</v>
      </c>
      <c r="AE36" s="144">
        <f t="shared" si="2"/>
        <v>0</v>
      </c>
      <c r="AF36" s="144">
        <f ca="1">$D36*環境係数!F38*各種係数!$L$5</f>
        <v>0</v>
      </c>
      <c r="AG36" s="144">
        <f ca="1">$D36*環境係数!G38*各種係数!$L$5</f>
        <v>0</v>
      </c>
      <c r="AH36" s="144">
        <f ca="1">$J36*環境係数!F38*各種係数!$L$5</f>
        <v>0</v>
      </c>
      <c r="AI36" s="144">
        <f ca="1">$J36*環境係数!G38*各種係数!$L$5</f>
        <v>0</v>
      </c>
      <c r="AJ36" s="144">
        <f ca="1">$R36*環境係数!F38*各種係数!$L$5</f>
        <v>0</v>
      </c>
      <c r="AK36" s="144">
        <f ca="1">$R36*環境係数!G38*各種係数!$L$5</f>
        <v>0</v>
      </c>
      <c r="AL36" s="144">
        <f ca="1">$U36*環境係数!F38*各種係数!$L$5</f>
        <v>0</v>
      </c>
      <c r="AM36" s="112">
        <f ca="1">$U36*環境係数!G38*各種係数!$L$5</f>
        <v>0</v>
      </c>
    </row>
    <row r="37" spans="1:39">
      <c r="A37" s="109">
        <v>66</v>
      </c>
      <c r="B37" s="57" t="s">
        <v>28</v>
      </c>
      <c r="C37" s="112">
        <f>価格変換!J38</f>
        <v>0</v>
      </c>
      <c r="D37" s="112">
        <f>C37*各種係数!D36</f>
        <v>0</v>
      </c>
      <c r="E37" s="112">
        <f>D37*各種係数!E36</f>
        <v>0</v>
      </c>
      <c r="F37" s="112">
        <f>D37*各種係数!F36</f>
        <v>0</v>
      </c>
      <c r="G37" s="112">
        <f>投入係数!AM86</f>
        <v>0</v>
      </c>
      <c r="H37" s="112">
        <f>G37*各種係数!D36</f>
        <v>0</v>
      </c>
      <c r="I37" s="112">
        <f>G37*各種係数!C36</f>
        <v>0</v>
      </c>
      <c r="J37" s="112">
        <v>0</v>
      </c>
      <c r="K37" s="112">
        <f>J37*各種係数!E36</f>
        <v>0</v>
      </c>
      <c r="L37" s="112">
        <f>J37*各種係数!F36</f>
        <v>0</v>
      </c>
      <c r="M37" s="112"/>
      <c r="N37" s="112"/>
      <c r="O37" s="112">
        <f>+N$41*各種係数!G36</f>
        <v>0</v>
      </c>
      <c r="P37" s="112">
        <f>+O37*各種係数!D36</f>
        <v>0</v>
      </c>
      <c r="Q37" s="112">
        <f>+O37*各種係数!C36</f>
        <v>0</v>
      </c>
      <c r="R37" s="112">
        <v>0</v>
      </c>
      <c r="S37" s="112">
        <f>+R37*各種係数!E36</f>
        <v>0</v>
      </c>
      <c r="T37" s="112">
        <f>+R37*各種係数!F36</f>
        <v>0</v>
      </c>
      <c r="U37" s="112">
        <f t="shared" si="0"/>
        <v>0</v>
      </c>
      <c r="V37" s="112">
        <f t="shared" si="0"/>
        <v>0</v>
      </c>
      <c r="W37" s="112">
        <f t="shared" si="0"/>
        <v>0</v>
      </c>
      <c r="X37" s="112">
        <f>$D37*各種係数!H36*各種係数!$L$5</f>
        <v>0</v>
      </c>
      <c r="Y37" s="112">
        <f>$J37*各種係数!H36*各種係数!$L$5</f>
        <v>0</v>
      </c>
      <c r="Z37" s="112">
        <f>$R37*各種係数!H36*各種係数!$L$5</f>
        <v>0</v>
      </c>
      <c r="AA37" s="112">
        <f t="shared" si="1"/>
        <v>0</v>
      </c>
      <c r="AB37" s="112">
        <f>$D37*各種係数!I36*各種係数!$L$5</f>
        <v>0</v>
      </c>
      <c r="AC37" s="112">
        <f>$J37*各種係数!I36*各種係数!$L$5</f>
        <v>0</v>
      </c>
      <c r="AD37" s="112">
        <f>$R37*各種係数!I36*各種係数!$L$5</f>
        <v>0</v>
      </c>
      <c r="AE37" s="144">
        <f t="shared" si="2"/>
        <v>0</v>
      </c>
      <c r="AF37" s="144">
        <f ca="1">$D37*環境係数!F39*各種係数!$L$5</f>
        <v>0</v>
      </c>
      <c r="AG37" s="144">
        <f ca="1">$D37*環境係数!G39*各種係数!$L$5</f>
        <v>0</v>
      </c>
      <c r="AH37" s="144">
        <f ca="1">$J37*環境係数!F39*各種係数!$L$5</f>
        <v>0</v>
      </c>
      <c r="AI37" s="144">
        <f ca="1">$J37*環境係数!G39*各種係数!$L$5</f>
        <v>0</v>
      </c>
      <c r="AJ37" s="144">
        <f ca="1">$R37*環境係数!F39*各種係数!$L$5</f>
        <v>0</v>
      </c>
      <c r="AK37" s="144">
        <f ca="1">$R37*環境係数!G39*各種係数!$L$5</f>
        <v>0</v>
      </c>
      <c r="AL37" s="144">
        <f ca="1">$U37*環境係数!F39*各種係数!$L$5</f>
        <v>0</v>
      </c>
      <c r="AM37" s="112">
        <f ca="1">$U37*環境係数!G39*各種係数!$L$5</f>
        <v>0</v>
      </c>
    </row>
    <row r="38" spans="1:39">
      <c r="A38" s="109">
        <v>67</v>
      </c>
      <c r="B38" s="57" t="s">
        <v>29</v>
      </c>
      <c r="C38" s="112">
        <f>価格変換!J39</f>
        <v>0</v>
      </c>
      <c r="D38" s="112">
        <f>C38*各種係数!D37</f>
        <v>0</v>
      </c>
      <c r="E38" s="112">
        <f>D38*各種係数!E37</f>
        <v>0</v>
      </c>
      <c r="F38" s="112">
        <f>D38*各種係数!F37</f>
        <v>0</v>
      </c>
      <c r="G38" s="112">
        <f>投入係数!AM87</f>
        <v>0</v>
      </c>
      <c r="H38" s="112">
        <f>G38*各種係数!D37</f>
        <v>0</v>
      </c>
      <c r="I38" s="112">
        <f>G38*各種係数!C37</f>
        <v>0</v>
      </c>
      <c r="J38" s="112">
        <v>0</v>
      </c>
      <c r="K38" s="112">
        <f>J38*各種係数!E37</f>
        <v>0</v>
      </c>
      <c r="L38" s="112">
        <f>J38*各種係数!F37</f>
        <v>0</v>
      </c>
      <c r="M38" s="112"/>
      <c r="N38" s="112"/>
      <c r="O38" s="112">
        <f>+N$41*各種係数!G37</f>
        <v>0</v>
      </c>
      <c r="P38" s="112">
        <f>+O38*各種係数!D37</f>
        <v>0</v>
      </c>
      <c r="Q38" s="112">
        <f>+O38*各種係数!C37</f>
        <v>0</v>
      </c>
      <c r="R38" s="112">
        <v>0</v>
      </c>
      <c r="S38" s="112">
        <f>+R38*各種係数!E37</f>
        <v>0</v>
      </c>
      <c r="T38" s="112">
        <f>+R38*各種係数!F37</f>
        <v>0</v>
      </c>
      <c r="U38" s="112">
        <f t="shared" si="0"/>
        <v>0</v>
      </c>
      <c r="V38" s="112">
        <f t="shared" si="0"/>
        <v>0</v>
      </c>
      <c r="W38" s="112">
        <f t="shared" si="0"/>
        <v>0</v>
      </c>
      <c r="X38" s="112">
        <f>$D38*各種係数!H37*各種係数!$L$5</f>
        <v>0</v>
      </c>
      <c r="Y38" s="112">
        <f>$J38*各種係数!H37*各種係数!$L$5</f>
        <v>0</v>
      </c>
      <c r="Z38" s="112">
        <f>$R38*各種係数!H37*各種係数!$L$5</f>
        <v>0</v>
      </c>
      <c r="AA38" s="112">
        <f t="shared" si="1"/>
        <v>0</v>
      </c>
      <c r="AB38" s="112">
        <f>$D38*各種係数!I37*各種係数!$L$5</f>
        <v>0</v>
      </c>
      <c r="AC38" s="112">
        <f>$J38*各種係数!I37*各種係数!$L$5</f>
        <v>0</v>
      </c>
      <c r="AD38" s="112">
        <f>$R38*各種係数!I37*各種係数!$L$5</f>
        <v>0</v>
      </c>
      <c r="AE38" s="144">
        <f t="shared" si="2"/>
        <v>0</v>
      </c>
      <c r="AF38" s="144">
        <f ca="1">$D38*環境係数!F40*各種係数!$L$5</f>
        <v>0</v>
      </c>
      <c r="AG38" s="144">
        <f ca="1">$D38*環境係数!G40*各種係数!$L$5</f>
        <v>0</v>
      </c>
      <c r="AH38" s="144">
        <f ca="1">$J38*環境係数!F40*各種係数!$L$5</f>
        <v>0</v>
      </c>
      <c r="AI38" s="144">
        <f ca="1">$J38*環境係数!G40*各種係数!$L$5</f>
        <v>0</v>
      </c>
      <c r="AJ38" s="144">
        <f ca="1">$R38*環境係数!F40*各種係数!$L$5</f>
        <v>0</v>
      </c>
      <c r="AK38" s="144">
        <f ca="1">$R38*環境係数!G40*各種係数!$L$5</f>
        <v>0</v>
      </c>
      <c r="AL38" s="144">
        <f ca="1">$U38*環境係数!F40*各種係数!$L$5</f>
        <v>0</v>
      </c>
      <c r="AM38" s="112">
        <f ca="1">$U38*環境係数!G40*各種係数!$L$5</f>
        <v>0</v>
      </c>
    </row>
    <row r="39" spans="1:39">
      <c r="A39" s="82">
        <v>68</v>
      </c>
      <c r="B39" s="59" t="s">
        <v>30</v>
      </c>
      <c r="C39" s="114">
        <f>価格変換!J40</f>
        <v>0</v>
      </c>
      <c r="D39" s="114">
        <f>C39*各種係数!D38</f>
        <v>0</v>
      </c>
      <c r="E39" s="114">
        <f>D39*各種係数!E38</f>
        <v>0</v>
      </c>
      <c r="F39" s="114">
        <f>D39*各種係数!F38</f>
        <v>0</v>
      </c>
      <c r="G39" s="114">
        <f>投入係数!AM88</f>
        <v>0</v>
      </c>
      <c r="H39" s="114">
        <f>G39*各種係数!D38</f>
        <v>0</v>
      </c>
      <c r="I39" s="114">
        <f>G39*各種係数!C38</f>
        <v>0</v>
      </c>
      <c r="J39" s="114">
        <v>0</v>
      </c>
      <c r="K39" s="114">
        <f>J39*各種係数!E38</f>
        <v>0</v>
      </c>
      <c r="L39" s="114">
        <f>J39*各種係数!F38</f>
        <v>0</v>
      </c>
      <c r="M39" s="114"/>
      <c r="N39" s="114"/>
      <c r="O39" s="114">
        <f>+N$41*各種係数!G38</f>
        <v>0</v>
      </c>
      <c r="P39" s="114">
        <f>+O39*各種係数!D38</f>
        <v>0</v>
      </c>
      <c r="Q39" s="114">
        <f>+O39*各種係数!C38</f>
        <v>0</v>
      </c>
      <c r="R39" s="114">
        <v>0</v>
      </c>
      <c r="S39" s="114">
        <f>+R39*各種係数!E38</f>
        <v>0</v>
      </c>
      <c r="T39" s="114">
        <f>+R39*各種係数!F38</f>
        <v>0</v>
      </c>
      <c r="U39" s="114">
        <f t="shared" si="0"/>
        <v>0</v>
      </c>
      <c r="V39" s="114">
        <f t="shared" si="0"/>
        <v>0</v>
      </c>
      <c r="W39" s="114">
        <f t="shared" si="0"/>
        <v>0</v>
      </c>
      <c r="X39" s="114">
        <f>$D39*各種係数!H38*各種係数!$L$5</f>
        <v>0</v>
      </c>
      <c r="Y39" s="114">
        <f>$J39*各種係数!H38*各種係数!$L$5</f>
        <v>0</v>
      </c>
      <c r="Z39" s="114">
        <f>$R39*各種係数!H38*各種係数!$L$5</f>
        <v>0</v>
      </c>
      <c r="AA39" s="114">
        <f t="shared" si="1"/>
        <v>0</v>
      </c>
      <c r="AB39" s="114">
        <f>$D39*各種係数!I38*各種係数!$L$5</f>
        <v>0</v>
      </c>
      <c r="AC39" s="114">
        <f>$J39*各種係数!I38*各種係数!$L$5</f>
        <v>0</v>
      </c>
      <c r="AD39" s="114">
        <f>$R39*各種係数!I38*各種係数!$L$5</f>
        <v>0</v>
      </c>
      <c r="AE39" s="146">
        <f t="shared" si="2"/>
        <v>0</v>
      </c>
      <c r="AF39" s="146">
        <f ca="1">$D39*環境係数!F41*各種係数!$L$5</f>
        <v>0</v>
      </c>
      <c r="AG39" s="146">
        <f ca="1">$D39*環境係数!G41*各種係数!$L$5</f>
        <v>0</v>
      </c>
      <c r="AH39" s="146">
        <f ca="1">$J39*環境係数!F41*各種係数!$L$5</f>
        <v>0</v>
      </c>
      <c r="AI39" s="146">
        <f ca="1">$J39*環境係数!G41*各種係数!$L$5</f>
        <v>0</v>
      </c>
      <c r="AJ39" s="146">
        <f ca="1">$R39*環境係数!F41*各種係数!$L$5</f>
        <v>0</v>
      </c>
      <c r="AK39" s="146">
        <f ca="1">$R39*環境係数!G41*各種係数!$L$5</f>
        <v>0</v>
      </c>
      <c r="AL39" s="114">
        <f ca="1">$U39*環境係数!F41*各種係数!$L$5</f>
        <v>0</v>
      </c>
      <c r="AM39" s="114">
        <f ca="1">$U39*環境係数!G41*各種係数!$L$5</f>
        <v>0</v>
      </c>
    </row>
    <row r="40" spans="1:39">
      <c r="A40" s="83">
        <v>69</v>
      </c>
      <c r="B40" s="60" t="s">
        <v>31</v>
      </c>
      <c r="C40" s="112">
        <f>価格変換!J41</f>
        <v>0</v>
      </c>
      <c r="D40" s="112">
        <f>C40*各種係数!D39</f>
        <v>0</v>
      </c>
      <c r="E40" s="112">
        <f>D40*各種係数!E39</f>
        <v>0</v>
      </c>
      <c r="F40" s="112">
        <f>D40*各種係数!F39</f>
        <v>0</v>
      </c>
      <c r="G40" s="112">
        <f>投入係数!AM89</f>
        <v>0</v>
      </c>
      <c r="H40" s="112">
        <f>G40*各種係数!D39</f>
        <v>0</v>
      </c>
      <c r="I40" s="112">
        <f>G40*各種係数!C39</f>
        <v>0</v>
      </c>
      <c r="J40" s="112">
        <v>0</v>
      </c>
      <c r="K40" s="112">
        <f>J40*各種係数!E39</f>
        <v>0</v>
      </c>
      <c r="L40" s="112">
        <f>J40*各種係数!F39</f>
        <v>0</v>
      </c>
      <c r="M40" s="112"/>
      <c r="N40" s="112"/>
      <c r="O40" s="112">
        <f>+N$41*各種係数!G39</f>
        <v>0</v>
      </c>
      <c r="P40" s="112">
        <f>+O40*各種係数!D39</f>
        <v>0</v>
      </c>
      <c r="Q40" s="112">
        <f>+O40*各種係数!C39</f>
        <v>0</v>
      </c>
      <c r="R40" s="112">
        <v>0</v>
      </c>
      <c r="S40" s="112">
        <f>+R40*各種係数!E39</f>
        <v>0</v>
      </c>
      <c r="T40" s="112">
        <f>+R40*各種係数!F39</f>
        <v>0</v>
      </c>
      <c r="U40" s="112">
        <f t="shared" si="0"/>
        <v>0</v>
      </c>
      <c r="V40" s="112">
        <f t="shared" si="0"/>
        <v>0</v>
      </c>
      <c r="W40" s="112">
        <f t="shared" si="0"/>
        <v>0</v>
      </c>
      <c r="X40" s="112">
        <f>$D40*各種係数!H39*各種係数!$L$5</f>
        <v>0</v>
      </c>
      <c r="Y40" s="112">
        <f>$J40*各種係数!H39*各種係数!$L$5</f>
        <v>0</v>
      </c>
      <c r="Z40" s="112">
        <f>$R40*各種係数!H39*各種係数!$L$5</f>
        <v>0</v>
      </c>
      <c r="AA40" s="112">
        <f t="shared" si="1"/>
        <v>0</v>
      </c>
      <c r="AB40" s="112">
        <f>$D40*各種係数!I39*各種係数!$L$5</f>
        <v>0</v>
      </c>
      <c r="AC40" s="112">
        <f>$J40*各種係数!I39*各種係数!$L$5</f>
        <v>0</v>
      </c>
      <c r="AD40" s="112">
        <f>$R40*各種係数!I39*各種係数!$L$5</f>
        <v>0</v>
      </c>
      <c r="AE40" s="144">
        <f t="shared" si="2"/>
        <v>0</v>
      </c>
      <c r="AF40" s="144">
        <f ca="1">$D40*環境係数!F42*各種係数!$L$5</f>
        <v>0</v>
      </c>
      <c r="AG40" s="144">
        <f ca="1">$D40*環境係数!G42*各種係数!$L$5</f>
        <v>0</v>
      </c>
      <c r="AH40" s="144">
        <f ca="1">$J40*環境係数!F42*各種係数!$L$5</f>
        <v>0</v>
      </c>
      <c r="AI40" s="144">
        <f ca="1">$J40*環境係数!G42*各種係数!$L$5</f>
        <v>0</v>
      </c>
      <c r="AJ40" s="144">
        <f ca="1">$R40*環境係数!F42*各種係数!$L$5</f>
        <v>0</v>
      </c>
      <c r="AK40" s="144">
        <f ca="1">$R40*環境係数!G42*各種係数!$L$5</f>
        <v>0</v>
      </c>
      <c r="AL40" s="144">
        <f ca="1">$U40*環境係数!F42*各種係数!$L$5</f>
        <v>0</v>
      </c>
      <c r="AM40" s="112">
        <f ca="1">$U40*環境係数!G42*各種係数!$L$5</f>
        <v>0</v>
      </c>
    </row>
    <row r="41" spans="1:39">
      <c r="A41" s="99"/>
      <c r="B41" s="63" t="s">
        <v>74</v>
      </c>
      <c r="C41" s="115">
        <f>SUM(C5:C40)</f>
        <v>0</v>
      </c>
      <c r="D41" s="115">
        <f t="shared" ref="D41:AD41" si="3">SUM(D5:D40)</f>
        <v>0</v>
      </c>
      <c r="E41" s="115">
        <f t="shared" si="3"/>
        <v>0</v>
      </c>
      <c r="F41" s="115">
        <f t="shared" si="3"/>
        <v>0</v>
      </c>
      <c r="G41" s="115">
        <f t="shared" si="3"/>
        <v>0</v>
      </c>
      <c r="H41" s="115">
        <f t="shared" si="3"/>
        <v>0</v>
      </c>
      <c r="I41" s="115">
        <f t="shared" si="3"/>
        <v>0</v>
      </c>
      <c r="J41" s="115">
        <f t="shared" si="3"/>
        <v>0</v>
      </c>
      <c r="K41" s="115">
        <f t="shared" si="3"/>
        <v>0</v>
      </c>
      <c r="L41" s="115">
        <f t="shared" si="3"/>
        <v>0</v>
      </c>
      <c r="M41" s="116">
        <f>データ入力表!D61</f>
        <v>0.58099999999999996</v>
      </c>
      <c r="N41" s="115">
        <f>+(F41+L41)*M41</f>
        <v>0</v>
      </c>
      <c r="O41" s="115">
        <f t="shared" si="3"/>
        <v>0</v>
      </c>
      <c r="P41" s="115">
        <f t="shared" si="3"/>
        <v>0</v>
      </c>
      <c r="Q41" s="115">
        <f t="shared" si="3"/>
        <v>0</v>
      </c>
      <c r="R41" s="115">
        <f t="shared" si="3"/>
        <v>0</v>
      </c>
      <c r="S41" s="115">
        <f t="shared" si="3"/>
        <v>0</v>
      </c>
      <c r="T41" s="115">
        <f t="shared" si="3"/>
        <v>0</v>
      </c>
      <c r="U41" s="115">
        <f t="shared" si="3"/>
        <v>0</v>
      </c>
      <c r="V41" s="115">
        <f t="shared" si="3"/>
        <v>0</v>
      </c>
      <c r="W41" s="115">
        <f t="shared" si="3"/>
        <v>0</v>
      </c>
      <c r="X41" s="115">
        <f t="shared" si="3"/>
        <v>0</v>
      </c>
      <c r="Y41" s="115">
        <f t="shared" si="3"/>
        <v>0</v>
      </c>
      <c r="Z41" s="115">
        <f t="shared" si="3"/>
        <v>0</v>
      </c>
      <c r="AA41" s="115">
        <f t="shared" si="3"/>
        <v>0</v>
      </c>
      <c r="AB41" s="115">
        <f t="shared" si="3"/>
        <v>0</v>
      </c>
      <c r="AC41" s="115">
        <f t="shared" si="3"/>
        <v>0</v>
      </c>
      <c r="AD41" s="115">
        <f t="shared" si="3"/>
        <v>0</v>
      </c>
      <c r="AE41" s="148">
        <f>SUM(AE5:AE40)</f>
        <v>0</v>
      </c>
      <c r="AF41" s="148">
        <f t="shared" ref="AF41:AK41" ca="1" si="4">SUM(AF5:AF40)</f>
        <v>0</v>
      </c>
      <c r="AG41" s="148">
        <f t="shared" ca="1" si="4"/>
        <v>0</v>
      </c>
      <c r="AH41" s="148">
        <f t="shared" ca="1" si="4"/>
        <v>0</v>
      </c>
      <c r="AI41" s="148">
        <f t="shared" ca="1" si="4"/>
        <v>0</v>
      </c>
      <c r="AJ41" s="148">
        <f t="shared" ca="1" si="4"/>
        <v>0</v>
      </c>
      <c r="AK41" s="148">
        <f t="shared" ca="1" si="4"/>
        <v>0</v>
      </c>
      <c r="AL41" s="148">
        <f ca="1">SUM(AL5:AL40)</f>
        <v>0</v>
      </c>
      <c r="AM41" s="115">
        <f ca="1">SUM(AM5:AM40)</f>
        <v>0</v>
      </c>
    </row>
  </sheetData>
  <mergeCells count="5">
    <mergeCell ref="C2:C3"/>
    <mergeCell ref="AF2:AG2"/>
    <mergeCell ref="AH2:AI2"/>
    <mergeCell ref="AJ2:AK2"/>
    <mergeCell ref="AL2:AM2"/>
  </mergeCells>
  <phoneticPr fontId="3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1"/>
  <sheetViews>
    <sheetView workbookViewId="0">
      <selection activeCell="D28" sqref="D28"/>
    </sheetView>
  </sheetViews>
  <sheetFormatPr defaultRowHeight="11.25"/>
  <cols>
    <col min="1" max="1" width="4" customWidth="1"/>
    <col min="2" max="2" width="27.1640625" bestFit="1" customWidth="1"/>
    <col min="3" max="3" width="12.1640625" customWidth="1"/>
    <col min="4" max="7" width="10" customWidth="1"/>
    <col min="8" max="9" width="10" bestFit="1" customWidth="1"/>
    <col min="11" max="11" width="14.33203125" customWidth="1"/>
    <col min="19" max="19" width="10" bestFit="1" customWidth="1"/>
  </cols>
  <sheetData>
    <row r="1" spans="1:19">
      <c r="A1" t="s">
        <v>32</v>
      </c>
    </row>
    <row r="3" spans="1:19" ht="22.5">
      <c r="A3" s="9"/>
      <c r="B3" s="10"/>
      <c r="C3" s="7" t="s">
        <v>77</v>
      </c>
      <c r="D3" s="23" t="s">
        <v>34</v>
      </c>
      <c r="E3" s="23" t="s">
        <v>35</v>
      </c>
      <c r="F3" s="23" t="s">
        <v>36</v>
      </c>
      <c r="G3" s="23" t="s">
        <v>33</v>
      </c>
      <c r="H3" s="23" t="s">
        <v>182</v>
      </c>
      <c r="I3" s="23" t="s">
        <v>37</v>
      </c>
      <c r="K3" s="296" t="s">
        <v>183</v>
      </c>
      <c r="L3" s="296"/>
    </row>
    <row r="4" spans="1:19">
      <c r="A4" s="11">
        <f>投入係数!A4</f>
        <v>1</v>
      </c>
      <c r="B4" s="12" t="str">
        <f>投入係数!B4</f>
        <v>農業</v>
      </c>
      <c r="C4" s="13">
        <f>+'H23取引基本表（生産者）(36)'!AZ4/'H23取引基本表（生産者）(36)'!AV4*-1</f>
        <v>0.22301467694404714</v>
      </c>
      <c r="D4" s="13">
        <f>1-C4</f>
        <v>0.77698532305595291</v>
      </c>
      <c r="E4" s="13">
        <f t="array" ref="E4:E39">TRANSPOSE(投入係数!C47:AL47)</f>
        <v>0.46601506765279604</v>
      </c>
      <c r="F4" s="13">
        <f t="array" ref="F4:F39">TRANSPOSE(投入係数!C42:AL42)</f>
        <v>8.6263346176910505E-2</v>
      </c>
      <c r="G4" s="13">
        <f>'H23取引基本表（生産者）(36)'!AO4/'H23取引基本表（生産者）(36)'!$AO$40</f>
        <v>9.8061106186552813E-3</v>
      </c>
      <c r="H4" s="24">
        <v>0.31551085960063135</v>
      </c>
      <c r="I4" s="28">
        <v>3.9392331074793736E-2</v>
      </c>
      <c r="K4" s="296" t="s">
        <v>160</v>
      </c>
      <c r="L4" s="296"/>
      <c r="S4" s="306"/>
    </row>
    <row r="5" spans="1:19">
      <c r="A5" s="11">
        <f>投入係数!A5</f>
        <v>2</v>
      </c>
      <c r="B5" s="12" t="str">
        <f>投入係数!B5</f>
        <v>林業</v>
      </c>
      <c r="C5" s="13">
        <f>+'H23取引基本表（生産者）(36)'!AZ5/'H23取引基本表（生産者）(36)'!AV5*-1</f>
        <v>0.2360617791435527</v>
      </c>
      <c r="D5" s="13">
        <f t="shared" ref="D5:D39" si="0">1-C5</f>
        <v>0.76393822085644736</v>
      </c>
      <c r="E5" s="13">
        <v>0.61629022123747479</v>
      </c>
      <c r="F5" s="13">
        <v>0.13783524587453289</v>
      </c>
      <c r="G5" s="13">
        <f>'H23取引基本表（生産者）(36)'!AO5/'H23取引基本表（生産者）(36)'!$AO$40</f>
        <v>6.4658132986342143E-4</v>
      </c>
      <c r="H5" s="26">
        <v>7.4969410364099348E-2</v>
      </c>
      <c r="I5" s="3">
        <v>4.3222328780713651E-2</v>
      </c>
      <c r="K5" s="297" t="s">
        <v>161</v>
      </c>
      <c r="L5" s="298">
        <f>VLOOKUP(データ入力表!E9,各種係数!K6:L10,2,FALSE)</f>
        <v>100</v>
      </c>
      <c r="S5" s="306"/>
    </row>
    <row r="6" spans="1:19">
      <c r="A6" s="11">
        <f>投入係数!A6</f>
        <v>3</v>
      </c>
      <c r="B6" s="12" t="str">
        <f>投入係数!B6</f>
        <v>漁業</v>
      </c>
      <c r="C6" s="13">
        <f>+'H23取引基本表（生産者）(36)'!AZ6/'H23取引基本表（生産者）(36)'!AV6*-1</f>
        <v>0.77496179988408243</v>
      </c>
      <c r="D6" s="13">
        <f t="shared" si="0"/>
        <v>0.22503820011591757</v>
      </c>
      <c r="E6" s="13">
        <v>0.47474873431927578</v>
      </c>
      <c r="F6" s="13">
        <v>0.11449734394094321</v>
      </c>
      <c r="G6" s="13">
        <f>'H23取引基本表（生産者）(36)'!AO6/'H23取引基本表（生産者）(36)'!$AO$40</f>
        <v>1.2600505362597887E-3</v>
      </c>
      <c r="H6" s="26">
        <v>9.2226351098585929E-2</v>
      </c>
      <c r="I6" s="3">
        <v>2.7333715739332121E-2</v>
      </c>
      <c r="K6" s="299" t="s">
        <v>162</v>
      </c>
      <c r="L6" s="299">
        <v>100</v>
      </c>
      <c r="S6" s="306"/>
    </row>
    <row r="7" spans="1:19">
      <c r="A7" s="11">
        <f>投入係数!A7</f>
        <v>6</v>
      </c>
      <c r="B7" s="12" t="str">
        <f>投入係数!B7</f>
        <v>鉱業</v>
      </c>
      <c r="C7" s="13">
        <f>+'H23取引基本表（生産者）(36)'!AZ7/'H23取引基本表（生産者）(36)'!AV7*-1</f>
        <v>0.99677847428855937</v>
      </c>
      <c r="D7" s="13">
        <f t="shared" si="0"/>
        <v>3.2215257114406315E-3</v>
      </c>
      <c r="E7" s="13">
        <v>0.42510693403445432</v>
      </c>
      <c r="F7" s="13">
        <v>0.33661656790801708</v>
      </c>
      <c r="G7" s="13">
        <f>'H23取引基本表（生産者）(36)'!AO7/'H23取引基本表（生産者）(36)'!$AO$40</f>
        <v>-2.2820517524591346E-5</v>
      </c>
      <c r="H7" s="26">
        <v>5.7999450614134911E-2</v>
      </c>
      <c r="I7" s="3">
        <v>5.395754032099831E-2</v>
      </c>
      <c r="K7" s="300" t="s">
        <v>163</v>
      </c>
      <c r="L7" s="301">
        <v>1</v>
      </c>
      <c r="S7" s="306"/>
    </row>
    <row r="8" spans="1:19">
      <c r="A8" s="11">
        <f>投入係数!A8</f>
        <v>11</v>
      </c>
      <c r="B8" s="12" t="str">
        <f>投入係数!B8</f>
        <v>飲食料品</v>
      </c>
      <c r="C8" s="13">
        <f>+'H23取引基本表（生産者）(36)'!AZ8/'H23取引基本表（生産者）(36)'!AV8*-1</f>
        <v>0.80050046799488073</v>
      </c>
      <c r="D8" s="13">
        <f t="shared" si="0"/>
        <v>0.19949953200511927</v>
      </c>
      <c r="E8" s="13">
        <v>0.48236116821461078</v>
      </c>
      <c r="F8" s="13">
        <v>0.14804389765647238</v>
      </c>
      <c r="G8" s="13">
        <f>'H23取引基本表（生産者）(36)'!AO8/'H23取引基本表（生産者）(36)'!$AO$40</f>
        <v>9.3237027766305366E-2</v>
      </c>
      <c r="H8" s="26">
        <v>6.0656215847714627E-2</v>
      </c>
      <c r="I8" s="3">
        <v>5.0904695137593076E-2</v>
      </c>
      <c r="K8" s="300" t="s">
        <v>164</v>
      </c>
      <c r="L8" s="302">
        <v>0.01</v>
      </c>
      <c r="S8" s="306"/>
    </row>
    <row r="9" spans="1:19">
      <c r="A9" s="14">
        <f>投入係数!A9</f>
        <v>15</v>
      </c>
      <c r="B9" s="15" t="str">
        <f>投入係数!B9</f>
        <v>繊維製品</v>
      </c>
      <c r="C9" s="16">
        <f>+'H23取引基本表（生産者）(36)'!AZ9/'H23取引基本表（生産者）(36)'!AV9*-1</f>
        <v>0.96560132821417455</v>
      </c>
      <c r="D9" s="16">
        <f t="shared" si="0"/>
        <v>3.4398671785825452E-2</v>
      </c>
      <c r="E9" s="16">
        <v>0.53524683087704839</v>
      </c>
      <c r="F9" s="16">
        <v>0.19447593527774915</v>
      </c>
      <c r="G9" s="16">
        <f>'H23取引基本表（生産者）(36)'!AO9/'H23取引基本表（生産者）(36)'!$AO$40</f>
        <v>1.4228816407146671E-2</v>
      </c>
      <c r="H9" s="29">
        <v>9.2445635370503973E-2</v>
      </c>
      <c r="I9" s="5">
        <v>7.2194166752550762E-2</v>
      </c>
      <c r="K9" s="300" t="s">
        <v>165</v>
      </c>
      <c r="L9" s="303">
        <v>1E-3</v>
      </c>
      <c r="S9" s="306"/>
    </row>
    <row r="10" spans="1:19">
      <c r="A10" s="11">
        <f>投入係数!A10</f>
        <v>16</v>
      </c>
      <c r="B10" s="12" t="str">
        <f>投入係数!B10</f>
        <v>パルプ・紙・木製品</v>
      </c>
      <c r="C10" s="13">
        <f>+'H23取引基本表（生産者）(36)'!AZ10/'H23取引基本表（生産者）(36)'!AV10*-1</f>
        <v>0.82826563754689164</v>
      </c>
      <c r="D10" s="13">
        <f t="shared" si="0"/>
        <v>0.17173436245310836</v>
      </c>
      <c r="E10" s="13">
        <v>0.44013791787617373</v>
      </c>
      <c r="F10" s="13">
        <v>0.20674053177426169</v>
      </c>
      <c r="G10" s="13">
        <f>'H23取引基本表（生産者）(36)'!AO10/'H23取引基本表（生産者）(36)'!$AO$40</f>
        <v>1.6582909401203045E-3</v>
      </c>
      <c r="H10" s="26">
        <v>8.390912683811004E-2</v>
      </c>
      <c r="I10" s="3">
        <v>5.3245567412131864E-2</v>
      </c>
      <c r="K10" s="300" t="s">
        <v>166</v>
      </c>
      <c r="L10" s="304">
        <v>9.9999999999999995E-7</v>
      </c>
      <c r="S10" s="306"/>
    </row>
    <row r="11" spans="1:19">
      <c r="A11" s="11">
        <f>投入係数!A11</f>
        <v>20</v>
      </c>
      <c r="B11" s="12" t="str">
        <f>投入係数!B11</f>
        <v>化学製品</v>
      </c>
      <c r="C11" s="13">
        <f>+'H23取引基本表（生産者）(36)'!AZ11/'H23取引基本表（生産者）(36)'!AV11*-1</f>
        <v>0.61300541647041773</v>
      </c>
      <c r="D11" s="13">
        <f t="shared" si="0"/>
        <v>0.38699458352958227</v>
      </c>
      <c r="E11" s="13">
        <v>0.20983648035587146</v>
      </c>
      <c r="F11" s="13">
        <v>2.2650912920935105E-2</v>
      </c>
      <c r="G11" s="13">
        <f>'H23取引基本表（生産者）(36)'!AO11/'H23取引基本表（生産者）(36)'!$AO$40</f>
        <v>1.0444637648215906E-2</v>
      </c>
      <c r="H11" s="26">
        <v>2.8626234929302321E-3</v>
      </c>
      <c r="I11" s="3">
        <v>2.7846589270898916E-3</v>
      </c>
      <c r="S11" s="306"/>
    </row>
    <row r="12" spans="1:19">
      <c r="A12" s="11">
        <f>投入係数!A12</f>
        <v>21</v>
      </c>
      <c r="B12" s="12" t="str">
        <f>投入係数!B12</f>
        <v>石油・石炭製品</v>
      </c>
      <c r="C12" s="13">
        <f>+'H23取引基本表（生産者）(36)'!AZ12/'H23取引基本表（生産者）(36)'!AV12*-1</f>
        <v>0.5068602525169299</v>
      </c>
      <c r="D12" s="13">
        <f t="shared" si="0"/>
        <v>0.4931397474830701</v>
      </c>
      <c r="E12" s="13">
        <v>0.22872428710634243</v>
      </c>
      <c r="F12" s="13">
        <v>4.4438733442556241E-3</v>
      </c>
      <c r="G12" s="13">
        <f>'H23取引基本表（生産者）(36)'!AO12/'H23取引基本表（生産者）(36)'!$AO$40</f>
        <v>3.0920458862437473E-2</v>
      </c>
      <c r="H12" s="26">
        <v>6.2642551961193747E-4</v>
      </c>
      <c r="I12" s="3">
        <v>6.2240997140929684E-4</v>
      </c>
      <c r="S12" s="306"/>
    </row>
    <row r="13" spans="1:19">
      <c r="A13" s="17">
        <f>投入係数!A13</f>
        <v>25</v>
      </c>
      <c r="B13" s="18" t="str">
        <f>投入係数!B13</f>
        <v>窯業・土石製品</v>
      </c>
      <c r="C13" s="19">
        <f>+'H23取引基本表（生産者）(36)'!AZ13/'H23取引基本表（生産者）(36)'!AV13*-1</f>
        <v>0.55858592492857373</v>
      </c>
      <c r="D13" s="19">
        <f t="shared" si="0"/>
        <v>0.44141407507142627</v>
      </c>
      <c r="E13" s="19">
        <v>0.4702661549372158</v>
      </c>
      <c r="F13" s="19">
        <v>0.18238705101998248</v>
      </c>
      <c r="G13" s="19">
        <f>'H23取引基本表（生産者）(36)'!AO13/'H23取引基本表（生産者）(36)'!$AO$40</f>
        <v>4.4925097244489631E-4</v>
      </c>
      <c r="H13" s="30">
        <v>3.4030703767051855E-2</v>
      </c>
      <c r="I13" s="6">
        <v>3.1642401234825417E-2</v>
      </c>
      <c r="S13" s="306"/>
    </row>
    <row r="14" spans="1:19">
      <c r="A14" s="11">
        <f>投入係数!A14</f>
        <v>26</v>
      </c>
      <c r="B14" s="12" t="str">
        <f>投入係数!B14</f>
        <v>鉄鋼</v>
      </c>
      <c r="C14" s="13">
        <f>+'H23取引基本表（生産者）(36)'!AZ14/'H23取引基本表（生産者）(36)'!AV14*-1</f>
        <v>0.26482166005309726</v>
      </c>
      <c r="D14" s="13">
        <f t="shared" si="0"/>
        <v>0.73517833994690274</v>
      </c>
      <c r="E14" s="13">
        <v>0.19699556903491214</v>
      </c>
      <c r="F14" s="13">
        <v>1.6710808292324679E-2</v>
      </c>
      <c r="G14" s="13">
        <f>'H23取引基本表（生産者）(36)'!AO14/'H23取引基本表（生産者）(36)'!$AO$40</f>
        <v>4.4746112793316362E-7</v>
      </c>
      <c r="H14" s="26">
        <v>2.4909738951816667E-3</v>
      </c>
      <c r="I14" s="3">
        <v>2.4076613899746352E-3</v>
      </c>
      <c r="S14" s="306"/>
    </row>
    <row r="15" spans="1:19">
      <c r="A15" s="11">
        <f>投入係数!A15</f>
        <v>27</v>
      </c>
      <c r="B15" s="12" t="str">
        <f>投入係数!B15</f>
        <v>非鉄金属</v>
      </c>
      <c r="C15" s="13">
        <f>+'H23取引基本表（生産者）(36)'!AZ15/'H23取引基本表（生産者）(36)'!AV15*-1</f>
        <v>0.81718799954621868</v>
      </c>
      <c r="D15" s="13">
        <f t="shared" si="0"/>
        <v>0.18281200045378132</v>
      </c>
      <c r="E15" s="13">
        <v>0.21086124748171545</v>
      </c>
      <c r="F15" s="13">
        <v>2.1455901131506395E-2</v>
      </c>
      <c r="G15" s="13">
        <f>'H23取引基本表（生産者）(36)'!AO15/'H23取引基本表（生産者）(36)'!$AO$40</f>
        <v>6.9624951506400265E-4</v>
      </c>
      <c r="H15" s="26">
        <v>2.906386346287179E-3</v>
      </c>
      <c r="I15" s="3">
        <v>2.3811358017774478E-3</v>
      </c>
      <c r="S15" s="306"/>
    </row>
    <row r="16" spans="1:19">
      <c r="A16" s="11">
        <f>投入係数!A16</f>
        <v>28</v>
      </c>
      <c r="B16" s="12" t="str">
        <f>投入係数!B16</f>
        <v>金属製品</v>
      </c>
      <c r="C16" s="13">
        <f>+'H23取引基本表（生産者）(36)'!AZ16/'H23取引基本表（生産者）(36)'!AV16*-1</f>
        <v>0.88163884673748105</v>
      </c>
      <c r="D16" s="13">
        <f t="shared" si="0"/>
        <v>0.11836115326251895</v>
      </c>
      <c r="E16" s="13">
        <v>0.42931825780371419</v>
      </c>
      <c r="F16" s="13">
        <v>0.36944165830825809</v>
      </c>
      <c r="G16" s="13">
        <f>'H23取引基本表（生産者）(36)'!AO16/'H23取引基本表（生産者）(36)'!$AO$40</f>
        <v>1.1052289859949142E-3</v>
      </c>
      <c r="H16" s="26">
        <v>0.1239779945898301</v>
      </c>
      <c r="I16" s="3">
        <v>0.10789945594358834</v>
      </c>
      <c r="S16" s="306"/>
    </row>
    <row r="17" spans="1:19">
      <c r="A17" s="11">
        <f>投入係数!A17</f>
        <v>29</v>
      </c>
      <c r="B17" s="12" t="str">
        <f>投入係数!B17</f>
        <v>一般機械</v>
      </c>
      <c r="C17" s="13">
        <f>+'H23取引基本表（生産者）(36)'!AZ17/'H23取引基本表（生産者）(36)'!AV17*-1</f>
        <v>0.81555121910856132</v>
      </c>
      <c r="D17" s="13">
        <f t="shared" si="0"/>
        <v>0.18444878089143868</v>
      </c>
      <c r="E17" s="13">
        <v>0.37447408324968501</v>
      </c>
      <c r="F17" s="13">
        <v>0.10874641379948601</v>
      </c>
      <c r="G17" s="13">
        <f>'H23取引基本表（生産者）(36)'!AO17/'H23取引基本表（生産者）(36)'!$AO$40</f>
        <v>7.114631934137302E-4</v>
      </c>
      <c r="H17" s="26">
        <v>2.8547223942649268E-2</v>
      </c>
      <c r="I17" s="3">
        <v>2.6607294136072726E-2</v>
      </c>
      <c r="S17" s="306"/>
    </row>
    <row r="18" spans="1:19">
      <c r="A18" s="11">
        <f>投入係数!A18</f>
        <v>32</v>
      </c>
      <c r="B18" s="12" t="str">
        <f>投入係数!B18</f>
        <v>電子部品</v>
      </c>
      <c r="C18" s="13">
        <f>+'H23取引基本表（生産者）(36)'!AZ18/'H23取引基本表（生産者）(36)'!AV18*-1</f>
        <v>0.95101660773729468</v>
      </c>
      <c r="D18" s="13">
        <f t="shared" si="0"/>
        <v>4.8983392262705316E-2</v>
      </c>
      <c r="E18" s="13">
        <v>0.34021883590947988</v>
      </c>
      <c r="F18" s="13">
        <v>0.21120032042529174</v>
      </c>
      <c r="G18" s="13">
        <f>'H23取引基本表（生産者）(36)'!AO18/'H23取引基本表（生産者）(36)'!$AO$40</f>
        <v>2.6221222096883389E-4</v>
      </c>
      <c r="H18" s="26">
        <v>2.8612522074753764E-2</v>
      </c>
      <c r="I18" s="3">
        <v>2.7946183115771843E-2</v>
      </c>
      <c r="S18" s="306"/>
    </row>
    <row r="19" spans="1:19">
      <c r="A19" s="14">
        <f>投入係数!A19</f>
        <v>33</v>
      </c>
      <c r="B19" s="15" t="str">
        <f>投入係数!B19</f>
        <v>電気機械</v>
      </c>
      <c r="C19" s="16">
        <f>+'H23取引基本表（生産者）(36)'!AZ19/'H23取引基本表（生産者）(36)'!AV19*-1</f>
        <v>0.93118140264764115</v>
      </c>
      <c r="D19" s="16">
        <f t="shared" si="0"/>
        <v>6.8818597352358846E-2</v>
      </c>
      <c r="E19" s="16">
        <v>0.36378844126678583</v>
      </c>
      <c r="F19" s="16">
        <v>0.21854805444795819</v>
      </c>
      <c r="G19" s="16">
        <f>'H23取引基本表（生産者）(36)'!AO19/'H23取引基本表（生産者）(36)'!$AO$40</f>
        <v>6.5615699800119116E-3</v>
      </c>
      <c r="H19" s="29">
        <v>5.6029148906915988E-2</v>
      </c>
      <c r="I19" s="5">
        <v>5.0139786424675745E-2</v>
      </c>
      <c r="S19" s="306"/>
    </row>
    <row r="20" spans="1:19">
      <c r="A20" s="11">
        <f>投入係数!A20</f>
        <v>34</v>
      </c>
      <c r="B20" s="12" t="str">
        <f>投入係数!B20</f>
        <v>情報･通信機器</v>
      </c>
      <c r="C20" s="13">
        <f>+'H23取引基本表（生産者）(36)'!AZ20/'H23取引基本表（生産者）(36)'!AV20*-1</f>
        <v>0.91399041556397964</v>
      </c>
      <c r="D20" s="13">
        <f t="shared" si="0"/>
        <v>8.6009584436020359E-2</v>
      </c>
      <c r="E20" s="13">
        <v>0.32302171221632586</v>
      </c>
      <c r="F20" s="13">
        <v>0.19839871722851549</v>
      </c>
      <c r="G20" s="13">
        <f>'H23取引基本表（生産者）(36)'!AO20/'H23取引基本表（生産者）(36)'!$AO$40</f>
        <v>1.574078755843283E-2</v>
      </c>
      <c r="H20" s="26">
        <v>3.4621740576919934E-2</v>
      </c>
      <c r="I20" s="3">
        <v>3.4430851963153042E-2</v>
      </c>
      <c r="S20" s="306"/>
    </row>
    <row r="21" spans="1:19">
      <c r="A21" s="11">
        <f>投入係数!A21</f>
        <v>35</v>
      </c>
      <c r="B21" s="12" t="str">
        <f>投入係数!B21</f>
        <v>輸送機械</v>
      </c>
      <c r="C21" s="13">
        <f>+'H23取引基本表（生産者）(36)'!AZ21/'H23取引基本表（生産者）(36)'!AV21*-1</f>
        <v>0.55874671100421314</v>
      </c>
      <c r="D21" s="13">
        <f t="shared" si="0"/>
        <v>0.44125328899578686</v>
      </c>
      <c r="E21" s="13">
        <v>0.17858011275471963</v>
      </c>
      <c r="F21" s="13">
        <v>0.10353730957913762</v>
      </c>
      <c r="G21" s="13">
        <f>'H23取引基本表（生産者）(36)'!AO21/'H23取引基本表（生産者）(36)'!$AO$40</f>
        <v>3.4537287159521236E-2</v>
      </c>
      <c r="H21" s="26">
        <v>2.1801418333045053E-2</v>
      </c>
      <c r="I21" s="3">
        <v>2.0578112348622151E-2</v>
      </c>
      <c r="S21" s="306"/>
    </row>
    <row r="22" spans="1:19">
      <c r="A22" s="11">
        <f>投入係数!A22</f>
        <v>39</v>
      </c>
      <c r="B22" s="12" t="str">
        <f>投入係数!B22</f>
        <v>その他の製造工業製品</v>
      </c>
      <c r="C22" s="13">
        <f>+'H23取引基本表（生産者）(36)'!AZ22/'H23取引基本表（生産者）(36)'!AV22*-1</f>
        <v>0.79068259151841791</v>
      </c>
      <c r="D22" s="13">
        <f t="shared" si="0"/>
        <v>0.20931740848158209</v>
      </c>
      <c r="E22" s="13">
        <v>0.3812048688144043</v>
      </c>
      <c r="F22" s="13">
        <v>0.23101170948151067</v>
      </c>
      <c r="G22" s="13">
        <f>'H23取引基本表（生産者）(36)'!AO22/'H23取引基本表（生産者）(36)'!$AO$40</f>
        <v>1.2258197599729018E-2</v>
      </c>
      <c r="H22" s="26">
        <v>7.0471034665890026E-2</v>
      </c>
      <c r="I22" s="3">
        <v>5.949821402568034E-2</v>
      </c>
      <c r="S22" s="306"/>
    </row>
    <row r="23" spans="1:19">
      <c r="A23" s="17">
        <f>投入係数!A23</f>
        <v>41</v>
      </c>
      <c r="B23" s="18" t="str">
        <f>投入係数!B23</f>
        <v>建設</v>
      </c>
      <c r="C23" s="19">
        <f>+'H23取引基本表（生産者）(36)'!AZ23/'H23取引基本表（生産者）(36)'!AV23*-1</f>
        <v>0</v>
      </c>
      <c r="D23" s="19">
        <f t="shared" si="0"/>
        <v>1</v>
      </c>
      <c r="E23" s="19">
        <v>0.45175993820906601</v>
      </c>
      <c r="F23" s="19">
        <v>0.34892016330461123</v>
      </c>
      <c r="G23" s="19">
        <f>'H23取引基本表（生産者）(36)'!AO23/'H23取引基本表（生産者）(36)'!$AO$40</f>
        <v>0</v>
      </c>
      <c r="H23" s="30">
        <v>0.13499714116620357</v>
      </c>
      <c r="I23" s="6">
        <v>0.10161799961882216</v>
      </c>
      <c r="S23" s="306"/>
    </row>
    <row r="24" spans="1:19">
      <c r="A24" s="11">
        <f>投入係数!A24</f>
        <v>46</v>
      </c>
      <c r="B24" s="12" t="str">
        <f>投入係数!B24</f>
        <v>電力・ガス・熱供給</v>
      </c>
      <c r="C24" s="13">
        <f>+'H23取引基本表（生産者）(36)'!AZ24/'H23取引基本表（生産者）(36)'!AV24*-1</f>
        <v>0.12002592998902963</v>
      </c>
      <c r="D24" s="13">
        <f t="shared" si="0"/>
        <v>0.87997407001097039</v>
      </c>
      <c r="E24" s="13">
        <v>0.17317162690497087</v>
      </c>
      <c r="F24" s="13">
        <v>7.5222213356738205E-2</v>
      </c>
      <c r="G24" s="13">
        <f>'H23取引基本表（生産者）(36)'!AO24/'H23取引基本表（生産者）(36)'!$AO$40</f>
        <v>2.2145746143668134E-2</v>
      </c>
      <c r="H24" s="26">
        <v>7.5863719779781374E-3</v>
      </c>
      <c r="I24" s="3">
        <v>7.4204101172903533E-3</v>
      </c>
      <c r="S24" s="306"/>
    </row>
    <row r="25" spans="1:19">
      <c r="A25" s="11">
        <f>投入係数!A25</f>
        <v>47</v>
      </c>
      <c r="B25" s="12" t="str">
        <f>投入係数!B25</f>
        <v>水道</v>
      </c>
      <c r="C25" s="13">
        <f>+'H23取引基本表（生産者）(36)'!AZ25/'H23取引基本表（生産者）(36)'!AV25*-1</f>
        <v>1.4464662828709462E-4</v>
      </c>
      <c r="D25" s="13">
        <f t="shared" si="0"/>
        <v>0.99985535337171294</v>
      </c>
      <c r="E25" s="13">
        <v>0.49992786450067805</v>
      </c>
      <c r="F25" s="13">
        <v>0.12788181319791095</v>
      </c>
      <c r="G25" s="13">
        <f>'H23取引基本表（生産者）(36)'!AO25/'H23取引基本表（生産者）(36)'!$AO$40</f>
        <v>3.6588896431094791E-3</v>
      </c>
      <c r="H25" s="26">
        <v>3.2230141097036674E-2</v>
      </c>
      <c r="I25" s="3">
        <v>3.2230141097036674E-2</v>
      </c>
      <c r="S25" s="306"/>
    </row>
    <row r="26" spans="1:19">
      <c r="A26" s="11">
        <f>投入係数!A26</f>
        <v>48</v>
      </c>
      <c r="B26" s="12" t="str">
        <f>投入係数!B26</f>
        <v>廃棄物処理</v>
      </c>
      <c r="C26" s="13">
        <f>+'H23取引基本表（生産者）(36)'!AZ26/'H23取引基本表（生産者）(36)'!AV26*-1</f>
        <v>2.4961309969547202E-5</v>
      </c>
      <c r="D26" s="13">
        <f t="shared" si="0"/>
        <v>0.99997503869003046</v>
      </c>
      <c r="E26" s="13">
        <v>0.736852583031952</v>
      </c>
      <c r="F26" s="13">
        <v>0.21349414380039153</v>
      </c>
      <c r="G26" s="13">
        <f>'H23取引基本表（生産者）(36)'!AO26/'H23取引基本表（生産者）(36)'!$AO$40</f>
        <v>2.5791659414067551E-3</v>
      </c>
      <c r="H26" s="26">
        <v>6.2311291018281957E-2</v>
      </c>
      <c r="I26" s="3">
        <v>5.2639437273963967E-2</v>
      </c>
      <c r="S26" s="306"/>
    </row>
    <row r="27" spans="1:19">
      <c r="A27" s="11">
        <f>投入係数!A27</f>
        <v>51</v>
      </c>
      <c r="B27" s="12" t="str">
        <f>投入係数!B27</f>
        <v>商業</v>
      </c>
      <c r="C27" s="13">
        <f>+'H23取引基本表（生産者）(36)'!AZ27/'H23取引基本表（生産者）(36)'!AV27*-1</f>
        <v>0.31156434692275797</v>
      </c>
      <c r="D27" s="13">
        <f t="shared" si="0"/>
        <v>0.68843565307724197</v>
      </c>
      <c r="E27" s="13">
        <v>0.67169060834736571</v>
      </c>
      <c r="F27" s="13">
        <v>0.4291901406010713</v>
      </c>
      <c r="G27" s="13">
        <f>'H23取引基本表（生産者）(36)'!AO27/'H23取引基本表（生産者）(36)'!$AO$40</f>
        <v>0.11598774135493914</v>
      </c>
      <c r="H27" s="26">
        <v>0.15958983847161301</v>
      </c>
      <c r="I27" s="3">
        <v>0.12957611791364365</v>
      </c>
      <c r="S27" s="306"/>
    </row>
    <row r="28" spans="1:19">
      <c r="A28" s="11">
        <f>投入係数!A28</f>
        <v>53</v>
      </c>
      <c r="B28" s="12" t="str">
        <f>投入係数!B28</f>
        <v>金融・保険</v>
      </c>
      <c r="C28" s="13">
        <f>+'H23取引基本表（生産者）(36)'!AZ28/'H23取引基本表（生産者）(36)'!AV28*-1</f>
        <v>0.30260148187061542</v>
      </c>
      <c r="D28" s="13">
        <f t="shared" si="0"/>
        <v>0.69739851812938458</v>
      </c>
      <c r="E28" s="13">
        <v>0.65971810910631823</v>
      </c>
      <c r="F28" s="13">
        <v>0.32251323018842487</v>
      </c>
      <c r="G28" s="13">
        <f>'H23取引基本表（生産者）(36)'!AO28/'H23取引基本表（生産者）(36)'!$AO$40</f>
        <v>6.0584446877638622E-2</v>
      </c>
      <c r="H28" s="26">
        <v>6.4650958977989018E-2</v>
      </c>
      <c r="I28" s="3">
        <v>5.9907834101382486E-2</v>
      </c>
      <c r="S28" s="306"/>
    </row>
    <row r="29" spans="1:19">
      <c r="A29" s="14">
        <f>投入係数!A29</f>
        <v>55</v>
      </c>
      <c r="B29" s="15" t="str">
        <f>投入係数!B29</f>
        <v>不動産</v>
      </c>
      <c r="C29" s="16">
        <f>+'H23取引基本表（生産者）(36)'!AZ29/'H23取引基本表（生産者）(36)'!AV29*-1</f>
        <v>1.7764936390748283E-2</v>
      </c>
      <c r="D29" s="16">
        <f t="shared" si="0"/>
        <v>0.98223506360925172</v>
      </c>
      <c r="E29" s="16">
        <v>0.80958113956353206</v>
      </c>
      <c r="F29" s="16">
        <v>3.8044214359885024E-2</v>
      </c>
      <c r="G29" s="16">
        <f>'H23取引基本表（生産者）(36)'!AO29/'H23取引基本表（生産者）(36)'!$AO$40</f>
        <v>0.18873060200077768</v>
      </c>
      <c r="H29" s="29">
        <v>1.0848276766499765E-2</v>
      </c>
      <c r="I29" s="5">
        <v>5.1425045631128489E-3</v>
      </c>
      <c r="S29" s="306"/>
    </row>
    <row r="30" spans="1:19">
      <c r="A30" s="11">
        <f>投入係数!A30</f>
        <v>57</v>
      </c>
      <c r="B30" s="12" t="str">
        <f>投入係数!B30</f>
        <v>運輸・郵便</v>
      </c>
      <c r="C30" s="13">
        <f>+'H23取引基本表（生産者）(36)'!AZ30/'H23取引基本表（生産者）(36)'!AV30*-1</f>
        <v>0.37832935602583939</v>
      </c>
      <c r="D30" s="13">
        <f t="shared" si="0"/>
        <v>0.62167064397416061</v>
      </c>
      <c r="E30" s="13">
        <v>0.44296061936412168</v>
      </c>
      <c r="F30" s="13">
        <v>0.2297271887441853</v>
      </c>
      <c r="G30" s="13">
        <f>'H23取引基本表（生産者）(36)'!AO30/'H23取引基本表（生産者）(36)'!$AO$40</f>
        <v>3.8719258861184581E-2</v>
      </c>
      <c r="H30" s="26">
        <v>5.2412135481813948E-2</v>
      </c>
      <c r="I30" s="3">
        <v>4.8066939723182822E-2</v>
      </c>
      <c r="S30" s="306"/>
    </row>
    <row r="31" spans="1:19">
      <c r="A31" s="11">
        <f>投入係数!A31</f>
        <v>59</v>
      </c>
      <c r="B31" s="12" t="str">
        <f>投入係数!B31</f>
        <v>情報通信</v>
      </c>
      <c r="C31" s="13">
        <f>+'H23取引基本表（生産者）(36)'!AZ31/'H23取引基本表（生産者）(36)'!AV31*-1</f>
        <v>0.49265106288572463</v>
      </c>
      <c r="D31" s="13">
        <f t="shared" si="0"/>
        <v>0.50734893711427542</v>
      </c>
      <c r="E31" s="13">
        <v>0.51327801728806954</v>
      </c>
      <c r="F31" s="13">
        <v>0.16321844060746549</v>
      </c>
      <c r="G31" s="13">
        <f>'H23取引基本表（生産者）(36)'!AO31/'H23取引基本表（生産者）(36)'!$AO$40</f>
        <v>5.9212531059395543E-2</v>
      </c>
      <c r="H31" s="26">
        <v>3.008297406789575E-2</v>
      </c>
      <c r="I31" s="3">
        <v>2.6551701726640526E-2</v>
      </c>
      <c r="S31" s="306"/>
    </row>
    <row r="32" spans="1:19">
      <c r="A32" s="11">
        <f>投入係数!A32</f>
        <v>61</v>
      </c>
      <c r="B32" s="12" t="str">
        <f>投入係数!B32</f>
        <v>公務</v>
      </c>
      <c r="C32" s="13">
        <f>+'H23取引基本表（生産者）(36)'!AZ32/'H23取引基本表（生産者）(36)'!AV32*-1</f>
        <v>0</v>
      </c>
      <c r="D32" s="13">
        <f t="shared" si="0"/>
        <v>1</v>
      </c>
      <c r="E32" s="13">
        <v>0.68510237761748893</v>
      </c>
      <c r="F32" s="13">
        <v>0.36779293281102149</v>
      </c>
      <c r="G32" s="13">
        <f>'H23取引基本表（生産者）(36)'!AO32/'H23取引基本表（生産者）(36)'!$AO$40</f>
        <v>4.3529018525338154E-3</v>
      </c>
      <c r="H32" s="26">
        <v>5.1819228166890122E-2</v>
      </c>
      <c r="I32" s="3">
        <v>5.1819228166890122E-2</v>
      </c>
      <c r="S32" s="306"/>
    </row>
    <row r="33" spans="1:19">
      <c r="A33" s="17">
        <f>投入係数!A33</f>
        <v>63</v>
      </c>
      <c r="B33" s="18" t="str">
        <f>投入係数!B33</f>
        <v>教育・研究</v>
      </c>
      <c r="C33" s="19">
        <f>+'H23取引基本表（生産者）(36)'!AZ33/'H23取引基本表（生産者）(36)'!AV33*-1</f>
        <v>0.27655802142980807</v>
      </c>
      <c r="D33" s="19">
        <f t="shared" si="0"/>
        <v>0.72344197857019199</v>
      </c>
      <c r="E33" s="19">
        <v>0.79593605467883577</v>
      </c>
      <c r="F33" s="19">
        <v>0.63386703250663357</v>
      </c>
      <c r="G33" s="19">
        <f>'H23取引基本表（生産者）(36)'!AO33/'H23取引基本表（生産者）(36)'!$AO$40</f>
        <v>1.4834231313240241E-2</v>
      </c>
      <c r="H33" s="30">
        <v>9.1568155492939229E-2</v>
      </c>
      <c r="I33" s="6">
        <v>9.0598789113522663E-2</v>
      </c>
      <c r="S33" s="306"/>
    </row>
    <row r="34" spans="1:19">
      <c r="A34" s="14">
        <f>投入係数!A34</f>
        <v>64</v>
      </c>
      <c r="B34" s="15" t="str">
        <f>投入係数!B34</f>
        <v>医療・福祉</v>
      </c>
      <c r="C34" s="16">
        <f>+'H23取引基本表（生産者）(36)'!AZ34/'H23取引基本表（生産者）(36)'!AV34*-1</f>
        <v>4.1058222143880815E-2</v>
      </c>
      <c r="D34" s="16">
        <f t="shared" si="0"/>
        <v>0.95894177785611923</v>
      </c>
      <c r="E34" s="16">
        <v>0.59308619718309863</v>
      </c>
      <c r="F34" s="16">
        <v>0.48767549295774648</v>
      </c>
      <c r="G34" s="16">
        <f>'H23取引基本表（生産者）(36)'!AO34/'H23取引基本表（生産者）(36)'!$AO$40</f>
        <v>5.1635671780103282E-2</v>
      </c>
      <c r="H34" s="26">
        <v>0.11909258215962441</v>
      </c>
      <c r="I34" s="3">
        <v>0.11161239436619719</v>
      </c>
      <c r="S34" s="306"/>
    </row>
    <row r="35" spans="1:19">
      <c r="A35" s="11">
        <f>投入係数!A35</f>
        <v>65</v>
      </c>
      <c r="B35" s="12" t="str">
        <f>投入係数!B35</f>
        <v>その他の非営利団体サービス</v>
      </c>
      <c r="C35" s="13">
        <f>+'H23取引基本表（生産者）(36)'!AZ35/'H23取引基本表（生産者）(36)'!AV35*-1</f>
        <v>6.057837590920271E-2</v>
      </c>
      <c r="D35" s="13">
        <f t="shared" si="0"/>
        <v>0.93942162409079732</v>
      </c>
      <c r="E35" s="13">
        <v>0.57970240506795334</v>
      </c>
      <c r="F35" s="13">
        <v>0.32164561157968397</v>
      </c>
      <c r="G35" s="13">
        <f>'H23取引基本表（生産者）(36)'!AO35/'H23取引基本表（生産者）(36)'!$AO$40</f>
        <v>1.8000913715623238E-2</v>
      </c>
      <c r="H35" s="26">
        <v>9.4637398254207944E-2</v>
      </c>
      <c r="I35" s="3">
        <v>6.7713896357408571E-2</v>
      </c>
      <c r="S35" s="306"/>
    </row>
    <row r="36" spans="1:19">
      <c r="A36" s="11">
        <f>投入係数!A36</f>
        <v>66</v>
      </c>
      <c r="B36" s="12" t="str">
        <f>投入係数!B36</f>
        <v>対事業所サービス</v>
      </c>
      <c r="C36" s="13">
        <f>+'H23取引基本表（生産者）(36)'!AZ36/'H23取引基本表（生産者）(36)'!AV36*-1</f>
        <v>0.60693548042780598</v>
      </c>
      <c r="D36" s="13">
        <f t="shared" si="0"/>
        <v>0.39306451957219402</v>
      </c>
      <c r="E36" s="13">
        <v>0.63218902172682123</v>
      </c>
      <c r="F36" s="13">
        <v>0.47467765680358498</v>
      </c>
      <c r="G36" s="13">
        <f>'H23取引基本表（生産者）(36)'!AO36/'H23取引基本表（生産者）(36)'!$AO$40</f>
        <v>2.1992714437914992E-2</v>
      </c>
      <c r="H36" s="26">
        <v>0.19170724604856584</v>
      </c>
      <c r="I36" s="3">
        <v>0.15453868927248313</v>
      </c>
      <c r="S36" s="306"/>
    </row>
    <row r="37" spans="1:19">
      <c r="A37" s="11">
        <f>投入係数!A37</f>
        <v>67</v>
      </c>
      <c r="B37" s="12" t="str">
        <f>投入係数!B37</f>
        <v>対個人サービス</v>
      </c>
      <c r="C37" s="13">
        <f>+'H23取引基本表（生産者）(36)'!AZ37/'H23取引基本表（生産者）(36)'!AV37*-1</f>
        <v>0.42052048240640338</v>
      </c>
      <c r="D37" s="13">
        <f t="shared" si="0"/>
        <v>0.57947951759359662</v>
      </c>
      <c r="E37" s="13">
        <v>0.61359312432566471</v>
      </c>
      <c r="F37" s="13">
        <v>0.14081523912982513</v>
      </c>
      <c r="G37" s="13">
        <f>'H23取引基本表（生産者）(36)'!AO37/'H23取引基本表（生産者）(36)'!$AO$40</f>
        <v>0.16299174299980626</v>
      </c>
      <c r="H37" s="26">
        <v>0.10632321750386337</v>
      </c>
      <c r="I37" s="3">
        <v>8.1770400534892748E-2</v>
      </c>
      <c r="S37" s="306"/>
    </row>
    <row r="38" spans="1:19">
      <c r="A38" s="17">
        <f>投入係数!A38</f>
        <v>68</v>
      </c>
      <c r="B38" s="18" t="str">
        <f>投入係数!B38</f>
        <v>事務用品</v>
      </c>
      <c r="C38" s="19">
        <f>+'H23取引基本表（生産者）(36)'!AZ38/'H23取引基本表（生産者）(36)'!AV38*-1</f>
        <v>0</v>
      </c>
      <c r="D38" s="19">
        <f t="shared" si="0"/>
        <v>1</v>
      </c>
      <c r="E38" s="19">
        <v>0</v>
      </c>
      <c r="F38" s="19">
        <v>0</v>
      </c>
      <c r="G38" s="19">
        <f>'H23取引基本表（生産者）(36)'!AO38/'H23取引基本表（生産者）(36)'!$AO$40</f>
        <v>0</v>
      </c>
      <c r="H38" s="6">
        <v>0</v>
      </c>
      <c r="I38" s="6">
        <v>0</v>
      </c>
      <c r="S38" s="306"/>
    </row>
    <row r="39" spans="1:19">
      <c r="A39" s="20">
        <f>投入係数!A39</f>
        <v>69</v>
      </c>
      <c r="B39" s="21" t="str">
        <f>投入係数!B39</f>
        <v>分類不明</v>
      </c>
      <c r="C39" s="130">
        <f>+'H23取引基本表（生産者）(36)'!AZ39/'H23取引基本表（生産者）(36)'!AV39*-1</f>
        <v>0.7193864691974412</v>
      </c>
      <c r="D39" s="22">
        <f t="shared" si="0"/>
        <v>0.2806135308025588</v>
      </c>
      <c r="E39" s="22">
        <v>0.382170659814073</v>
      </c>
      <c r="F39" s="22">
        <v>3.5711586425818155E-2</v>
      </c>
      <c r="G39" s="22">
        <f>'H23取引基本表（生産者）(36)'!AO39/'H23取引基本表（生産者）(36)'!$AO$40</f>
        <v>7.1593780469306185E-5</v>
      </c>
      <c r="H39" s="27">
        <v>6.5754667069760414E-3</v>
      </c>
      <c r="I39" s="4">
        <v>6.1975663215176483E-3</v>
      </c>
      <c r="S39" s="306"/>
    </row>
    <row r="41" spans="1:19">
      <c r="A41" t="s">
        <v>178</v>
      </c>
    </row>
  </sheetData>
  <sheetProtection sheet="1"/>
  <phoneticPr fontId="5"/>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42"/>
  <sheetViews>
    <sheetView workbookViewId="0">
      <selection activeCell="I7" sqref="I7"/>
    </sheetView>
  </sheetViews>
  <sheetFormatPr defaultRowHeight="11.25"/>
  <cols>
    <col min="1" max="1" width="4" style="32" customWidth="1"/>
    <col min="2" max="2" width="27.1640625" style="32" bestFit="1" customWidth="1"/>
    <col min="3" max="3" width="13.6640625" style="32" bestFit="1" customWidth="1"/>
    <col min="4" max="5" width="11" style="32" bestFit="1" customWidth="1"/>
    <col min="6" max="7" width="9.5" style="32" bestFit="1" customWidth="1"/>
    <col min="8" max="8" width="9.5" style="32" customWidth="1"/>
    <col min="9" max="9" width="9.33203125" style="32"/>
    <col min="10" max="10" width="13.6640625" style="32" bestFit="1" customWidth="1"/>
    <col min="11" max="256" width="9.33203125" style="32"/>
    <col min="257" max="257" width="4" style="32" customWidth="1"/>
    <col min="258" max="258" width="27.1640625" style="32" bestFit="1" customWidth="1"/>
    <col min="259" max="259" width="13.6640625" style="32" bestFit="1" customWidth="1"/>
    <col min="260" max="261" width="11" style="32" bestFit="1" customWidth="1"/>
    <col min="262" max="263" width="9.5" style="32" bestFit="1" customWidth="1"/>
    <col min="264" max="264" width="9.5" style="32" customWidth="1"/>
    <col min="265" max="265" width="9.33203125" style="32"/>
    <col min="266" max="266" width="13.6640625" style="32" bestFit="1" customWidth="1"/>
    <col min="267" max="512" width="9.33203125" style="32"/>
    <col min="513" max="513" width="4" style="32" customWidth="1"/>
    <col min="514" max="514" width="27.1640625" style="32" bestFit="1" customWidth="1"/>
    <col min="515" max="515" width="13.6640625" style="32" bestFit="1" customWidth="1"/>
    <col min="516" max="517" width="11" style="32" bestFit="1" customWidth="1"/>
    <col min="518" max="519" width="9.5" style="32" bestFit="1" customWidth="1"/>
    <col min="520" max="520" width="9.5" style="32" customWidth="1"/>
    <col min="521" max="521" width="9.33203125" style="32"/>
    <col min="522" max="522" width="13.6640625" style="32" bestFit="1" customWidth="1"/>
    <col min="523" max="768" width="9.33203125" style="32"/>
    <col min="769" max="769" width="4" style="32" customWidth="1"/>
    <col min="770" max="770" width="27.1640625" style="32" bestFit="1" customWidth="1"/>
    <col min="771" max="771" width="13.6640625" style="32" bestFit="1" customWidth="1"/>
    <col min="772" max="773" width="11" style="32" bestFit="1" customWidth="1"/>
    <col min="774" max="775" width="9.5" style="32" bestFit="1" customWidth="1"/>
    <col min="776" max="776" width="9.5" style="32" customWidth="1"/>
    <col min="777" max="777" width="9.33203125" style="32"/>
    <col min="778" max="778" width="13.6640625" style="32" bestFit="1" customWidth="1"/>
    <col min="779" max="1024" width="9.33203125" style="32"/>
    <col min="1025" max="1025" width="4" style="32" customWidth="1"/>
    <col min="1026" max="1026" width="27.1640625" style="32" bestFit="1" customWidth="1"/>
    <col min="1027" max="1027" width="13.6640625" style="32" bestFit="1" customWidth="1"/>
    <col min="1028" max="1029" width="11" style="32" bestFit="1" customWidth="1"/>
    <col min="1030" max="1031" width="9.5" style="32" bestFit="1" customWidth="1"/>
    <col min="1032" max="1032" width="9.5" style="32" customWidth="1"/>
    <col min="1033" max="1033" width="9.33203125" style="32"/>
    <col min="1034" max="1034" width="13.6640625" style="32" bestFit="1" customWidth="1"/>
    <col min="1035" max="1280" width="9.33203125" style="32"/>
    <col min="1281" max="1281" width="4" style="32" customWidth="1"/>
    <col min="1282" max="1282" width="27.1640625" style="32" bestFit="1" customWidth="1"/>
    <col min="1283" max="1283" width="13.6640625" style="32" bestFit="1" customWidth="1"/>
    <col min="1284" max="1285" width="11" style="32" bestFit="1" customWidth="1"/>
    <col min="1286" max="1287" width="9.5" style="32" bestFit="1" customWidth="1"/>
    <col min="1288" max="1288" width="9.5" style="32" customWidth="1"/>
    <col min="1289" max="1289" width="9.33203125" style="32"/>
    <col min="1290" max="1290" width="13.6640625" style="32" bestFit="1" customWidth="1"/>
    <col min="1291" max="1536" width="9.33203125" style="32"/>
    <col min="1537" max="1537" width="4" style="32" customWidth="1"/>
    <col min="1538" max="1538" width="27.1640625" style="32" bestFit="1" customWidth="1"/>
    <col min="1539" max="1539" width="13.6640625" style="32" bestFit="1" customWidth="1"/>
    <col min="1540" max="1541" width="11" style="32" bestFit="1" customWidth="1"/>
    <col min="1542" max="1543" width="9.5" style="32" bestFit="1" customWidth="1"/>
    <col min="1544" max="1544" width="9.5" style="32" customWidth="1"/>
    <col min="1545" max="1545" width="9.33203125" style="32"/>
    <col min="1546" max="1546" width="13.6640625" style="32" bestFit="1" customWidth="1"/>
    <col min="1547" max="1792" width="9.33203125" style="32"/>
    <col min="1793" max="1793" width="4" style="32" customWidth="1"/>
    <col min="1794" max="1794" width="27.1640625" style="32" bestFit="1" customWidth="1"/>
    <col min="1795" max="1795" width="13.6640625" style="32" bestFit="1" customWidth="1"/>
    <col min="1796" max="1797" width="11" style="32" bestFit="1" customWidth="1"/>
    <col min="1798" max="1799" width="9.5" style="32" bestFit="1" customWidth="1"/>
    <col min="1800" max="1800" width="9.5" style="32" customWidth="1"/>
    <col min="1801" max="1801" width="9.33203125" style="32"/>
    <col min="1802" max="1802" width="13.6640625" style="32" bestFit="1" customWidth="1"/>
    <col min="1803" max="2048" width="9.33203125" style="32"/>
    <col min="2049" max="2049" width="4" style="32" customWidth="1"/>
    <col min="2050" max="2050" width="27.1640625" style="32" bestFit="1" customWidth="1"/>
    <col min="2051" max="2051" width="13.6640625" style="32" bestFit="1" customWidth="1"/>
    <col min="2052" max="2053" width="11" style="32" bestFit="1" customWidth="1"/>
    <col min="2054" max="2055" width="9.5" style="32" bestFit="1" customWidth="1"/>
    <col min="2056" max="2056" width="9.5" style="32" customWidth="1"/>
    <col min="2057" max="2057" width="9.33203125" style="32"/>
    <col min="2058" max="2058" width="13.6640625" style="32" bestFit="1" customWidth="1"/>
    <col min="2059" max="2304" width="9.33203125" style="32"/>
    <col min="2305" max="2305" width="4" style="32" customWidth="1"/>
    <col min="2306" max="2306" width="27.1640625" style="32" bestFit="1" customWidth="1"/>
    <col min="2307" max="2307" width="13.6640625" style="32" bestFit="1" customWidth="1"/>
    <col min="2308" max="2309" width="11" style="32" bestFit="1" customWidth="1"/>
    <col min="2310" max="2311" width="9.5" style="32" bestFit="1" customWidth="1"/>
    <col min="2312" max="2312" width="9.5" style="32" customWidth="1"/>
    <col min="2313" max="2313" width="9.33203125" style="32"/>
    <col min="2314" max="2314" width="13.6640625" style="32" bestFit="1" customWidth="1"/>
    <col min="2315" max="2560" width="9.33203125" style="32"/>
    <col min="2561" max="2561" width="4" style="32" customWidth="1"/>
    <col min="2562" max="2562" width="27.1640625" style="32" bestFit="1" customWidth="1"/>
    <col min="2563" max="2563" width="13.6640625" style="32" bestFit="1" customWidth="1"/>
    <col min="2564" max="2565" width="11" style="32" bestFit="1" customWidth="1"/>
    <col min="2566" max="2567" width="9.5" style="32" bestFit="1" customWidth="1"/>
    <col min="2568" max="2568" width="9.5" style="32" customWidth="1"/>
    <col min="2569" max="2569" width="9.33203125" style="32"/>
    <col min="2570" max="2570" width="13.6640625" style="32" bestFit="1" customWidth="1"/>
    <col min="2571" max="2816" width="9.33203125" style="32"/>
    <col min="2817" max="2817" width="4" style="32" customWidth="1"/>
    <col min="2818" max="2818" width="27.1640625" style="32" bestFit="1" customWidth="1"/>
    <col min="2819" max="2819" width="13.6640625" style="32" bestFit="1" customWidth="1"/>
    <col min="2820" max="2821" width="11" style="32" bestFit="1" customWidth="1"/>
    <col min="2822" max="2823" width="9.5" style="32" bestFit="1" customWidth="1"/>
    <col min="2824" max="2824" width="9.5" style="32" customWidth="1"/>
    <col min="2825" max="2825" width="9.33203125" style="32"/>
    <col min="2826" max="2826" width="13.6640625" style="32" bestFit="1" customWidth="1"/>
    <col min="2827" max="3072" width="9.33203125" style="32"/>
    <col min="3073" max="3073" width="4" style="32" customWidth="1"/>
    <col min="3074" max="3074" width="27.1640625" style="32" bestFit="1" customWidth="1"/>
    <col min="3075" max="3075" width="13.6640625" style="32" bestFit="1" customWidth="1"/>
    <col min="3076" max="3077" width="11" style="32" bestFit="1" customWidth="1"/>
    <col min="3078" max="3079" width="9.5" style="32" bestFit="1" customWidth="1"/>
    <col min="3080" max="3080" width="9.5" style="32" customWidth="1"/>
    <col min="3081" max="3081" width="9.33203125" style="32"/>
    <col min="3082" max="3082" width="13.6640625" style="32" bestFit="1" customWidth="1"/>
    <col min="3083" max="3328" width="9.33203125" style="32"/>
    <col min="3329" max="3329" width="4" style="32" customWidth="1"/>
    <col min="3330" max="3330" width="27.1640625" style="32" bestFit="1" customWidth="1"/>
    <col min="3331" max="3331" width="13.6640625" style="32" bestFit="1" customWidth="1"/>
    <col min="3332" max="3333" width="11" style="32" bestFit="1" customWidth="1"/>
    <col min="3334" max="3335" width="9.5" style="32" bestFit="1" customWidth="1"/>
    <col min="3336" max="3336" width="9.5" style="32" customWidth="1"/>
    <col min="3337" max="3337" width="9.33203125" style="32"/>
    <col min="3338" max="3338" width="13.6640625" style="32" bestFit="1" customWidth="1"/>
    <col min="3339" max="3584" width="9.33203125" style="32"/>
    <col min="3585" max="3585" width="4" style="32" customWidth="1"/>
    <col min="3586" max="3586" width="27.1640625" style="32" bestFit="1" customWidth="1"/>
    <col min="3587" max="3587" width="13.6640625" style="32" bestFit="1" customWidth="1"/>
    <col min="3588" max="3589" width="11" style="32" bestFit="1" customWidth="1"/>
    <col min="3590" max="3591" width="9.5" style="32" bestFit="1" customWidth="1"/>
    <col min="3592" max="3592" width="9.5" style="32" customWidth="1"/>
    <col min="3593" max="3593" width="9.33203125" style="32"/>
    <col min="3594" max="3594" width="13.6640625" style="32" bestFit="1" customWidth="1"/>
    <col min="3595" max="3840" width="9.33203125" style="32"/>
    <col min="3841" max="3841" width="4" style="32" customWidth="1"/>
    <col min="3842" max="3842" width="27.1640625" style="32" bestFit="1" customWidth="1"/>
    <col min="3843" max="3843" width="13.6640625" style="32" bestFit="1" customWidth="1"/>
    <col min="3844" max="3845" width="11" style="32" bestFit="1" customWidth="1"/>
    <col min="3846" max="3847" width="9.5" style="32" bestFit="1" customWidth="1"/>
    <col min="3848" max="3848" width="9.5" style="32" customWidth="1"/>
    <col min="3849" max="3849" width="9.33203125" style="32"/>
    <col min="3850" max="3850" width="13.6640625" style="32" bestFit="1" customWidth="1"/>
    <col min="3851" max="4096" width="9.33203125" style="32"/>
    <col min="4097" max="4097" width="4" style="32" customWidth="1"/>
    <col min="4098" max="4098" width="27.1640625" style="32" bestFit="1" customWidth="1"/>
    <col min="4099" max="4099" width="13.6640625" style="32" bestFit="1" customWidth="1"/>
    <col min="4100" max="4101" width="11" style="32" bestFit="1" customWidth="1"/>
    <col min="4102" max="4103" width="9.5" style="32" bestFit="1" customWidth="1"/>
    <col min="4104" max="4104" width="9.5" style="32" customWidth="1"/>
    <col min="4105" max="4105" width="9.33203125" style="32"/>
    <col min="4106" max="4106" width="13.6640625" style="32" bestFit="1" customWidth="1"/>
    <col min="4107" max="4352" width="9.33203125" style="32"/>
    <col min="4353" max="4353" width="4" style="32" customWidth="1"/>
    <col min="4354" max="4354" width="27.1640625" style="32" bestFit="1" customWidth="1"/>
    <col min="4355" max="4355" width="13.6640625" style="32" bestFit="1" customWidth="1"/>
    <col min="4356" max="4357" width="11" style="32" bestFit="1" customWidth="1"/>
    <col min="4358" max="4359" width="9.5" style="32" bestFit="1" customWidth="1"/>
    <col min="4360" max="4360" width="9.5" style="32" customWidth="1"/>
    <col min="4361" max="4361" width="9.33203125" style="32"/>
    <col min="4362" max="4362" width="13.6640625" style="32" bestFit="1" customWidth="1"/>
    <col min="4363" max="4608" width="9.33203125" style="32"/>
    <col min="4609" max="4609" width="4" style="32" customWidth="1"/>
    <col min="4610" max="4610" width="27.1640625" style="32" bestFit="1" customWidth="1"/>
    <col min="4611" max="4611" width="13.6640625" style="32" bestFit="1" customWidth="1"/>
    <col min="4612" max="4613" width="11" style="32" bestFit="1" customWidth="1"/>
    <col min="4614" max="4615" width="9.5" style="32" bestFit="1" customWidth="1"/>
    <col min="4616" max="4616" width="9.5" style="32" customWidth="1"/>
    <col min="4617" max="4617" width="9.33203125" style="32"/>
    <col min="4618" max="4618" width="13.6640625" style="32" bestFit="1" customWidth="1"/>
    <col min="4619" max="4864" width="9.33203125" style="32"/>
    <col min="4865" max="4865" width="4" style="32" customWidth="1"/>
    <col min="4866" max="4866" width="27.1640625" style="32" bestFit="1" customWidth="1"/>
    <col min="4867" max="4867" width="13.6640625" style="32" bestFit="1" customWidth="1"/>
    <col min="4868" max="4869" width="11" style="32" bestFit="1" customWidth="1"/>
    <col min="4870" max="4871" width="9.5" style="32" bestFit="1" customWidth="1"/>
    <col min="4872" max="4872" width="9.5" style="32" customWidth="1"/>
    <col min="4873" max="4873" width="9.33203125" style="32"/>
    <col min="4874" max="4874" width="13.6640625" style="32" bestFit="1" customWidth="1"/>
    <col min="4875" max="5120" width="9.33203125" style="32"/>
    <col min="5121" max="5121" width="4" style="32" customWidth="1"/>
    <col min="5122" max="5122" width="27.1640625" style="32" bestFit="1" customWidth="1"/>
    <col min="5123" max="5123" width="13.6640625" style="32" bestFit="1" customWidth="1"/>
    <col min="5124" max="5125" width="11" style="32" bestFit="1" customWidth="1"/>
    <col min="5126" max="5127" width="9.5" style="32" bestFit="1" customWidth="1"/>
    <col min="5128" max="5128" width="9.5" style="32" customWidth="1"/>
    <col min="5129" max="5129" width="9.33203125" style="32"/>
    <col min="5130" max="5130" width="13.6640625" style="32" bestFit="1" customWidth="1"/>
    <col min="5131" max="5376" width="9.33203125" style="32"/>
    <col min="5377" max="5377" width="4" style="32" customWidth="1"/>
    <col min="5378" max="5378" width="27.1640625" style="32" bestFit="1" customWidth="1"/>
    <col min="5379" max="5379" width="13.6640625" style="32" bestFit="1" customWidth="1"/>
    <col min="5380" max="5381" width="11" style="32" bestFit="1" customWidth="1"/>
    <col min="5382" max="5383" width="9.5" style="32" bestFit="1" customWidth="1"/>
    <col min="5384" max="5384" width="9.5" style="32" customWidth="1"/>
    <col min="5385" max="5385" width="9.33203125" style="32"/>
    <col min="5386" max="5386" width="13.6640625" style="32" bestFit="1" customWidth="1"/>
    <col min="5387" max="5632" width="9.33203125" style="32"/>
    <col min="5633" max="5633" width="4" style="32" customWidth="1"/>
    <col min="5634" max="5634" width="27.1640625" style="32" bestFit="1" customWidth="1"/>
    <col min="5635" max="5635" width="13.6640625" style="32" bestFit="1" customWidth="1"/>
    <col min="5636" max="5637" width="11" style="32" bestFit="1" customWidth="1"/>
    <col min="5638" max="5639" width="9.5" style="32" bestFit="1" customWidth="1"/>
    <col min="5640" max="5640" width="9.5" style="32" customWidth="1"/>
    <col min="5641" max="5641" width="9.33203125" style="32"/>
    <col min="5642" max="5642" width="13.6640625" style="32" bestFit="1" customWidth="1"/>
    <col min="5643" max="5888" width="9.33203125" style="32"/>
    <col min="5889" max="5889" width="4" style="32" customWidth="1"/>
    <col min="5890" max="5890" width="27.1640625" style="32" bestFit="1" customWidth="1"/>
    <col min="5891" max="5891" width="13.6640625" style="32" bestFit="1" customWidth="1"/>
    <col min="5892" max="5893" width="11" style="32" bestFit="1" customWidth="1"/>
    <col min="5894" max="5895" width="9.5" style="32" bestFit="1" customWidth="1"/>
    <col min="5896" max="5896" width="9.5" style="32" customWidth="1"/>
    <col min="5897" max="5897" width="9.33203125" style="32"/>
    <col min="5898" max="5898" width="13.6640625" style="32" bestFit="1" customWidth="1"/>
    <col min="5899" max="6144" width="9.33203125" style="32"/>
    <col min="6145" max="6145" width="4" style="32" customWidth="1"/>
    <col min="6146" max="6146" width="27.1640625" style="32" bestFit="1" customWidth="1"/>
    <col min="6147" max="6147" width="13.6640625" style="32" bestFit="1" customWidth="1"/>
    <col min="6148" max="6149" width="11" style="32" bestFit="1" customWidth="1"/>
    <col min="6150" max="6151" width="9.5" style="32" bestFit="1" customWidth="1"/>
    <col min="6152" max="6152" width="9.5" style="32" customWidth="1"/>
    <col min="6153" max="6153" width="9.33203125" style="32"/>
    <col min="6154" max="6154" width="13.6640625" style="32" bestFit="1" customWidth="1"/>
    <col min="6155" max="6400" width="9.33203125" style="32"/>
    <col min="6401" max="6401" width="4" style="32" customWidth="1"/>
    <col min="6402" max="6402" width="27.1640625" style="32" bestFit="1" customWidth="1"/>
    <col min="6403" max="6403" width="13.6640625" style="32" bestFit="1" customWidth="1"/>
    <col min="6404" max="6405" width="11" style="32" bestFit="1" customWidth="1"/>
    <col min="6406" max="6407" width="9.5" style="32" bestFit="1" customWidth="1"/>
    <col min="6408" max="6408" width="9.5" style="32" customWidth="1"/>
    <col min="6409" max="6409" width="9.33203125" style="32"/>
    <col min="6410" max="6410" width="13.6640625" style="32" bestFit="1" customWidth="1"/>
    <col min="6411" max="6656" width="9.33203125" style="32"/>
    <col min="6657" max="6657" width="4" style="32" customWidth="1"/>
    <col min="6658" max="6658" width="27.1640625" style="32" bestFit="1" customWidth="1"/>
    <col min="6659" max="6659" width="13.6640625" style="32" bestFit="1" customWidth="1"/>
    <col min="6660" max="6661" width="11" style="32" bestFit="1" customWidth="1"/>
    <col min="6662" max="6663" width="9.5" style="32" bestFit="1" customWidth="1"/>
    <col min="6664" max="6664" width="9.5" style="32" customWidth="1"/>
    <col min="6665" max="6665" width="9.33203125" style="32"/>
    <col min="6666" max="6666" width="13.6640625" style="32" bestFit="1" customWidth="1"/>
    <col min="6667" max="6912" width="9.33203125" style="32"/>
    <col min="6913" max="6913" width="4" style="32" customWidth="1"/>
    <col min="6914" max="6914" width="27.1640625" style="32" bestFit="1" customWidth="1"/>
    <col min="6915" max="6915" width="13.6640625" style="32" bestFit="1" customWidth="1"/>
    <col min="6916" max="6917" width="11" style="32" bestFit="1" customWidth="1"/>
    <col min="6918" max="6919" width="9.5" style="32" bestFit="1" customWidth="1"/>
    <col min="6920" max="6920" width="9.5" style="32" customWidth="1"/>
    <col min="6921" max="6921" width="9.33203125" style="32"/>
    <col min="6922" max="6922" width="13.6640625" style="32" bestFit="1" customWidth="1"/>
    <col min="6923" max="7168" width="9.33203125" style="32"/>
    <col min="7169" max="7169" width="4" style="32" customWidth="1"/>
    <col min="7170" max="7170" width="27.1640625" style="32" bestFit="1" customWidth="1"/>
    <col min="7171" max="7171" width="13.6640625" style="32" bestFit="1" customWidth="1"/>
    <col min="7172" max="7173" width="11" style="32" bestFit="1" customWidth="1"/>
    <col min="7174" max="7175" width="9.5" style="32" bestFit="1" customWidth="1"/>
    <col min="7176" max="7176" width="9.5" style="32" customWidth="1"/>
    <col min="7177" max="7177" width="9.33203125" style="32"/>
    <col min="7178" max="7178" width="13.6640625" style="32" bestFit="1" customWidth="1"/>
    <col min="7179" max="7424" width="9.33203125" style="32"/>
    <col min="7425" max="7425" width="4" style="32" customWidth="1"/>
    <col min="7426" max="7426" width="27.1640625" style="32" bestFit="1" customWidth="1"/>
    <col min="7427" max="7427" width="13.6640625" style="32" bestFit="1" customWidth="1"/>
    <col min="7428" max="7429" width="11" style="32" bestFit="1" customWidth="1"/>
    <col min="7430" max="7431" width="9.5" style="32" bestFit="1" customWidth="1"/>
    <col min="7432" max="7432" width="9.5" style="32" customWidth="1"/>
    <col min="7433" max="7433" width="9.33203125" style="32"/>
    <col min="7434" max="7434" width="13.6640625" style="32" bestFit="1" customWidth="1"/>
    <col min="7435" max="7680" width="9.33203125" style="32"/>
    <col min="7681" max="7681" width="4" style="32" customWidth="1"/>
    <col min="7682" max="7682" width="27.1640625" style="32" bestFit="1" customWidth="1"/>
    <col min="7683" max="7683" width="13.6640625" style="32" bestFit="1" customWidth="1"/>
    <col min="7684" max="7685" width="11" style="32" bestFit="1" customWidth="1"/>
    <col min="7686" max="7687" width="9.5" style="32" bestFit="1" customWidth="1"/>
    <col min="7688" max="7688" width="9.5" style="32" customWidth="1"/>
    <col min="7689" max="7689" width="9.33203125" style="32"/>
    <col min="7690" max="7690" width="13.6640625" style="32" bestFit="1" customWidth="1"/>
    <col min="7691" max="7936" width="9.33203125" style="32"/>
    <col min="7937" max="7937" width="4" style="32" customWidth="1"/>
    <col min="7938" max="7938" width="27.1640625" style="32" bestFit="1" customWidth="1"/>
    <col min="7939" max="7939" width="13.6640625" style="32" bestFit="1" customWidth="1"/>
    <col min="7940" max="7941" width="11" style="32" bestFit="1" customWidth="1"/>
    <col min="7942" max="7943" width="9.5" style="32" bestFit="1" customWidth="1"/>
    <col min="7944" max="7944" width="9.5" style="32" customWidth="1"/>
    <col min="7945" max="7945" width="9.33203125" style="32"/>
    <col min="7946" max="7946" width="13.6640625" style="32" bestFit="1" customWidth="1"/>
    <col min="7947" max="8192" width="9.33203125" style="32"/>
    <col min="8193" max="8193" width="4" style="32" customWidth="1"/>
    <col min="8194" max="8194" width="27.1640625" style="32" bestFit="1" customWidth="1"/>
    <col min="8195" max="8195" width="13.6640625" style="32" bestFit="1" customWidth="1"/>
    <col min="8196" max="8197" width="11" style="32" bestFit="1" customWidth="1"/>
    <col min="8198" max="8199" width="9.5" style="32" bestFit="1" customWidth="1"/>
    <col min="8200" max="8200" width="9.5" style="32" customWidth="1"/>
    <col min="8201" max="8201" width="9.33203125" style="32"/>
    <col min="8202" max="8202" width="13.6640625" style="32" bestFit="1" customWidth="1"/>
    <col min="8203" max="8448" width="9.33203125" style="32"/>
    <col min="8449" max="8449" width="4" style="32" customWidth="1"/>
    <col min="8450" max="8450" width="27.1640625" style="32" bestFit="1" customWidth="1"/>
    <col min="8451" max="8451" width="13.6640625" style="32" bestFit="1" customWidth="1"/>
    <col min="8452" max="8453" width="11" style="32" bestFit="1" customWidth="1"/>
    <col min="8454" max="8455" width="9.5" style="32" bestFit="1" customWidth="1"/>
    <col min="8456" max="8456" width="9.5" style="32" customWidth="1"/>
    <col min="8457" max="8457" width="9.33203125" style="32"/>
    <col min="8458" max="8458" width="13.6640625" style="32" bestFit="1" customWidth="1"/>
    <col min="8459" max="8704" width="9.33203125" style="32"/>
    <col min="8705" max="8705" width="4" style="32" customWidth="1"/>
    <col min="8706" max="8706" width="27.1640625" style="32" bestFit="1" customWidth="1"/>
    <col min="8707" max="8707" width="13.6640625" style="32" bestFit="1" customWidth="1"/>
    <col min="8708" max="8709" width="11" style="32" bestFit="1" customWidth="1"/>
    <col min="8710" max="8711" width="9.5" style="32" bestFit="1" customWidth="1"/>
    <col min="8712" max="8712" width="9.5" style="32" customWidth="1"/>
    <col min="8713" max="8713" width="9.33203125" style="32"/>
    <col min="8714" max="8714" width="13.6640625" style="32" bestFit="1" customWidth="1"/>
    <col min="8715" max="8960" width="9.33203125" style="32"/>
    <col min="8961" max="8961" width="4" style="32" customWidth="1"/>
    <col min="8962" max="8962" width="27.1640625" style="32" bestFit="1" customWidth="1"/>
    <col min="8963" max="8963" width="13.6640625" style="32" bestFit="1" customWidth="1"/>
    <col min="8964" max="8965" width="11" style="32" bestFit="1" customWidth="1"/>
    <col min="8966" max="8967" width="9.5" style="32" bestFit="1" customWidth="1"/>
    <col min="8968" max="8968" width="9.5" style="32" customWidth="1"/>
    <col min="8969" max="8969" width="9.33203125" style="32"/>
    <col min="8970" max="8970" width="13.6640625" style="32" bestFit="1" customWidth="1"/>
    <col min="8971" max="9216" width="9.33203125" style="32"/>
    <col min="9217" max="9217" width="4" style="32" customWidth="1"/>
    <col min="9218" max="9218" width="27.1640625" style="32" bestFit="1" customWidth="1"/>
    <col min="9219" max="9219" width="13.6640625" style="32" bestFit="1" customWidth="1"/>
    <col min="9220" max="9221" width="11" style="32" bestFit="1" customWidth="1"/>
    <col min="9222" max="9223" width="9.5" style="32" bestFit="1" customWidth="1"/>
    <col min="9224" max="9224" width="9.5" style="32" customWidth="1"/>
    <col min="9225" max="9225" width="9.33203125" style="32"/>
    <col min="9226" max="9226" width="13.6640625" style="32" bestFit="1" customWidth="1"/>
    <col min="9227" max="9472" width="9.33203125" style="32"/>
    <col min="9473" max="9473" width="4" style="32" customWidth="1"/>
    <col min="9474" max="9474" width="27.1640625" style="32" bestFit="1" customWidth="1"/>
    <col min="9475" max="9475" width="13.6640625" style="32" bestFit="1" customWidth="1"/>
    <col min="9476" max="9477" width="11" style="32" bestFit="1" customWidth="1"/>
    <col min="9478" max="9479" width="9.5" style="32" bestFit="1" customWidth="1"/>
    <col min="9480" max="9480" width="9.5" style="32" customWidth="1"/>
    <col min="9481" max="9481" width="9.33203125" style="32"/>
    <col min="9482" max="9482" width="13.6640625" style="32" bestFit="1" customWidth="1"/>
    <col min="9483" max="9728" width="9.33203125" style="32"/>
    <col min="9729" max="9729" width="4" style="32" customWidth="1"/>
    <col min="9730" max="9730" width="27.1640625" style="32" bestFit="1" customWidth="1"/>
    <col min="9731" max="9731" width="13.6640625" style="32" bestFit="1" customWidth="1"/>
    <col min="9732" max="9733" width="11" style="32" bestFit="1" customWidth="1"/>
    <col min="9734" max="9735" width="9.5" style="32" bestFit="1" customWidth="1"/>
    <col min="9736" max="9736" width="9.5" style="32" customWidth="1"/>
    <col min="9737" max="9737" width="9.33203125" style="32"/>
    <col min="9738" max="9738" width="13.6640625" style="32" bestFit="1" customWidth="1"/>
    <col min="9739" max="9984" width="9.33203125" style="32"/>
    <col min="9985" max="9985" width="4" style="32" customWidth="1"/>
    <col min="9986" max="9986" width="27.1640625" style="32" bestFit="1" customWidth="1"/>
    <col min="9987" max="9987" width="13.6640625" style="32" bestFit="1" customWidth="1"/>
    <col min="9988" max="9989" width="11" style="32" bestFit="1" customWidth="1"/>
    <col min="9990" max="9991" width="9.5" style="32" bestFit="1" customWidth="1"/>
    <col min="9992" max="9992" width="9.5" style="32" customWidth="1"/>
    <col min="9993" max="9993" width="9.33203125" style="32"/>
    <col min="9994" max="9994" width="13.6640625" style="32" bestFit="1" customWidth="1"/>
    <col min="9995" max="10240" width="9.33203125" style="32"/>
    <col min="10241" max="10241" width="4" style="32" customWidth="1"/>
    <col min="10242" max="10242" width="27.1640625" style="32" bestFit="1" customWidth="1"/>
    <col min="10243" max="10243" width="13.6640625" style="32" bestFit="1" customWidth="1"/>
    <col min="10244" max="10245" width="11" style="32" bestFit="1" customWidth="1"/>
    <col min="10246" max="10247" width="9.5" style="32" bestFit="1" customWidth="1"/>
    <col min="10248" max="10248" width="9.5" style="32" customWidth="1"/>
    <col min="10249" max="10249" width="9.33203125" style="32"/>
    <col min="10250" max="10250" width="13.6640625" style="32" bestFit="1" customWidth="1"/>
    <col min="10251" max="10496" width="9.33203125" style="32"/>
    <col min="10497" max="10497" width="4" style="32" customWidth="1"/>
    <col min="10498" max="10498" width="27.1640625" style="32" bestFit="1" customWidth="1"/>
    <col min="10499" max="10499" width="13.6640625" style="32" bestFit="1" customWidth="1"/>
    <col min="10500" max="10501" width="11" style="32" bestFit="1" customWidth="1"/>
    <col min="10502" max="10503" width="9.5" style="32" bestFit="1" customWidth="1"/>
    <col min="10504" max="10504" width="9.5" style="32" customWidth="1"/>
    <col min="10505" max="10505" width="9.33203125" style="32"/>
    <col min="10506" max="10506" width="13.6640625" style="32" bestFit="1" customWidth="1"/>
    <col min="10507" max="10752" width="9.33203125" style="32"/>
    <col min="10753" max="10753" width="4" style="32" customWidth="1"/>
    <col min="10754" max="10754" width="27.1640625" style="32" bestFit="1" customWidth="1"/>
    <col min="10755" max="10755" width="13.6640625" style="32" bestFit="1" customWidth="1"/>
    <col min="10756" max="10757" width="11" style="32" bestFit="1" customWidth="1"/>
    <col min="10758" max="10759" width="9.5" style="32" bestFit="1" customWidth="1"/>
    <col min="10760" max="10760" width="9.5" style="32" customWidth="1"/>
    <col min="10761" max="10761" width="9.33203125" style="32"/>
    <col min="10762" max="10762" width="13.6640625" style="32" bestFit="1" customWidth="1"/>
    <col min="10763" max="11008" width="9.33203125" style="32"/>
    <col min="11009" max="11009" width="4" style="32" customWidth="1"/>
    <col min="11010" max="11010" width="27.1640625" style="32" bestFit="1" customWidth="1"/>
    <col min="11011" max="11011" width="13.6640625" style="32" bestFit="1" customWidth="1"/>
    <col min="11012" max="11013" width="11" style="32" bestFit="1" customWidth="1"/>
    <col min="11014" max="11015" width="9.5" style="32" bestFit="1" customWidth="1"/>
    <col min="11016" max="11016" width="9.5" style="32" customWidth="1"/>
    <col min="11017" max="11017" width="9.33203125" style="32"/>
    <col min="11018" max="11018" width="13.6640625" style="32" bestFit="1" customWidth="1"/>
    <col min="11019" max="11264" width="9.33203125" style="32"/>
    <col min="11265" max="11265" width="4" style="32" customWidth="1"/>
    <col min="11266" max="11266" width="27.1640625" style="32" bestFit="1" customWidth="1"/>
    <col min="11267" max="11267" width="13.6640625" style="32" bestFit="1" customWidth="1"/>
    <col min="11268" max="11269" width="11" style="32" bestFit="1" customWidth="1"/>
    <col min="11270" max="11271" width="9.5" style="32" bestFit="1" customWidth="1"/>
    <col min="11272" max="11272" width="9.5" style="32" customWidth="1"/>
    <col min="11273" max="11273" width="9.33203125" style="32"/>
    <col min="11274" max="11274" width="13.6640625" style="32" bestFit="1" customWidth="1"/>
    <col min="11275" max="11520" width="9.33203125" style="32"/>
    <col min="11521" max="11521" width="4" style="32" customWidth="1"/>
    <col min="11522" max="11522" width="27.1640625" style="32" bestFit="1" customWidth="1"/>
    <col min="11523" max="11523" width="13.6640625" style="32" bestFit="1" customWidth="1"/>
    <col min="11524" max="11525" width="11" style="32" bestFit="1" customWidth="1"/>
    <col min="11526" max="11527" width="9.5" style="32" bestFit="1" customWidth="1"/>
    <col min="11528" max="11528" width="9.5" style="32" customWidth="1"/>
    <col min="11529" max="11529" width="9.33203125" style="32"/>
    <col min="11530" max="11530" width="13.6640625" style="32" bestFit="1" customWidth="1"/>
    <col min="11531" max="11776" width="9.33203125" style="32"/>
    <col min="11777" max="11777" width="4" style="32" customWidth="1"/>
    <col min="11778" max="11778" width="27.1640625" style="32" bestFit="1" customWidth="1"/>
    <col min="11779" max="11779" width="13.6640625" style="32" bestFit="1" customWidth="1"/>
    <col min="11780" max="11781" width="11" style="32" bestFit="1" customWidth="1"/>
    <col min="11782" max="11783" width="9.5" style="32" bestFit="1" customWidth="1"/>
    <col min="11784" max="11784" width="9.5" style="32" customWidth="1"/>
    <col min="11785" max="11785" width="9.33203125" style="32"/>
    <col min="11786" max="11786" width="13.6640625" style="32" bestFit="1" customWidth="1"/>
    <col min="11787" max="12032" width="9.33203125" style="32"/>
    <col min="12033" max="12033" width="4" style="32" customWidth="1"/>
    <col min="12034" max="12034" width="27.1640625" style="32" bestFit="1" customWidth="1"/>
    <col min="12035" max="12035" width="13.6640625" style="32" bestFit="1" customWidth="1"/>
    <col min="12036" max="12037" width="11" style="32" bestFit="1" customWidth="1"/>
    <col min="12038" max="12039" width="9.5" style="32" bestFit="1" customWidth="1"/>
    <col min="12040" max="12040" width="9.5" style="32" customWidth="1"/>
    <col min="12041" max="12041" width="9.33203125" style="32"/>
    <col min="12042" max="12042" width="13.6640625" style="32" bestFit="1" customWidth="1"/>
    <col min="12043" max="12288" width="9.33203125" style="32"/>
    <col min="12289" max="12289" width="4" style="32" customWidth="1"/>
    <col min="12290" max="12290" width="27.1640625" style="32" bestFit="1" customWidth="1"/>
    <col min="12291" max="12291" width="13.6640625" style="32" bestFit="1" customWidth="1"/>
    <col min="12292" max="12293" width="11" style="32" bestFit="1" customWidth="1"/>
    <col min="12294" max="12295" width="9.5" style="32" bestFit="1" customWidth="1"/>
    <col min="12296" max="12296" width="9.5" style="32" customWidth="1"/>
    <col min="12297" max="12297" width="9.33203125" style="32"/>
    <col min="12298" max="12298" width="13.6640625" style="32" bestFit="1" customWidth="1"/>
    <col min="12299" max="12544" width="9.33203125" style="32"/>
    <col min="12545" max="12545" width="4" style="32" customWidth="1"/>
    <col min="12546" max="12546" width="27.1640625" style="32" bestFit="1" customWidth="1"/>
    <col min="12547" max="12547" width="13.6640625" style="32" bestFit="1" customWidth="1"/>
    <col min="12548" max="12549" width="11" style="32" bestFit="1" customWidth="1"/>
    <col min="12550" max="12551" width="9.5" style="32" bestFit="1" customWidth="1"/>
    <col min="12552" max="12552" width="9.5" style="32" customWidth="1"/>
    <col min="12553" max="12553" width="9.33203125" style="32"/>
    <col min="12554" max="12554" width="13.6640625" style="32" bestFit="1" customWidth="1"/>
    <col min="12555" max="12800" width="9.33203125" style="32"/>
    <col min="12801" max="12801" width="4" style="32" customWidth="1"/>
    <col min="12802" max="12802" width="27.1640625" style="32" bestFit="1" customWidth="1"/>
    <col min="12803" max="12803" width="13.6640625" style="32" bestFit="1" customWidth="1"/>
    <col min="12804" max="12805" width="11" style="32" bestFit="1" customWidth="1"/>
    <col min="12806" max="12807" width="9.5" style="32" bestFit="1" customWidth="1"/>
    <col min="12808" max="12808" width="9.5" style="32" customWidth="1"/>
    <col min="12809" max="12809" width="9.33203125" style="32"/>
    <col min="12810" max="12810" width="13.6640625" style="32" bestFit="1" customWidth="1"/>
    <col min="12811" max="13056" width="9.33203125" style="32"/>
    <col min="13057" max="13057" width="4" style="32" customWidth="1"/>
    <col min="13058" max="13058" width="27.1640625" style="32" bestFit="1" customWidth="1"/>
    <col min="13059" max="13059" width="13.6640625" style="32" bestFit="1" customWidth="1"/>
    <col min="13060" max="13061" width="11" style="32" bestFit="1" customWidth="1"/>
    <col min="13062" max="13063" width="9.5" style="32" bestFit="1" customWidth="1"/>
    <col min="13064" max="13064" width="9.5" style="32" customWidth="1"/>
    <col min="13065" max="13065" width="9.33203125" style="32"/>
    <col min="13066" max="13066" width="13.6640625" style="32" bestFit="1" customWidth="1"/>
    <col min="13067" max="13312" width="9.33203125" style="32"/>
    <col min="13313" max="13313" width="4" style="32" customWidth="1"/>
    <col min="13314" max="13314" width="27.1640625" style="32" bestFit="1" customWidth="1"/>
    <col min="13315" max="13315" width="13.6640625" style="32" bestFit="1" customWidth="1"/>
    <col min="13316" max="13317" width="11" style="32" bestFit="1" customWidth="1"/>
    <col min="13318" max="13319" width="9.5" style="32" bestFit="1" customWidth="1"/>
    <col min="13320" max="13320" width="9.5" style="32" customWidth="1"/>
    <col min="13321" max="13321" width="9.33203125" style="32"/>
    <col min="13322" max="13322" width="13.6640625" style="32" bestFit="1" customWidth="1"/>
    <col min="13323" max="13568" width="9.33203125" style="32"/>
    <col min="13569" max="13569" width="4" style="32" customWidth="1"/>
    <col min="13570" max="13570" width="27.1640625" style="32" bestFit="1" customWidth="1"/>
    <col min="13571" max="13571" width="13.6640625" style="32" bestFit="1" customWidth="1"/>
    <col min="13572" max="13573" width="11" style="32" bestFit="1" customWidth="1"/>
    <col min="13574" max="13575" width="9.5" style="32" bestFit="1" customWidth="1"/>
    <col min="13576" max="13576" width="9.5" style="32" customWidth="1"/>
    <col min="13577" max="13577" width="9.33203125" style="32"/>
    <col min="13578" max="13578" width="13.6640625" style="32" bestFit="1" customWidth="1"/>
    <col min="13579" max="13824" width="9.33203125" style="32"/>
    <col min="13825" max="13825" width="4" style="32" customWidth="1"/>
    <col min="13826" max="13826" width="27.1640625" style="32" bestFit="1" customWidth="1"/>
    <col min="13827" max="13827" width="13.6640625" style="32" bestFit="1" customWidth="1"/>
    <col min="13828" max="13829" width="11" style="32" bestFit="1" customWidth="1"/>
    <col min="13830" max="13831" width="9.5" style="32" bestFit="1" customWidth="1"/>
    <col min="13832" max="13832" width="9.5" style="32" customWidth="1"/>
    <col min="13833" max="13833" width="9.33203125" style="32"/>
    <col min="13834" max="13834" width="13.6640625" style="32" bestFit="1" customWidth="1"/>
    <col min="13835" max="14080" width="9.33203125" style="32"/>
    <col min="14081" max="14081" width="4" style="32" customWidth="1"/>
    <col min="14082" max="14082" width="27.1640625" style="32" bestFit="1" customWidth="1"/>
    <col min="14083" max="14083" width="13.6640625" style="32" bestFit="1" customWidth="1"/>
    <col min="14084" max="14085" width="11" style="32" bestFit="1" customWidth="1"/>
    <col min="14086" max="14087" width="9.5" style="32" bestFit="1" customWidth="1"/>
    <col min="14088" max="14088" width="9.5" style="32" customWidth="1"/>
    <col min="14089" max="14089" width="9.33203125" style="32"/>
    <col min="14090" max="14090" width="13.6640625" style="32" bestFit="1" customWidth="1"/>
    <col min="14091" max="14336" width="9.33203125" style="32"/>
    <col min="14337" max="14337" width="4" style="32" customWidth="1"/>
    <col min="14338" max="14338" width="27.1640625" style="32" bestFit="1" customWidth="1"/>
    <col min="14339" max="14339" width="13.6640625" style="32" bestFit="1" customWidth="1"/>
    <col min="14340" max="14341" width="11" style="32" bestFit="1" customWidth="1"/>
    <col min="14342" max="14343" width="9.5" style="32" bestFit="1" customWidth="1"/>
    <col min="14344" max="14344" width="9.5" style="32" customWidth="1"/>
    <col min="14345" max="14345" width="9.33203125" style="32"/>
    <col min="14346" max="14346" width="13.6640625" style="32" bestFit="1" customWidth="1"/>
    <col min="14347" max="14592" width="9.33203125" style="32"/>
    <col min="14593" max="14593" width="4" style="32" customWidth="1"/>
    <col min="14594" max="14594" width="27.1640625" style="32" bestFit="1" customWidth="1"/>
    <col min="14595" max="14595" width="13.6640625" style="32" bestFit="1" customWidth="1"/>
    <col min="14596" max="14597" width="11" style="32" bestFit="1" customWidth="1"/>
    <col min="14598" max="14599" width="9.5" style="32" bestFit="1" customWidth="1"/>
    <col min="14600" max="14600" width="9.5" style="32" customWidth="1"/>
    <col min="14601" max="14601" width="9.33203125" style="32"/>
    <col min="14602" max="14602" width="13.6640625" style="32" bestFit="1" customWidth="1"/>
    <col min="14603" max="14848" width="9.33203125" style="32"/>
    <col min="14849" max="14849" width="4" style="32" customWidth="1"/>
    <col min="14850" max="14850" width="27.1640625" style="32" bestFit="1" customWidth="1"/>
    <col min="14851" max="14851" width="13.6640625" style="32" bestFit="1" customWidth="1"/>
    <col min="14852" max="14853" width="11" style="32" bestFit="1" customWidth="1"/>
    <col min="14854" max="14855" width="9.5" style="32" bestFit="1" customWidth="1"/>
    <col min="14856" max="14856" width="9.5" style="32" customWidth="1"/>
    <col min="14857" max="14857" width="9.33203125" style="32"/>
    <col min="14858" max="14858" width="13.6640625" style="32" bestFit="1" customWidth="1"/>
    <col min="14859" max="15104" width="9.33203125" style="32"/>
    <col min="15105" max="15105" width="4" style="32" customWidth="1"/>
    <col min="15106" max="15106" width="27.1640625" style="32" bestFit="1" customWidth="1"/>
    <col min="15107" max="15107" width="13.6640625" style="32" bestFit="1" customWidth="1"/>
    <col min="15108" max="15109" width="11" style="32" bestFit="1" customWidth="1"/>
    <col min="15110" max="15111" width="9.5" style="32" bestFit="1" customWidth="1"/>
    <col min="15112" max="15112" width="9.5" style="32" customWidth="1"/>
    <col min="15113" max="15113" width="9.33203125" style="32"/>
    <col min="15114" max="15114" width="13.6640625" style="32" bestFit="1" customWidth="1"/>
    <col min="15115" max="15360" width="9.33203125" style="32"/>
    <col min="15361" max="15361" width="4" style="32" customWidth="1"/>
    <col min="15362" max="15362" width="27.1640625" style="32" bestFit="1" customWidth="1"/>
    <col min="15363" max="15363" width="13.6640625" style="32" bestFit="1" customWidth="1"/>
    <col min="15364" max="15365" width="11" style="32" bestFit="1" customWidth="1"/>
    <col min="15366" max="15367" width="9.5" style="32" bestFit="1" customWidth="1"/>
    <col min="15368" max="15368" width="9.5" style="32" customWidth="1"/>
    <col min="15369" max="15369" width="9.33203125" style="32"/>
    <col min="15370" max="15370" width="13.6640625" style="32" bestFit="1" customWidth="1"/>
    <col min="15371" max="15616" width="9.33203125" style="32"/>
    <col min="15617" max="15617" width="4" style="32" customWidth="1"/>
    <col min="15618" max="15618" width="27.1640625" style="32" bestFit="1" customWidth="1"/>
    <col min="15619" max="15619" width="13.6640625" style="32" bestFit="1" customWidth="1"/>
    <col min="15620" max="15621" width="11" style="32" bestFit="1" customWidth="1"/>
    <col min="15622" max="15623" width="9.5" style="32" bestFit="1" customWidth="1"/>
    <col min="15624" max="15624" width="9.5" style="32" customWidth="1"/>
    <col min="15625" max="15625" width="9.33203125" style="32"/>
    <col min="15626" max="15626" width="13.6640625" style="32" bestFit="1" customWidth="1"/>
    <col min="15627" max="15872" width="9.33203125" style="32"/>
    <col min="15873" max="15873" width="4" style="32" customWidth="1"/>
    <col min="15874" max="15874" width="27.1640625" style="32" bestFit="1" customWidth="1"/>
    <col min="15875" max="15875" width="13.6640625" style="32" bestFit="1" customWidth="1"/>
    <col min="15876" max="15877" width="11" style="32" bestFit="1" customWidth="1"/>
    <col min="15878" max="15879" width="9.5" style="32" bestFit="1" customWidth="1"/>
    <col min="15880" max="15880" width="9.5" style="32" customWidth="1"/>
    <col min="15881" max="15881" width="9.33203125" style="32"/>
    <col min="15882" max="15882" width="13.6640625" style="32" bestFit="1" customWidth="1"/>
    <col min="15883" max="16128" width="9.33203125" style="32"/>
    <col min="16129" max="16129" width="4" style="32" customWidth="1"/>
    <col min="16130" max="16130" width="27.1640625" style="32" bestFit="1" customWidth="1"/>
    <col min="16131" max="16131" width="13.6640625" style="32" bestFit="1" customWidth="1"/>
    <col min="16132" max="16133" width="11" style="32" bestFit="1" customWidth="1"/>
    <col min="16134" max="16135" width="9.5" style="32" bestFit="1" customWidth="1"/>
    <col min="16136" max="16136" width="9.5" style="32" customWidth="1"/>
    <col min="16137" max="16137" width="9.33203125" style="32"/>
    <col min="16138" max="16138" width="13.6640625" style="32" bestFit="1" customWidth="1"/>
    <col min="16139" max="16384" width="9.33203125" style="32"/>
  </cols>
  <sheetData>
    <row r="1" spans="1:10">
      <c r="A1" s="32" t="s">
        <v>831</v>
      </c>
    </row>
    <row r="3" spans="1:10">
      <c r="A3" s="33"/>
      <c r="B3" s="34"/>
      <c r="C3" s="502" t="s">
        <v>832</v>
      </c>
      <c r="D3" s="553" t="s">
        <v>833</v>
      </c>
      <c r="E3" s="554"/>
      <c r="F3" s="553" t="s">
        <v>834</v>
      </c>
      <c r="G3" s="555"/>
      <c r="H3" s="555"/>
      <c r="I3" s="554"/>
      <c r="J3" s="64" t="s">
        <v>832</v>
      </c>
    </row>
    <row r="4" spans="1:10">
      <c r="A4" s="65"/>
      <c r="B4" s="42"/>
      <c r="C4" s="61" t="s">
        <v>835</v>
      </c>
      <c r="D4" s="64" t="s">
        <v>836</v>
      </c>
      <c r="E4" s="64" t="s">
        <v>837</v>
      </c>
      <c r="F4" s="64" t="s">
        <v>836</v>
      </c>
      <c r="G4" s="64" t="s">
        <v>837</v>
      </c>
      <c r="H4" s="64" t="s">
        <v>74</v>
      </c>
      <c r="I4" s="64" t="s">
        <v>838</v>
      </c>
      <c r="J4" s="61" t="s">
        <v>839</v>
      </c>
    </row>
    <row r="5" spans="1:10">
      <c r="A5" s="503"/>
      <c r="B5" s="66"/>
      <c r="C5" s="62" t="s">
        <v>840</v>
      </c>
      <c r="D5" s="62" t="s">
        <v>841</v>
      </c>
      <c r="E5" s="62" t="s">
        <v>842</v>
      </c>
      <c r="F5" s="62" t="s">
        <v>843</v>
      </c>
      <c r="G5" s="62" t="s">
        <v>844</v>
      </c>
      <c r="H5" s="62" t="s">
        <v>845</v>
      </c>
      <c r="I5" s="62" t="s">
        <v>846</v>
      </c>
      <c r="J5" s="62" t="s">
        <v>847</v>
      </c>
    </row>
    <row r="6" spans="1:10">
      <c r="A6" s="109">
        <v>1</v>
      </c>
      <c r="B6" s="57" t="s">
        <v>0</v>
      </c>
      <c r="C6" s="64" t="str">
        <f>+IF(データ入力表!$D$54="購入者価格",データ入力表!E14,"")</f>
        <v/>
      </c>
      <c r="D6" s="28">
        <f>マージン!C4</f>
        <v>0.23162006386248613</v>
      </c>
      <c r="E6" s="28">
        <f>マージン!D4</f>
        <v>4.0747906449107293E-2</v>
      </c>
      <c r="F6" s="64" t="str">
        <f>+IF(データ入力表!$D$54="購入者価格",$C6*D6,"")</f>
        <v/>
      </c>
      <c r="G6" s="64" t="str">
        <f>+IF(データ入力表!$D$54="購入者価格",$C6*E6,"")</f>
        <v/>
      </c>
      <c r="H6" s="64">
        <f>SUM(F6:G6)</f>
        <v>0</v>
      </c>
      <c r="I6" s="64"/>
      <c r="J6" s="64">
        <f>+IF(データ入力表!$D$54="購入者価格",C6-H6+I6,データ入力表!E14)</f>
        <v>0</v>
      </c>
    </row>
    <row r="7" spans="1:10">
      <c r="A7" s="109">
        <v>2</v>
      </c>
      <c r="B7" s="57" t="s">
        <v>1</v>
      </c>
      <c r="C7" s="61" t="str">
        <f>+IF(データ入力表!$D$54="購入者価格",データ入力表!E15,"")</f>
        <v/>
      </c>
      <c r="D7" s="3">
        <f>マージン!C5</f>
        <v>0.2053956175519473</v>
      </c>
      <c r="E7" s="3">
        <f>マージン!D5</f>
        <v>2.5604471920548422E-2</v>
      </c>
      <c r="F7" s="61" t="str">
        <f>+IF(データ入力表!$D$54="購入者価格",$C7*D7,"")</f>
        <v/>
      </c>
      <c r="G7" s="61" t="str">
        <f>+IF(データ入力表!$D$54="購入者価格",$C7*E7,"")</f>
        <v/>
      </c>
      <c r="H7" s="61">
        <f t="shared" ref="H7:H41" si="0">SUM(F7:G7)</f>
        <v>0</v>
      </c>
      <c r="I7" s="61"/>
      <c r="J7" s="61">
        <f>+IF(データ入力表!$D$54="購入者価格",C7-H7+I7,データ入力表!E15)</f>
        <v>0</v>
      </c>
    </row>
    <row r="8" spans="1:10">
      <c r="A8" s="109">
        <v>3</v>
      </c>
      <c r="B8" s="57" t="s">
        <v>2</v>
      </c>
      <c r="C8" s="61" t="str">
        <f>+IF(データ入力表!$D$54="購入者価格",データ入力表!E16,"")</f>
        <v/>
      </c>
      <c r="D8" s="3">
        <f>マージン!C6</f>
        <v>0.34757150778363133</v>
      </c>
      <c r="E8" s="3">
        <f>マージン!D6</f>
        <v>2.7967914177520179E-2</v>
      </c>
      <c r="F8" s="61" t="str">
        <f>+IF(データ入力表!$D$54="購入者価格",$C8*D8,"")</f>
        <v/>
      </c>
      <c r="G8" s="61" t="str">
        <f>+IF(データ入力表!$D$54="購入者価格",$C8*E8,"")</f>
        <v/>
      </c>
      <c r="H8" s="61">
        <f t="shared" si="0"/>
        <v>0</v>
      </c>
      <c r="I8" s="61"/>
      <c r="J8" s="61">
        <f>+IF(データ入力表!$D$54="購入者価格",C8-H8+I8,データ入力表!E16)</f>
        <v>0</v>
      </c>
    </row>
    <row r="9" spans="1:10">
      <c r="A9" s="109">
        <v>6</v>
      </c>
      <c r="B9" s="57" t="s">
        <v>3</v>
      </c>
      <c r="C9" s="61" t="str">
        <f>+IF(データ入力表!$D$54="購入者価格",データ入力表!E17,"")</f>
        <v/>
      </c>
      <c r="D9" s="3">
        <f>マージン!C7</f>
        <v>1.5818790147168107E-2</v>
      </c>
      <c r="E9" s="3">
        <f>マージン!D7</f>
        <v>5.604855464796353E-2</v>
      </c>
      <c r="F9" s="61" t="str">
        <f>+IF(データ入力表!$D$54="購入者価格",$C9*D9,"")</f>
        <v/>
      </c>
      <c r="G9" s="61" t="str">
        <f>+IF(データ入力表!$D$54="購入者価格",$C9*E9,"")</f>
        <v/>
      </c>
      <c r="H9" s="61">
        <f t="shared" si="0"/>
        <v>0</v>
      </c>
      <c r="I9" s="61"/>
      <c r="J9" s="61">
        <f>+IF(データ入力表!$D$54="購入者価格",C9-H9+I9,データ入力表!E17)</f>
        <v>0</v>
      </c>
    </row>
    <row r="10" spans="1:10">
      <c r="A10" s="109">
        <v>11</v>
      </c>
      <c r="B10" s="57" t="s">
        <v>4</v>
      </c>
      <c r="C10" s="61" t="str">
        <f>+IF(データ入力表!$D$54="購入者価格",データ入力表!E18,"")</f>
        <v/>
      </c>
      <c r="D10" s="3">
        <f>マージン!C8</f>
        <v>0.31838964194795177</v>
      </c>
      <c r="E10" s="3">
        <f>マージン!D8</f>
        <v>3.0341455807555616E-2</v>
      </c>
      <c r="F10" s="61" t="str">
        <f>+IF(データ入力表!$D$54="購入者価格",$C10*D10,"")</f>
        <v/>
      </c>
      <c r="G10" s="61" t="str">
        <f>+IF(データ入力表!$D$54="購入者価格",$C10*E10,"")</f>
        <v/>
      </c>
      <c r="H10" s="61">
        <f t="shared" si="0"/>
        <v>0</v>
      </c>
      <c r="I10" s="61"/>
      <c r="J10" s="61">
        <f>+IF(データ入力表!$D$54="購入者価格",C10-H10+I10,データ入力表!E18)</f>
        <v>0</v>
      </c>
    </row>
    <row r="11" spans="1:10">
      <c r="A11" s="81">
        <v>15</v>
      </c>
      <c r="B11" s="58" t="s">
        <v>5</v>
      </c>
      <c r="C11" s="68" t="str">
        <f>+IF(データ入力表!$D$54="購入者価格",データ入力表!E19,"")</f>
        <v/>
      </c>
      <c r="D11" s="5">
        <f>マージン!C9</f>
        <v>0.4740000894581316</v>
      </c>
      <c r="E11" s="5">
        <f>マージン!D9</f>
        <v>2.225113032174944E-2</v>
      </c>
      <c r="F11" s="68" t="str">
        <f>+IF(データ入力表!$D$54="購入者価格",$C11*D11,"")</f>
        <v/>
      </c>
      <c r="G11" s="68" t="str">
        <f>+IF(データ入力表!$D$54="購入者価格",$C11*E11,"")</f>
        <v/>
      </c>
      <c r="H11" s="68">
        <f t="shared" si="0"/>
        <v>0</v>
      </c>
      <c r="I11" s="68"/>
      <c r="J11" s="68">
        <f>+IF(データ入力表!$D$54="購入者価格",C11-H11+I11,データ入力表!E19)</f>
        <v>0</v>
      </c>
    </row>
    <row r="12" spans="1:10">
      <c r="A12" s="109">
        <v>16</v>
      </c>
      <c r="B12" s="57" t="s">
        <v>6</v>
      </c>
      <c r="C12" s="61" t="str">
        <f>+IF(データ入力表!$D$54="購入者価格",データ入力表!E20,"")</f>
        <v/>
      </c>
      <c r="D12" s="3">
        <f>マージン!C10</f>
        <v>0.26380514773925895</v>
      </c>
      <c r="E12" s="3">
        <f>マージン!D10</f>
        <v>5.4722189919422196E-2</v>
      </c>
      <c r="F12" s="61" t="str">
        <f>+IF(データ入力表!$D$54="購入者価格",$C12*D12,"")</f>
        <v/>
      </c>
      <c r="G12" s="61" t="str">
        <f>+IF(データ入力表!$D$54="購入者価格",$C12*E12,"")</f>
        <v/>
      </c>
      <c r="H12" s="61">
        <f t="shared" si="0"/>
        <v>0</v>
      </c>
      <c r="I12" s="61"/>
      <c r="J12" s="61">
        <f>+IF(データ入力表!$D$54="購入者価格",C12-H12+I12,データ入力表!E20)</f>
        <v>0</v>
      </c>
    </row>
    <row r="13" spans="1:10">
      <c r="A13" s="109">
        <v>20</v>
      </c>
      <c r="B13" s="57" t="s">
        <v>7</v>
      </c>
      <c r="C13" s="61" t="str">
        <f>+IF(データ入力表!$D$54="購入者価格",データ入力表!E21,"")</f>
        <v/>
      </c>
      <c r="D13" s="3">
        <f>マージン!C11</f>
        <v>0.21610179614489533</v>
      </c>
      <c r="E13" s="3">
        <f>マージン!D11</f>
        <v>2.5184880220448083E-2</v>
      </c>
      <c r="F13" s="61" t="str">
        <f>+IF(データ入力表!$D$54="購入者価格",$C13*D13,"")</f>
        <v/>
      </c>
      <c r="G13" s="61" t="str">
        <f>+IF(データ入力表!$D$54="購入者価格",$C13*E13,"")</f>
        <v/>
      </c>
      <c r="H13" s="61">
        <f t="shared" si="0"/>
        <v>0</v>
      </c>
      <c r="I13" s="61"/>
      <c r="J13" s="61">
        <f>+IF(データ入力表!$D$54="購入者価格",C13-H13+I13,データ入力表!E21)</f>
        <v>0</v>
      </c>
    </row>
    <row r="14" spans="1:10">
      <c r="A14" s="109">
        <v>21</v>
      </c>
      <c r="B14" s="57" t="s">
        <v>8</v>
      </c>
      <c r="C14" s="61" t="str">
        <f>+IF(データ入力表!$D$54="購入者価格",データ入力表!E22,"")</f>
        <v/>
      </c>
      <c r="D14" s="3">
        <f>マージン!C12</f>
        <v>0.17489991908870317</v>
      </c>
      <c r="E14" s="3">
        <f>マージン!D12</f>
        <v>1.9672477095893467E-2</v>
      </c>
      <c r="F14" s="61" t="str">
        <f>+IF(データ入力表!$D$54="購入者価格",$C14*D14,"")</f>
        <v/>
      </c>
      <c r="G14" s="61" t="str">
        <f>+IF(データ入力表!$D$54="購入者価格",$C14*E14,"")</f>
        <v/>
      </c>
      <c r="H14" s="61">
        <f t="shared" si="0"/>
        <v>0</v>
      </c>
      <c r="I14" s="61"/>
      <c r="J14" s="61">
        <f>+IF(データ入力表!$D$54="購入者価格",C14-H14+I14,データ入力表!E22)</f>
        <v>0</v>
      </c>
    </row>
    <row r="15" spans="1:10">
      <c r="A15" s="82">
        <v>25</v>
      </c>
      <c r="B15" s="59" t="s">
        <v>9</v>
      </c>
      <c r="C15" s="69" t="str">
        <f>+IF(データ入力表!$D$54="購入者価格",データ入力表!E23,"")</f>
        <v/>
      </c>
      <c r="D15" s="6">
        <f>マージン!C13</f>
        <v>0.20717089461298105</v>
      </c>
      <c r="E15" s="6">
        <f>マージン!D13</f>
        <v>4.8342943559800407E-2</v>
      </c>
      <c r="F15" s="69" t="str">
        <f>+IF(データ入力表!$D$54="購入者価格",$C15*D15,"")</f>
        <v/>
      </c>
      <c r="G15" s="69" t="str">
        <f>+IF(データ入力表!$D$54="購入者価格",$C15*E15,"")</f>
        <v/>
      </c>
      <c r="H15" s="69">
        <f t="shared" si="0"/>
        <v>0</v>
      </c>
      <c r="I15" s="69"/>
      <c r="J15" s="69">
        <f>+IF(データ入力表!$D$54="購入者価格",C15-H15+I15,データ入力表!E23)</f>
        <v>0</v>
      </c>
    </row>
    <row r="16" spans="1:10">
      <c r="A16" s="109">
        <v>26</v>
      </c>
      <c r="B16" s="57" t="s">
        <v>10</v>
      </c>
      <c r="C16" s="61" t="str">
        <f>+IF(データ入力表!$D$54="購入者価格",データ入力表!E24,"")</f>
        <v/>
      </c>
      <c r="D16" s="3">
        <f>マージン!C14</f>
        <v>8.0705257841414482E-2</v>
      </c>
      <c r="E16" s="3">
        <f>マージン!D14</f>
        <v>2.5828790866337506E-2</v>
      </c>
      <c r="F16" s="61" t="str">
        <f>+IF(データ入力表!$D$54="購入者価格",$C16*D16,"")</f>
        <v/>
      </c>
      <c r="G16" s="61" t="str">
        <f>+IF(データ入力表!$D$54="購入者価格",$C16*E16,"")</f>
        <v/>
      </c>
      <c r="H16" s="61">
        <f t="shared" si="0"/>
        <v>0</v>
      </c>
      <c r="I16" s="61"/>
      <c r="J16" s="61">
        <f>+IF(データ入力表!$D$54="購入者価格",C16-H16+I16,データ入力表!E24)</f>
        <v>0</v>
      </c>
    </row>
    <row r="17" spans="1:10">
      <c r="A17" s="109">
        <v>27</v>
      </c>
      <c r="B17" s="57" t="s">
        <v>11</v>
      </c>
      <c r="C17" s="61" t="str">
        <f>+IF(データ入力表!$D$54="購入者価格",データ入力表!E25,"")</f>
        <v/>
      </c>
      <c r="D17" s="3">
        <f>マージン!C15</f>
        <v>0.12605910737576298</v>
      </c>
      <c r="E17" s="3">
        <f>マージン!D15</f>
        <v>2.8230628902280227E-2</v>
      </c>
      <c r="F17" s="61" t="str">
        <f>+IF(データ入力表!$D$54="購入者価格",$C17*D17,"")</f>
        <v/>
      </c>
      <c r="G17" s="61" t="str">
        <f>+IF(データ入力表!$D$54="購入者価格",$C17*E17,"")</f>
        <v/>
      </c>
      <c r="H17" s="61">
        <f t="shared" si="0"/>
        <v>0</v>
      </c>
      <c r="I17" s="61"/>
      <c r="J17" s="61">
        <f>+IF(データ入力表!$D$54="購入者価格",C17-H17+I17,データ入力表!E25)</f>
        <v>0</v>
      </c>
    </row>
    <row r="18" spans="1:10">
      <c r="A18" s="109">
        <v>28</v>
      </c>
      <c r="B18" s="57" t="s">
        <v>12</v>
      </c>
      <c r="C18" s="61" t="str">
        <f>+IF(データ入力表!$D$54="購入者価格",データ入力表!E26,"")</f>
        <v/>
      </c>
      <c r="D18" s="3">
        <f>マージン!C16</f>
        <v>0.15579858204804881</v>
      </c>
      <c r="E18" s="3">
        <f>マージン!D16</f>
        <v>4.1469324077773317E-2</v>
      </c>
      <c r="F18" s="61" t="str">
        <f>+IF(データ入力表!$D$54="購入者価格",$C18*D18,"")</f>
        <v/>
      </c>
      <c r="G18" s="61" t="str">
        <f>+IF(データ入力表!$D$54="購入者価格",$C18*E18,"")</f>
        <v/>
      </c>
      <c r="H18" s="61">
        <f t="shared" si="0"/>
        <v>0</v>
      </c>
      <c r="I18" s="61"/>
      <c r="J18" s="61">
        <f>+IF(データ入力表!$D$54="購入者価格",C18-H18+I18,データ入力表!E26)</f>
        <v>0</v>
      </c>
    </row>
    <row r="19" spans="1:10">
      <c r="A19" s="109">
        <v>29</v>
      </c>
      <c r="B19" s="57" t="s">
        <v>13</v>
      </c>
      <c r="C19" s="61" t="str">
        <f>+IF(データ入力表!$D$54="購入者価格",データ入力表!E27,"")</f>
        <v/>
      </c>
      <c r="D19" s="3">
        <f>マージン!C17</f>
        <v>0.14260241809905899</v>
      </c>
      <c r="E19" s="3">
        <f>マージン!D17</f>
        <v>1.2149022095188157E-2</v>
      </c>
      <c r="F19" s="61" t="str">
        <f>+IF(データ入力表!$D$54="購入者価格",$C19*D19,"")</f>
        <v/>
      </c>
      <c r="G19" s="61" t="str">
        <f>+IF(データ入力表!$D$54="購入者価格",$C19*E19,"")</f>
        <v/>
      </c>
      <c r="H19" s="61">
        <f t="shared" si="0"/>
        <v>0</v>
      </c>
      <c r="I19" s="61"/>
      <c r="J19" s="61">
        <f>+IF(データ入力表!$D$54="購入者価格",C19-H19+I19,データ入力表!E27)</f>
        <v>0</v>
      </c>
    </row>
    <row r="20" spans="1:10">
      <c r="A20" s="109">
        <v>32</v>
      </c>
      <c r="B20" s="57" t="s">
        <v>16</v>
      </c>
      <c r="C20" s="61" t="str">
        <f>+IF(データ入力表!$D$54="購入者価格",データ入力表!E28,"")</f>
        <v/>
      </c>
      <c r="D20" s="3">
        <f>マージン!C18</f>
        <v>6.2516906225880187E-2</v>
      </c>
      <c r="E20" s="3">
        <f>マージン!D18</f>
        <v>8.9367415721284312E-3</v>
      </c>
      <c r="F20" s="61" t="str">
        <f>+IF(データ入力表!$D$54="購入者価格",$C20*D20,"")</f>
        <v/>
      </c>
      <c r="G20" s="61" t="str">
        <f>+IF(データ入力表!$D$54="購入者価格",$C20*E20,"")</f>
        <v/>
      </c>
      <c r="H20" s="61">
        <f t="shared" si="0"/>
        <v>0</v>
      </c>
      <c r="I20" s="61"/>
      <c r="J20" s="61">
        <f>+IF(データ入力表!$D$54="購入者価格",C20-H20+I20,データ入力表!E28)</f>
        <v>0</v>
      </c>
    </row>
    <row r="21" spans="1:10">
      <c r="A21" s="81">
        <v>33</v>
      </c>
      <c r="B21" s="58" t="s">
        <v>14</v>
      </c>
      <c r="C21" s="68" t="str">
        <f>+IF(データ入力表!$D$54="購入者価格",データ入力表!E29,"")</f>
        <v/>
      </c>
      <c r="D21" s="5">
        <f>マージン!C19</f>
        <v>0.18349828611826635</v>
      </c>
      <c r="E21" s="5">
        <f>マージン!D19</f>
        <v>8.7357483645355526E-3</v>
      </c>
      <c r="F21" s="68" t="str">
        <f>+IF(データ入力表!$D$54="購入者価格",$C21*D21,"")</f>
        <v/>
      </c>
      <c r="G21" s="68" t="str">
        <f>+IF(データ入力表!$D$54="購入者価格",$C21*E21,"")</f>
        <v/>
      </c>
      <c r="H21" s="68">
        <f t="shared" si="0"/>
        <v>0</v>
      </c>
      <c r="I21" s="68"/>
      <c r="J21" s="68">
        <f>+IF(データ入力表!$D$54="購入者価格",C21-H21+I21,データ入力表!E29)</f>
        <v>0</v>
      </c>
    </row>
    <row r="22" spans="1:10">
      <c r="A22" s="109">
        <v>34</v>
      </c>
      <c r="B22" s="57" t="s">
        <v>15</v>
      </c>
      <c r="C22" s="61" t="str">
        <f>+IF(データ入力表!$D$54="購入者価格",データ入力表!E30,"")</f>
        <v/>
      </c>
      <c r="D22" s="3">
        <f>マージン!C20</f>
        <v>0.20265167088307476</v>
      </c>
      <c r="E22" s="3">
        <f>マージン!D20</f>
        <v>7.9553279339768506E-3</v>
      </c>
      <c r="F22" s="61" t="str">
        <f>+IF(データ入力表!$D$54="購入者価格",$C22*D22,"")</f>
        <v/>
      </c>
      <c r="G22" s="61" t="str">
        <f>+IF(データ入力表!$D$54="購入者価格",$C22*E22,"")</f>
        <v/>
      </c>
      <c r="H22" s="61">
        <f t="shared" si="0"/>
        <v>0</v>
      </c>
      <c r="I22" s="61"/>
      <c r="J22" s="61">
        <f>+IF(データ入力表!$D$54="購入者価格",C22-H22+I22,データ入力表!E30)</f>
        <v>0</v>
      </c>
    </row>
    <row r="23" spans="1:10">
      <c r="A23" s="109">
        <v>35</v>
      </c>
      <c r="B23" s="57" t="s">
        <v>17</v>
      </c>
      <c r="C23" s="61" t="str">
        <f>+IF(データ入力表!$D$54="購入者価格",データ入力表!E31,"")</f>
        <v/>
      </c>
      <c r="D23" s="3">
        <f>マージン!C21</f>
        <v>8.1789210565068007E-2</v>
      </c>
      <c r="E23" s="3">
        <f>マージン!D21</f>
        <v>1.5314180459841235E-2</v>
      </c>
      <c r="F23" s="61" t="str">
        <f>+IF(データ入力表!$D$54="購入者価格",$C23*D23,"")</f>
        <v/>
      </c>
      <c r="G23" s="61" t="str">
        <f>+IF(データ入力表!$D$54="購入者価格",$C23*E23,"")</f>
        <v/>
      </c>
      <c r="H23" s="61">
        <f t="shared" si="0"/>
        <v>0</v>
      </c>
      <c r="I23" s="61"/>
      <c r="J23" s="61">
        <f>+IF(データ入力表!$D$54="購入者価格",C23-H23+I23,データ入力表!E31)</f>
        <v>0</v>
      </c>
    </row>
    <row r="24" spans="1:10">
      <c r="A24" s="109">
        <v>39</v>
      </c>
      <c r="B24" s="57" t="s">
        <v>18</v>
      </c>
      <c r="C24" s="61" t="str">
        <f>+IF(データ入力表!$D$54="購入者価格",データ入力表!E32,"")</f>
        <v/>
      </c>
      <c r="D24" s="3">
        <f>マージン!C22</f>
        <v>0.25798691992802453</v>
      </c>
      <c r="E24" s="3">
        <f>マージン!D22</f>
        <v>3.0067552041047916E-2</v>
      </c>
      <c r="F24" s="61" t="str">
        <f>+IF(データ入力表!$D$54="購入者価格",$C24*D24,"")</f>
        <v/>
      </c>
      <c r="G24" s="61" t="str">
        <f>+IF(データ入力表!$D$54="購入者価格",$C24*E24,"")</f>
        <v/>
      </c>
      <c r="H24" s="61">
        <f t="shared" si="0"/>
        <v>0</v>
      </c>
      <c r="I24" s="61"/>
      <c r="J24" s="61">
        <f>+IF(データ入力表!$D$54="購入者価格",C24-H24+I24,データ入力表!E32)</f>
        <v>0</v>
      </c>
    </row>
    <row r="25" spans="1:10">
      <c r="A25" s="82">
        <v>41</v>
      </c>
      <c r="B25" s="59" t="s">
        <v>19</v>
      </c>
      <c r="C25" s="69" t="str">
        <f>+IF(データ入力表!$D$54="購入者価格",データ入力表!E33,"")</f>
        <v/>
      </c>
      <c r="D25" s="6">
        <f>マージン!C23</f>
        <v>0</v>
      </c>
      <c r="E25" s="6">
        <f>マージン!D23</f>
        <v>0</v>
      </c>
      <c r="F25" s="69" t="str">
        <f>+IF(データ入力表!$D$54="購入者価格",$C25*D25,"")</f>
        <v/>
      </c>
      <c r="G25" s="69" t="str">
        <f>+IF(データ入力表!$D$54="購入者価格",$C25*E25,"")</f>
        <v/>
      </c>
      <c r="H25" s="69">
        <f t="shared" si="0"/>
        <v>0</v>
      </c>
      <c r="I25" s="69"/>
      <c r="J25" s="69">
        <f>+IF(データ入力表!$D$54="購入者価格",C25-H25+I25,データ入力表!E33)</f>
        <v>0</v>
      </c>
    </row>
    <row r="26" spans="1:10">
      <c r="A26" s="109">
        <v>46</v>
      </c>
      <c r="B26" s="57" t="s">
        <v>20</v>
      </c>
      <c r="C26" s="61" t="str">
        <f>+IF(データ入力表!$D$54="購入者価格",データ入力表!E34,"")</f>
        <v/>
      </c>
      <c r="D26" s="3">
        <f>マージン!C24</f>
        <v>0</v>
      </c>
      <c r="E26" s="3">
        <f>マージン!D24</f>
        <v>0</v>
      </c>
      <c r="F26" s="61" t="str">
        <f>+IF(データ入力表!$D$54="購入者価格",$C26*D26,"")</f>
        <v/>
      </c>
      <c r="G26" s="61" t="str">
        <f>+IF(データ入力表!$D$54="購入者価格",$C26*E26,"")</f>
        <v/>
      </c>
      <c r="H26" s="61">
        <f t="shared" si="0"/>
        <v>0</v>
      </c>
      <c r="I26" s="61"/>
      <c r="J26" s="61">
        <f>+IF(データ入力表!$D$54="購入者価格",C26-H26+I26,データ入力表!E34)</f>
        <v>0</v>
      </c>
    </row>
    <row r="27" spans="1:10">
      <c r="A27" s="109">
        <v>47</v>
      </c>
      <c r="B27" s="57" t="s">
        <v>171</v>
      </c>
      <c r="C27" s="61" t="str">
        <f>+IF(データ入力表!$D$54="購入者価格",データ入力表!E35,"")</f>
        <v/>
      </c>
      <c r="D27" s="3">
        <f>マージン!C25</f>
        <v>0</v>
      </c>
      <c r="E27" s="3">
        <f>マージン!D25</f>
        <v>0</v>
      </c>
      <c r="F27" s="61" t="str">
        <f>+IF(データ入力表!$D$54="購入者価格",$C27*D27,"")</f>
        <v/>
      </c>
      <c r="G27" s="61" t="str">
        <f>+IF(データ入力表!$D$54="購入者価格",$C27*E27,"")</f>
        <v/>
      </c>
      <c r="H27" s="61">
        <f t="shared" si="0"/>
        <v>0</v>
      </c>
      <c r="I27" s="61"/>
      <c r="J27" s="61">
        <f>+IF(データ入力表!$D$54="購入者価格",C27-H27+I27,データ入力表!E35)</f>
        <v>0</v>
      </c>
    </row>
    <row r="28" spans="1:10">
      <c r="A28" s="109">
        <v>48</v>
      </c>
      <c r="B28" s="57" t="s">
        <v>172</v>
      </c>
      <c r="C28" s="61" t="str">
        <f>+IF(データ入力表!$D$54="購入者価格",データ入力表!E36,"")</f>
        <v/>
      </c>
      <c r="D28" s="3">
        <f>マージン!C26</f>
        <v>0</v>
      </c>
      <c r="E28" s="3">
        <f>マージン!D26</f>
        <v>0</v>
      </c>
      <c r="F28" s="61" t="str">
        <f>+IF(データ入力表!$D$54="購入者価格",$C28*D28,"")</f>
        <v/>
      </c>
      <c r="G28" s="61" t="str">
        <f>+IF(データ入力表!$D$54="購入者価格",$C28*E28,"")</f>
        <v/>
      </c>
      <c r="H28" s="61">
        <f t="shared" si="0"/>
        <v>0</v>
      </c>
      <c r="I28" s="61"/>
      <c r="J28" s="61">
        <f>+IF(データ入力表!$D$54="購入者価格",C28-H28+I28,データ入力表!E36)</f>
        <v>0</v>
      </c>
    </row>
    <row r="29" spans="1:10">
      <c r="A29" s="109">
        <v>51</v>
      </c>
      <c r="B29" s="57" t="s">
        <v>21</v>
      </c>
      <c r="C29" s="61" t="str">
        <f>+IF(データ入力表!$D$54="購入者価格",データ入力表!E37,"")</f>
        <v/>
      </c>
      <c r="D29" s="504"/>
      <c r="E29" s="3">
        <f>マージン!D27</f>
        <v>0</v>
      </c>
      <c r="F29" s="505"/>
      <c r="G29" s="61" t="str">
        <f>+IF(データ入力表!$D$54="購入者価格",$C29*E29,"")</f>
        <v/>
      </c>
      <c r="H29" s="61">
        <f t="shared" si="0"/>
        <v>0</v>
      </c>
      <c r="I29" s="61">
        <f>+F42</f>
        <v>0</v>
      </c>
      <c r="J29" s="61">
        <f>+IF(データ入力表!$D$54="購入者価格",C29-H29+I29,データ入力表!E37)</f>
        <v>0</v>
      </c>
    </row>
    <row r="30" spans="1:10">
      <c r="A30" s="109">
        <v>53</v>
      </c>
      <c r="B30" s="57" t="s">
        <v>22</v>
      </c>
      <c r="C30" s="61" t="str">
        <f>+IF(データ入力表!$D$54="購入者価格",データ入力表!E38,"")</f>
        <v/>
      </c>
      <c r="D30" s="3">
        <f>マージン!C28</f>
        <v>0</v>
      </c>
      <c r="E30" s="3">
        <f>マージン!D28</f>
        <v>0</v>
      </c>
      <c r="F30" s="61" t="str">
        <f>+IF(データ入力表!$D$54="購入者価格",$C30*D30,"")</f>
        <v/>
      </c>
      <c r="G30" s="61" t="str">
        <f>+IF(データ入力表!$D$54="購入者価格",$C30*E30,"")</f>
        <v/>
      </c>
      <c r="H30" s="61">
        <f t="shared" si="0"/>
        <v>0</v>
      </c>
      <c r="I30" s="61"/>
      <c r="J30" s="61">
        <f>+IF(データ入力表!$D$54="購入者価格",C30-H30+I30,データ入力表!E38)</f>
        <v>0</v>
      </c>
    </row>
    <row r="31" spans="1:10">
      <c r="A31" s="81">
        <v>55</v>
      </c>
      <c r="B31" s="58" t="s">
        <v>23</v>
      </c>
      <c r="C31" s="68" t="str">
        <f>+IF(データ入力表!$D$54="購入者価格",データ入力表!E39,"")</f>
        <v/>
      </c>
      <c r="D31" s="5">
        <f>マージン!C29</f>
        <v>0</v>
      </c>
      <c r="E31" s="5">
        <f>マージン!D29</f>
        <v>0</v>
      </c>
      <c r="F31" s="68" t="str">
        <f>+IF(データ入力表!$D$54="購入者価格",$C31*D31,"")</f>
        <v/>
      </c>
      <c r="G31" s="68" t="str">
        <f>+IF(データ入力表!$D$54="購入者価格",$C31*E31,"")</f>
        <v/>
      </c>
      <c r="H31" s="68">
        <f t="shared" si="0"/>
        <v>0</v>
      </c>
      <c r="I31" s="68"/>
      <c r="J31" s="68">
        <f>+IF(データ入力表!$D$54="購入者価格",C31-H31+I31,データ入力表!E39)</f>
        <v>0</v>
      </c>
    </row>
    <row r="32" spans="1:10">
      <c r="A32" s="109">
        <v>57</v>
      </c>
      <c r="B32" s="57" t="s">
        <v>184</v>
      </c>
      <c r="C32" s="61" t="str">
        <f>+IF(データ入力表!$D$54="購入者価格",データ入力表!E40,"")</f>
        <v/>
      </c>
      <c r="D32" s="3">
        <f>マージン!C30</f>
        <v>0</v>
      </c>
      <c r="E32" s="504"/>
      <c r="F32" s="68" t="str">
        <f>+IF(データ入力表!$D$54="購入者価格",$C32*D32,"")</f>
        <v/>
      </c>
      <c r="G32" s="505"/>
      <c r="H32" s="61">
        <f t="shared" si="0"/>
        <v>0</v>
      </c>
      <c r="I32" s="61">
        <f>+G42</f>
        <v>0</v>
      </c>
      <c r="J32" s="61">
        <f>+IF(データ入力表!$D$54="購入者価格",C32-H32+I32,データ入力表!E40)</f>
        <v>0</v>
      </c>
    </row>
    <row r="33" spans="1:10">
      <c r="A33" s="109">
        <v>59</v>
      </c>
      <c r="B33" s="57" t="s">
        <v>25</v>
      </c>
      <c r="C33" s="61" t="str">
        <f>+IF(データ入力表!$D$54="購入者価格",データ入力表!E41,"")</f>
        <v/>
      </c>
      <c r="D33" s="3">
        <f>マージン!C31</f>
        <v>4.9028780818429998E-2</v>
      </c>
      <c r="E33" s="3">
        <f>マージン!D31</f>
        <v>4.129084098130965E-3</v>
      </c>
      <c r="F33" s="61" t="str">
        <f>+IF(データ入力表!$D$54="購入者価格",$C33*D33,"")</f>
        <v/>
      </c>
      <c r="G33" s="61" t="str">
        <f>+IF(データ入力表!$D$54="購入者価格",$C33*E33,"")</f>
        <v/>
      </c>
      <c r="H33" s="61">
        <f t="shared" si="0"/>
        <v>0</v>
      </c>
      <c r="I33" s="61"/>
      <c r="J33" s="61">
        <f>+IF(データ入力表!$D$54="購入者価格",C33-H33+I33,データ入力表!E41)</f>
        <v>0</v>
      </c>
    </row>
    <row r="34" spans="1:10">
      <c r="A34" s="109">
        <v>61</v>
      </c>
      <c r="B34" s="57" t="s">
        <v>26</v>
      </c>
      <c r="C34" s="61" t="str">
        <f>+IF(データ入力表!$D$54="購入者価格",データ入力表!E42,"")</f>
        <v/>
      </c>
      <c r="D34" s="3">
        <f>マージン!C32</f>
        <v>0</v>
      </c>
      <c r="E34" s="3">
        <f>マージン!D32</f>
        <v>0</v>
      </c>
      <c r="F34" s="61" t="str">
        <f>+IF(データ入力表!$D$54="購入者価格",$C34*D34,"")</f>
        <v/>
      </c>
      <c r="G34" s="61" t="str">
        <f>+IF(データ入力表!$D$54="購入者価格",$C34*E34,"")</f>
        <v/>
      </c>
      <c r="H34" s="61">
        <f t="shared" si="0"/>
        <v>0</v>
      </c>
      <c r="I34" s="61"/>
      <c r="J34" s="61">
        <f>+IF(データ入力表!$D$54="購入者価格",C34-H34+I34,データ入力表!E42)</f>
        <v>0</v>
      </c>
    </row>
    <row r="35" spans="1:10">
      <c r="A35" s="82">
        <v>63</v>
      </c>
      <c r="B35" s="59" t="s">
        <v>27</v>
      </c>
      <c r="C35" s="69" t="str">
        <f>+IF(データ入力表!$D$54="購入者価格",データ入力表!E43,"")</f>
        <v/>
      </c>
      <c r="D35" s="6">
        <f>マージン!C33</f>
        <v>0</v>
      </c>
      <c r="E35" s="6">
        <f>マージン!D33</f>
        <v>0</v>
      </c>
      <c r="F35" s="69" t="str">
        <f>+IF(データ入力表!$D$54="購入者価格",$C35*D35,"")</f>
        <v/>
      </c>
      <c r="G35" s="69" t="str">
        <f>+IF(データ入力表!$D$54="購入者価格",$C35*E35,"")</f>
        <v/>
      </c>
      <c r="H35" s="69">
        <f t="shared" si="0"/>
        <v>0</v>
      </c>
      <c r="I35" s="69"/>
      <c r="J35" s="69">
        <f>+IF(データ入力表!$D$54="購入者価格",C35-H35+I35,データ入力表!E43)</f>
        <v>0</v>
      </c>
    </row>
    <row r="36" spans="1:10">
      <c r="A36" s="81">
        <v>64</v>
      </c>
      <c r="B36" s="58" t="s">
        <v>176</v>
      </c>
      <c r="C36" s="68" t="str">
        <f>+IF(データ入力表!$D$54="購入者価格",データ入力表!E44,"")</f>
        <v/>
      </c>
      <c r="D36" s="5">
        <f>マージン!C34</f>
        <v>0</v>
      </c>
      <c r="E36" s="5">
        <f>マージン!D34</f>
        <v>0</v>
      </c>
      <c r="F36" s="68" t="str">
        <f>+IF(データ入力表!$D$54="購入者価格",$C36*D36,"")</f>
        <v/>
      </c>
      <c r="G36" s="68" t="str">
        <f>+IF(データ入力表!$D$54="購入者価格",$C36*E36,"")</f>
        <v/>
      </c>
      <c r="H36" s="68">
        <f t="shared" si="0"/>
        <v>0</v>
      </c>
      <c r="I36" s="68"/>
      <c r="J36" s="68">
        <f>+IF(データ入力表!$D$54="購入者価格",C36-H36+I36,データ入力表!E44)</f>
        <v>0</v>
      </c>
    </row>
    <row r="37" spans="1:10">
      <c r="A37" s="109">
        <v>65</v>
      </c>
      <c r="B37" s="57" t="s">
        <v>177</v>
      </c>
      <c r="C37" s="61" t="str">
        <f>+IF(データ入力表!$D$54="購入者価格",データ入力表!E45,"")</f>
        <v/>
      </c>
      <c r="D37" s="3">
        <f>マージン!C35</f>
        <v>0</v>
      </c>
      <c r="E37" s="3">
        <f>マージン!D35</f>
        <v>0</v>
      </c>
      <c r="F37" s="61" t="str">
        <f>+IF(データ入力表!$D$54="購入者価格",$C37*D37,"")</f>
        <v/>
      </c>
      <c r="G37" s="61" t="str">
        <f>+IF(データ入力表!$D$54="購入者価格",$C37*E37,"")</f>
        <v/>
      </c>
      <c r="H37" s="61">
        <f t="shared" si="0"/>
        <v>0</v>
      </c>
      <c r="I37" s="61"/>
      <c r="J37" s="61">
        <f>+IF(データ入力表!$D$54="購入者価格",C37-H37+I37,データ入力表!E45)</f>
        <v>0</v>
      </c>
    </row>
    <row r="38" spans="1:10">
      <c r="A38" s="109">
        <v>66</v>
      </c>
      <c r="B38" s="57" t="s">
        <v>28</v>
      </c>
      <c r="C38" s="61" t="str">
        <f>+IF(データ入力表!$D$54="購入者価格",データ入力表!E46,"")</f>
        <v/>
      </c>
      <c r="D38" s="3">
        <f>マージン!C36</f>
        <v>0</v>
      </c>
      <c r="E38" s="3">
        <f>マージン!D36</f>
        <v>0</v>
      </c>
      <c r="F38" s="61" t="str">
        <f>+IF(データ入力表!$D$54="購入者価格",$C38*D38,"")</f>
        <v/>
      </c>
      <c r="G38" s="61" t="str">
        <f>+IF(データ入力表!$D$54="購入者価格",$C38*E38,"")</f>
        <v/>
      </c>
      <c r="H38" s="61">
        <f t="shared" si="0"/>
        <v>0</v>
      </c>
      <c r="I38" s="61"/>
      <c r="J38" s="61">
        <f>+IF(データ入力表!$D$54="購入者価格",C38-H38+I38,データ入力表!E46)</f>
        <v>0</v>
      </c>
    </row>
    <row r="39" spans="1:10">
      <c r="A39" s="109">
        <v>67</v>
      </c>
      <c r="B39" s="57" t="s">
        <v>29</v>
      </c>
      <c r="C39" s="61" t="str">
        <f>+IF(データ入力表!$D$54="購入者価格",データ入力表!E47,"")</f>
        <v/>
      </c>
      <c r="D39" s="3">
        <f>マージン!C37</f>
        <v>2.2713362839656938E-5</v>
      </c>
      <c r="E39" s="3">
        <f>マージン!D37</f>
        <v>4.1043770953100433E-6</v>
      </c>
      <c r="F39" s="61" t="str">
        <f>+IF(データ入力表!$D$54="購入者価格",$C39*D39,"")</f>
        <v/>
      </c>
      <c r="G39" s="61" t="str">
        <f>+IF(データ入力表!$D$54="購入者価格",$C39*E39,"")</f>
        <v/>
      </c>
      <c r="H39" s="61">
        <f t="shared" si="0"/>
        <v>0</v>
      </c>
      <c r="I39" s="61"/>
      <c r="J39" s="61">
        <f>+IF(データ入力表!$D$54="購入者価格",C39-H39+I39,データ入力表!E47)</f>
        <v>0</v>
      </c>
    </row>
    <row r="40" spans="1:10">
      <c r="A40" s="82">
        <v>68</v>
      </c>
      <c r="B40" s="59" t="s">
        <v>30</v>
      </c>
      <c r="C40" s="69" t="str">
        <f>+IF(データ入力表!$D$54="購入者価格",データ入力表!E48,"")</f>
        <v/>
      </c>
      <c r="D40" s="6">
        <f>マージン!C38</f>
        <v>0</v>
      </c>
      <c r="E40" s="6">
        <f>マージン!D38</f>
        <v>0</v>
      </c>
      <c r="F40" s="69" t="str">
        <f>+IF(データ入力表!$D$54="購入者価格",$C40*D40,"")</f>
        <v/>
      </c>
      <c r="G40" s="69" t="str">
        <f>+IF(データ入力表!$D$54="購入者価格",$C40*E40,"")</f>
        <v/>
      </c>
      <c r="H40" s="69">
        <f t="shared" si="0"/>
        <v>0</v>
      </c>
      <c r="I40" s="69"/>
      <c r="J40" s="69">
        <f>+IF(データ入力表!$D$54="購入者価格",C40-H40+I40,データ入力表!E48)</f>
        <v>0</v>
      </c>
    </row>
    <row r="41" spans="1:10">
      <c r="A41" s="83">
        <v>69</v>
      </c>
      <c r="B41" s="60" t="s">
        <v>31</v>
      </c>
      <c r="C41" s="62" t="str">
        <f>+IF(データ入力表!$D$54="購入者価格",データ入力表!E49,"")</f>
        <v/>
      </c>
      <c r="D41" s="3">
        <f>マージン!C39</f>
        <v>2.5631946822416617E-2</v>
      </c>
      <c r="E41" s="3">
        <f>マージン!D39</f>
        <v>2.5823353363711686E-2</v>
      </c>
      <c r="F41" s="62" t="str">
        <f>+IF(データ入力表!$D$54="購入者価格",$C41*D41,"")</f>
        <v/>
      </c>
      <c r="G41" s="62" t="str">
        <f>+IF(データ入力表!$D$54="購入者価格",$C41*E41,"")</f>
        <v/>
      </c>
      <c r="H41" s="61">
        <f t="shared" si="0"/>
        <v>0</v>
      </c>
      <c r="I41" s="61"/>
      <c r="J41" s="62">
        <f>+IF(データ入力表!$D$54="購入者価格",C41-H41+I41,データ入力表!E49)</f>
        <v>0</v>
      </c>
    </row>
    <row r="42" spans="1:10">
      <c r="A42" s="56"/>
      <c r="B42" s="63" t="s">
        <v>74</v>
      </c>
      <c r="C42" s="67">
        <f>SUM(C6:C41)</f>
        <v>0</v>
      </c>
      <c r="D42" s="67"/>
      <c r="E42" s="67"/>
      <c r="F42" s="67">
        <f>SUM(F6:F41)</f>
        <v>0</v>
      </c>
      <c r="G42" s="67">
        <f>SUM(G6:G41)</f>
        <v>0</v>
      </c>
      <c r="H42" s="67">
        <f>SUM(H6:H41)</f>
        <v>0</v>
      </c>
      <c r="I42" s="67">
        <f>SUM(I6:I41)</f>
        <v>0</v>
      </c>
      <c r="J42" s="67">
        <f>SUM(J6:J41)</f>
        <v>0</v>
      </c>
    </row>
  </sheetData>
  <mergeCells count="2">
    <mergeCell ref="D3:E3"/>
    <mergeCell ref="F3:I3"/>
  </mergeCells>
  <phoneticPr fontId="38"/>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42"/>
  <sheetViews>
    <sheetView workbookViewId="0"/>
  </sheetViews>
  <sheetFormatPr defaultRowHeight="11.25"/>
  <cols>
    <col min="1" max="1" width="4" style="8" bestFit="1" customWidth="1"/>
    <col min="2" max="2" width="27.1640625" style="8" bestFit="1" customWidth="1"/>
    <col min="3" max="6" width="10" style="8" customWidth="1"/>
    <col min="7" max="256" width="9.33203125" style="8"/>
    <col min="257" max="257" width="4" style="8" bestFit="1" customWidth="1"/>
    <col min="258" max="258" width="27.1640625" style="8" bestFit="1" customWidth="1"/>
    <col min="259" max="262" width="10" style="8" customWidth="1"/>
    <col min="263" max="512" width="9.33203125" style="8"/>
    <col min="513" max="513" width="4" style="8" bestFit="1" customWidth="1"/>
    <col min="514" max="514" width="27.1640625" style="8" bestFit="1" customWidth="1"/>
    <col min="515" max="518" width="10" style="8" customWidth="1"/>
    <col min="519" max="768" width="9.33203125" style="8"/>
    <col min="769" max="769" width="4" style="8" bestFit="1" customWidth="1"/>
    <col min="770" max="770" width="27.1640625" style="8" bestFit="1" customWidth="1"/>
    <col min="771" max="774" width="10" style="8" customWidth="1"/>
    <col min="775" max="1024" width="9.33203125" style="8"/>
    <col min="1025" max="1025" width="4" style="8" bestFit="1" customWidth="1"/>
    <col min="1026" max="1026" width="27.1640625" style="8" bestFit="1" customWidth="1"/>
    <col min="1027" max="1030" width="10" style="8" customWidth="1"/>
    <col min="1031" max="1280" width="9.33203125" style="8"/>
    <col min="1281" max="1281" width="4" style="8" bestFit="1" customWidth="1"/>
    <col min="1282" max="1282" width="27.1640625" style="8" bestFit="1" customWidth="1"/>
    <col min="1283" max="1286" width="10" style="8" customWidth="1"/>
    <col min="1287" max="1536" width="9.33203125" style="8"/>
    <col min="1537" max="1537" width="4" style="8" bestFit="1" customWidth="1"/>
    <col min="1538" max="1538" width="27.1640625" style="8" bestFit="1" customWidth="1"/>
    <col min="1539" max="1542" width="10" style="8" customWidth="1"/>
    <col min="1543" max="1792" width="9.33203125" style="8"/>
    <col min="1793" max="1793" width="4" style="8" bestFit="1" customWidth="1"/>
    <col min="1794" max="1794" width="27.1640625" style="8" bestFit="1" customWidth="1"/>
    <col min="1795" max="1798" width="10" style="8" customWidth="1"/>
    <col min="1799" max="2048" width="9.33203125" style="8"/>
    <col min="2049" max="2049" width="4" style="8" bestFit="1" customWidth="1"/>
    <col min="2050" max="2050" width="27.1640625" style="8" bestFit="1" customWidth="1"/>
    <col min="2051" max="2054" width="10" style="8" customWidth="1"/>
    <col min="2055" max="2304" width="9.33203125" style="8"/>
    <col min="2305" max="2305" width="4" style="8" bestFit="1" customWidth="1"/>
    <col min="2306" max="2306" width="27.1640625" style="8" bestFit="1" customWidth="1"/>
    <col min="2307" max="2310" width="10" style="8" customWidth="1"/>
    <col min="2311" max="2560" width="9.33203125" style="8"/>
    <col min="2561" max="2561" width="4" style="8" bestFit="1" customWidth="1"/>
    <col min="2562" max="2562" width="27.1640625" style="8" bestFit="1" customWidth="1"/>
    <col min="2563" max="2566" width="10" style="8" customWidth="1"/>
    <col min="2567" max="2816" width="9.33203125" style="8"/>
    <col min="2817" max="2817" width="4" style="8" bestFit="1" customWidth="1"/>
    <col min="2818" max="2818" width="27.1640625" style="8" bestFit="1" customWidth="1"/>
    <col min="2819" max="2822" width="10" style="8" customWidth="1"/>
    <col min="2823" max="3072" width="9.33203125" style="8"/>
    <col min="3073" max="3073" width="4" style="8" bestFit="1" customWidth="1"/>
    <col min="3074" max="3074" width="27.1640625" style="8" bestFit="1" customWidth="1"/>
    <col min="3075" max="3078" width="10" style="8" customWidth="1"/>
    <col min="3079" max="3328" width="9.33203125" style="8"/>
    <col min="3329" max="3329" width="4" style="8" bestFit="1" customWidth="1"/>
    <col min="3330" max="3330" width="27.1640625" style="8" bestFit="1" customWidth="1"/>
    <col min="3331" max="3334" width="10" style="8" customWidth="1"/>
    <col min="3335" max="3584" width="9.33203125" style="8"/>
    <col min="3585" max="3585" width="4" style="8" bestFit="1" customWidth="1"/>
    <col min="3586" max="3586" width="27.1640625" style="8" bestFit="1" customWidth="1"/>
    <col min="3587" max="3590" width="10" style="8" customWidth="1"/>
    <col min="3591" max="3840" width="9.33203125" style="8"/>
    <col min="3841" max="3841" width="4" style="8" bestFit="1" customWidth="1"/>
    <col min="3842" max="3842" width="27.1640625" style="8" bestFit="1" customWidth="1"/>
    <col min="3843" max="3846" width="10" style="8" customWidth="1"/>
    <col min="3847" max="4096" width="9.33203125" style="8"/>
    <col min="4097" max="4097" width="4" style="8" bestFit="1" customWidth="1"/>
    <col min="4098" max="4098" width="27.1640625" style="8" bestFit="1" customWidth="1"/>
    <col min="4099" max="4102" width="10" style="8" customWidth="1"/>
    <col min="4103" max="4352" width="9.33203125" style="8"/>
    <col min="4353" max="4353" width="4" style="8" bestFit="1" customWidth="1"/>
    <col min="4354" max="4354" width="27.1640625" style="8" bestFit="1" customWidth="1"/>
    <col min="4355" max="4358" width="10" style="8" customWidth="1"/>
    <col min="4359" max="4608" width="9.33203125" style="8"/>
    <col min="4609" max="4609" width="4" style="8" bestFit="1" customWidth="1"/>
    <col min="4610" max="4610" width="27.1640625" style="8" bestFit="1" customWidth="1"/>
    <col min="4611" max="4614" width="10" style="8" customWidth="1"/>
    <col min="4615" max="4864" width="9.33203125" style="8"/>
    <col min="4865" max="4865" width="4" style="8" bestFit="1" customWidth="1"/>
    <col min="4866" max="4866" width="27.1640625" style="8" bestFit="1" customWidth="1"/>
    <col min="4867" max="4870" width="10" style="8" customWidth="1"/>
    <col min="4871" max="5120" width="9.33203125" style="8"/>
    <col min="5121" max="5121" width="4" style="8" bestFit="1" customWidth="1"/>
    <col min="5122" max="5122" width="27.1640625" style="8" bestFit="1" customWidth="1"/>
    <col min="5123" max="5126" width="10" style="8" customWidth="1"/>
    <col min="5127" max="5376" width="9.33203125" style="8"/>
    <col min="5377" max="5377" width="4" style="8" bestFit="1" customWidth="1"/>
    <col min="5378" max="5378" width="27.1640625" style="8" bestFit="1" customWidth="1"/>
    <col min="5379" max="5382" width="10" style="8" customWidth="1"/>
    <col min="5383" max="5632" width="9.33203125" style="8"/>
    <col min="5633" max="5633" width="4" style="8" bestFit="1" customWidth="1"/>
    <col min="5634" max="5634" width="27.1640625" style="8" bestFit="1" customWidth="1"/>
    <col min="5635" max="5638" width="10" style="8" customWidth="1"/>
    <col min="5639" max="5888" width="9.33203125" style="8"/>
    <col min="5889" max="5889" width="4" style="8" bestFit="1" customWidth="1"/>
    <col min="5890" max="5890" width="27.1640625" style="8" bestFit="1" customWidth="1"/>
    <col min="5891" max="5894" width="10" style="8" customWidth="1"/>
    <col min="5895" max="6144" width="9.33203125" style="8"/>
    <col min="6145" max="6145" width="4" style="8" bestFit="1" customWidth="1"/>
    <col min="6146" max="6146" width="27.1640625" style="8" bestFit="1" customWidth="1"/>
    <col min="6147" max="6150" width="10" style="8" customWidth="1"/>
    <col min="6151" max="6400" width="9.33203125" style="8"/>
    <col min="6401" max="6401" width="4" style="8" bestFit="1" customWidth="1"/>
    <col min="6402" max="6402" width="27.1640625" style="8" bestFit="1" customWidth="1"/>
    <col min="6403" max="6406" width="10" style="8" customWidth="1"/>
    <col min="6407" max="6656" width="9.33203125" style="8"/>
    <col min="6657" max="6657" width="4" style="8" bestFit="1" customWidth="1"/>
    <col min="6658" max="6658" width="27.1640625" style="8" bestFit="1" customWidth="1"/>
    <col min="6659" max="6662" width="10" style="8" customWidth="1"/>
    <col min="6663" max="6912" width="9.33203125" style="8"/>
    <col min="6913" max="6913" width="4" style="8" bestFit="1" customWidth="1"/>
    <col min="6914" max="6914" width="27.1640625" style="8" bestFit="1" customWidth="1"/>
    <col min="6915" max="6918" width="10" style="8" customWidth="1"/>
    <col min="6919" max="7168" width="9.33203125" style="8"/>
    <col min="7169" max="7169" width="4" style="8" bestFit="1" customWidth="1"/>
    <col min="7170" max="7170" width="27.1640625" style="8" bestFit="1" customWidth="1"/>
    <col min="7171" max="7174" width="10" style="8" customWidth="1"/>
    <col min="7175" max="7424" width="9.33203125" style="8"/>
    <col min="7425" max="7425" width="4" style="8" bestFit="1" customWidth="1"/>
    <col min="7426" max="7426" width="27.1640625" style="8" bestFit="1" customWidth="1"/>
    <col min="7427" max="7430" width="10" style="8" customWidth="1"/>
    <col min="7431" max="7680" width="9.33203125" style="8"/>
    <col min="7681" max="7681" width="4" style="8" bestFit="1" customWidth="1"/>
    <col min="7682" max="7682" width="27.1640625" style="8" bestFit="1" customWidth="1"/>
    <col min="7683" max="7686" width="10" style="8" customWidth="1"/>
    <col min="7687" max="7936" width="9.33203125" style="8"/>
    <col min="7937" max="7937" width="4" style="8" bestFit="1" customWidth="1"/>
    <col min="7938" max="7938" width="27.1640625" style="8" bestFit="1" customWidth="1"/>
    <col min="7939" max="7942" width="10" style="8" customWidth="1"/>
    <col min="7943" max="8192" width="9.33203125" style="8"/>
    <col min="8193" max="8193" width="4" style="8" bestFit="1" customWidth="1"/>
    <col min="8194" max="8194" width="27.1640625" style="8" bestFit="1" customWidth="1"/>
    <col min="8195" max="8198" width="10" style="8" customWidth="1"/>
    <col min="8199" max="8448" width="9.33203125" style="8"/>
    <col min="8449" max="8449" width="4" style="8" bestFit="1" customWidth="1"/>
    <col min="8450" max="8450" width="27.1640625" style="8" bestFit="1" customWidth="1"/>
    <col min="8451" max="8454" width="10" style="8" customWidth="1"/>
    <col min="8455" max="8704" width="9.33203125" style="8"/>
    <col min="8705" max="8705" width="4" style="8" bestFit="1" customWidth="1"/>
    <col min="8706" max="8706" width="27.1640625" style="8" bestFit="1" customWidth="1"/>
    <col min="8707" max="8710" width="10" style="8" customWidth="1"/>
    <col min="8711" max="8960" width="9.33203125" style="8"/>
    <col min="8961" max="8961" width="4" style="8" bestFit="1" customWidth="1"/>
    <col min="8962" max="8962" width="27.1640625" style="8" bestFit="1" customWidth="1"/>
    <col min="8963" max="8966" width="10" style="8" customWidth="1"/>
    <col min="8967" max="9216" width="9.33203125" style="8"/>
    <col min="9217" max="9217" width="4" style="8" bestFit="1" customWidth="1"/>
    <col min="9218" max="9218" width="27.1640625" style="8" bestFit="1" customWidth="1"/>
    <col min="9219" max="9222" width="10" style="8" customWidth="1"/>
    <col min="9223" max="9472" width="9.33203125" style="8"/>
    <col min="9473" max="9473" width="4" style="8" bestFit="1" customWidth="1"/>
    <col min="9474" max="9474" width="27.1640625" style="8" bestFit="1" customWidth="1"/>
    <col min="9475" max="9478" width="10" style="8" customWidth="1"/>
    <col min="9479" max="9728" width="9.33203125" style="8"/>
    <col min="9729" max="9729" width="4" style="8" bestFit="1" customWidth="1"/>
    <col min="9730" max="9730" width="27.1640625" style="8" bestFit="1" customWidth="1"/>
    <col min="9731" max="9734" width="10" style="8" customWidth="1"/>
    <col min="9735" max="9984" width="9.33203125" style="8"/>
    <col min="9985" max="9985" width="4" style="8" bestFit="1" customWidth="1"/>
    <col min="9986" max="9986" width="27.1640625" style="8" bestFit="1" customWidth="1"/>
    <col min="9987" max="9990" width="10" style="8" customWidth="1"/>
    <col min="9991" max="10240" width="9.33203125" style="8"/>
    <col min="10241" max="10241" width="4" style="8" bestFit="1" customWidth="1"/>
    <col min="10242" max="10242" width="27.1640625" style="8" bestFit="1" customWidth="1"/>
    <col min="10243" max="10246" width="10" style="8" customWidth="1"/>
    <col min="10247" max="10496" width="9.33203125" style="8"/>
    <col min="10497" max="10497" width="4" style="8" bestFit="1" customWidth="1"/>
    <col min="10498" max="10498" width="27.1640625" style="8" bestFit="1" customWidth="1"/>
    <col min="10499" max="10502" width="10" style="8" customWidth="1"/>
    <col min="10503" max="10752" width="9.33203125" style="8"/>
    <col min="10753" max="10753" width="4" style="8" bestFit="1" customWidth="1"/>
    <col min="10754" max="10754" width="27.1640625" style="8" bestFit="1" customWidth="1"/>
    <col min="10755" max="10758" width="10" style="8" customWidth="1"/>
    <col min="10759" max="11008" width="9.33203125" style="8"/>
    <col min="11009" max="11009" width="4" style="8" bestFit="1" customWidth="1"/>
    <col min="11010" max="11010" width="27.1640625" style="8" bestFit="1" customWidth="1"/>
    <col min="11011" max="11014" width="10" style="8" customWidth="1"/>
    <col min="11015" max="11264" width="9.33203125" style="8"/>
    <col min="11265" max="11265" width="4" style="8" bestFit="1" customWidth="1"/>
    <col min="11266" max="11266" width="27.1640625" style="8" bestFit="1" customWidth="1"/>
    <col min="11267" max="11270" width="10" style="8" customWidth="1"/>
    <col min="11271" max="11520" width="9.33203125" style="8"/>
    <col min="11521" max="11521" width="4" style="8" bestFit="1" customWidth="1"/>
    <col min="11522" max="11522" width="27.1640625" style="8" bestFit="1" customWidth="1"/>
    <col min="11523" max="11526" width="10" style="8" customWidth="1"/>
    <col min="11527" max="11776" width="9.33203125" style="8"/>
    <col min="11777" max="11777" width="4" style="8" bestFit="1" customWidth="1"/>
    <col min="11778" max="11778" width="27.1640625" style="8" bestFit="1" customWidth="1"/>
    <col min="11779" max="11782" width="10" style="8" customWidth="1"/>
    <col min="11783" max="12032" width="9.33203125" style="8"/>
    <col min="12033" max="12033" width="4" style="8" bestFit="1" customWidth="1"/>
    <col min="12034" max="12034" width="27.1640625" style="8" bestFit="1" customWidth="1"/>
    <col min="12035" max="12038" width="10" style="8" customWidth="1"/>
    <col min="12039" max="12288" width="9.33203125" style="8"/>
    <col min="12289" max="12289" width="4" style="8" bestFit="1" customWidth="1"/>
    <col min="12290" max="12290" width="27.1640625" style="8" bestFit="1" customWidth="1"/>
    <col min="12291" max="12294" width="10" style="8" customWidth="1"/>
    <col min="12295" max="12544" width="9.33203125" style="8"/>
    <col min="12545" max="12545" width="4" style="8" bestFit="1" customWidth="1"/>
    <col min="12546" max="12546" width="27.1640625" style="8" bestFit="1" customWidth="1"/>
    <col min="12547" max="12550" width="10" style="8" customWidth="1"/>
    <col min="12551" max="12800" width="9.33203125" style="8"/>
    <col min="12801" max="12801" width="4" style="8" bestFit="1" customWidth="1"/>
    <col min="12802" max="12802" width="27.1640625" style="8" bestFit="1" customWidth="1"/>
    <col min="12803" max="12806" width="10" style="8" customWidth="1"/>
    <col min="12807" max="13056" width="9.33203125" style="8"/>
    <col min="13057" max="13057" width="4" style="8" bestFit="1" customWidth="1"/>
    <col min="13058" max="13058" width="27.1640625" style="8" bestFit="1" customWidth="1"/>
    <col min="13059" max="13062" width="10" style="8" customWidth="1"/>
    <col min="13063" max="13312" width="9.33203125" style="8"/>
    <col min="13313" max="13313" width="4" style="8" bestFit="1" customWidth="1"/>
    <col min="13314" max="13314" width="27.1640625" style="8" bestFit="1" customWidth="1"/>
    <col min="13315" max="13318" width="10" style="8" customWidth="1"/>
    <col min="13319" max="13568" width="9.33203125" style="8"/>
    <col min="13569" max="13569" width="4" style="8" bestFit="1" customWidth="1"/>
    <col min="13570" max="13570" width="27.1640625" style="8" bestFit="1" customWidth="1"/>
    <col min="13571" max="13574" width="10" style="8" customWidth="1"/>
    <col min="13575" max="13824" width="9.33203125" style="8"/>
    <col min="13825" max="13825" width="4" style="8" bestFit="1" customWidth="1"/>
    <col min="13826" max="13826" width="27.1640625" style="8" bestFit="1" customWidth="1"/>
    <col min="13827" max="13830" width="10" style="8" customWidth="1"/>
    <col min="13831" max="14080" width="9.33203125" style="8"/>
    <col min="14081" max="14081" width="4" style="8" bestFit="1" customWidth="1"/>
    <col min="14082" max="14082" width="27.1640625" style="8" bestFit="1" customWidth="1"/>
    <col min="14083" max="14086" width="10" style="8" customWidth="1"/>
    <col min="14087" max="14336" width="9.33203125" style="8"/>
    <col min="14337" max="14337" width="4" style="8" bestFit="1" customWidth="1"/>
    <col min="14338" max="14338" width="27.1640625" style="8" bestFit="1" customWidth="1"/>
    <col min="14339" max="14342" width="10" style="8" customWidth="1"/>
    <col min="14343" max="14592" width="9.33203125" style="8"/>
    <col min="14593" max="14593" width="4" style="8" bestFit="1" customWidth="1"/>
    <col min="14594" max="14594" width="27.1640625" style="8" bestFit="1" customWidth="1"/>
    <col min="14595" max="14598" width="10" style="8" customWidth="1"/>
    <col min="14599" max="14848" width="9.33203125" style="8"/>
    <col min="14849" max="14849" width="4" style="8" bestFit="1" customWidth="1"/>
    <col min="14850" max="14850" width="27.1640625" style="8" bestFit="1" customWidth="1"/>
    <col min="14851" max="14854" width="10" style="8" customWidth="1"/>
    <col min="14855" max="15104" width="9.33203125" style="8"/>
    <col min="15105" max="15105" width="4" style="8" bestFit="1" customWidth="1"/>
    <col min="15106" max="15106" width="27.1640625" style="8" bestFit="1" customWidth="1"/>
    <col min="15107" max="15110" width="10" style="8" customWidth="1"/>
    <col min="15111" max="15360" width="9.33203125" style="8"/>
    <col min="15361" max="15361" width="4" style="8" bestFit="1" customWidth="1"/>
    <col min="15362" max="15362" width="27.1640625" style="8" bestFit="1" customWidth="1"/>
    <col min="15363" max="15366" width="10" style="8" customWidth="1"/>
    <col min="15367" max="15616" width="9.33203125" style="8"/>
    <col min="15617" max="15617" width="4" style="8" bestFit="1" customWidth="1"/>
    <col min="15618" max="15618" width="27.1640625" style="8" bestFit="1" customWidth="1"/>
    <col min="15619" max="15622" width="10" style="8" customWidth="1"/>
    <col min="15623" max="15872" width="9.33203125" style="8"/>
    <col min="15873" max="15873" width="4" style="8" bestFit="1" customWidth="1"/>
    <col min="15874" max="15874" width="27.1640625" style="8" bestFit="1" customWidth="1"/>
    <col min="15875" max="15878" width="10" style="8" customWidth="1"/>
    <col min="15879" max="16128" width="9.33203125" style="8"/>
    <col min="16129" max="16129" width="4" style="8" bestFit="1" customWidth="1"/>
    <col min="16130" max="16130" width="27.1640625" style="8" bestFit="1" customWidth="1"/>
    <col min="16131" max="16134" width="10" style="8" customWidth="1"/>
    <col min="16135" max="16384" width="9.33203125" style="8"/>
  </cols>
  <sheetData>
    <row r="1" spans="1:4">
      <c r="A1" s="8" t="s">
        <v>826</v>
      </c>
    </row>
    <row r="3" spans="1:4" ht="22.5">
      <c r="A3" s="9"/>
      <c r="B3" s="499"/>
      <c r="C3" s="500" t="s">
        <v>827</v>
      </c>
      <c r="D3" s="500" t="s">
        <v>828</v>
      </c>
    </row>
    <row r="4" spans="1:4">
      <c r="A4" s="11">
        <f>[2]投入係数!A4</f>
        <v>1</v>
      </c>
      <c r="B4" s="12" t="str">
        <f>[2]投入係数!B4</f>
        <v>農業</v>
      </c>
      <c r="C4" s="13">
        <v>0.23162006386248613</v>
      </c>
      <c r="D4" s="13">
        <v>4.0747906449107293E-2</v>
      </c>
    </row>
    <row r="5" spans="1:4">
      <c r="A5" s="11">
        <f>[2]投入係数!A5</f>
        <v>2</v>
      </c>
      <c r="B5" s="12" t="str">
        <f>[2]投入係数!B5</f>
        <v>林業</v>
      </c>
      <c r="C5" s="13">
        <v>0.2053956175519473</v>
      </c>
      <c r="D5" s="13">
        <v>2.5604471920548422E-2</v>
      </c>
    </row>
    <row r="6" spans="1:4">
      <c r="A6" s="11">
        <f>[2]投入係数!A6</f>
        <v>3</v>
      </c>
      <c r="B6" s="12" t="str">
        <f>[2]投入係数!B6</f>
        <v>漁業</v>
      </c>
      <c r="C6" s="13">
        <v>0.34757150778363133</v>
      </c>
      <c r="D6" s="13">
        <v>2.7967914177520179E-2</v>
      </c>
    </row>
    <row r="7" spans="1:4">
      <c r="A7" s="11">
        <f>[2]投入係数!A7</f>
        <v>6</v>
      </c>
      <c r="B7" s="12" t="str">
        <f>[2]投入係数!B7</f>
        <v>鉱業</v>
      </c>
      <c r="C7" s="13">
        <v>1.5818790147168107E-2</v>
      </c>
      <c r="D7" s="13">
        <v>5.604855464796353E-2</v>
      </c>
    </row>
    <row r="8" spans="1:4">
      <c r="A8" s="11">
        <f>[2]投入係数!A8</f>
        <v>11</v>
      </c>
      <c r="B8" s="12" t="str">
        <f>[2]投入係数!B8</f>
        <v>飲食料品</v>
      </c>
      <c r="C8" s="13">
        <v>0.31838964194795177</v>
      </c>
      <c r="D8" s="13">
        <v>3.0341455807555616E-2</v>
      </c>
    </row>
    <row r="9" spans="1:4">
      <c r="A9" s="14">
        <f>[2]投入係数!A9</f>
        <v>15</v>
      </c>
      <c r="B9" s="15" t="str">
        <f>[2]投入係数!B9</f>
        <v>繊維製品</v>
      </c>
      <c r="C9" s="16">
        <v>0.4740000894581316</v>
      </c>
      <c r="D9" s="16">
        <v>2.225113032174944E-2</v>
      </c>
    </row>
    <row r="10" spans="1:4">
      <c r="A10" s="11">
        <f>[2]投入係数!A10</f>
        <v>16</v>
      </c>
      <c r="B10" s="12" t="str">
        <f>[2]投入係数!B10</f>
        <v>パルプ・紙・木製品</v>
      </c>
      <c r="C10" s="13">
        <v>0.26380514773925895</v>
      </c>
      <c r="D10" s="13">
        <v>5.4722189919422196E-2</v>
      </c>
    </row>
    <row r="11" spans="1:4">
      <c r="A11" s="11">
        <f>[2]投入係数!A11</f>
        <v>20</v>
      </c>
      <c r="B11" s="12" t="str">
        <f>[2]投入係数!B11</f>
        <v>化学製品</v>
      </c>
      <c r="C11" s="13">
        <v>0.21610179614489533</v>
      </c>
      <c r="D11" s="13">
        <v>2.5184880220448083E-2</v>
      </c>
    </row>
    <row r="12" spans="1:4">
      <c r="A12" s="11">
        <f>[2]投入係数!A12</f>
        <v>21</v>
      </c>
      <c r="B12" s="12" t="str">
        <f>[2]投入係数!B12</f>
        <v>石油・石炭製品</v>
      </c>
      <c r="C12" s="13">
        <v>0.17489991908870317</v>
      </c>
      <c r="D12" s="13">
        <v>1.9672477095893467E-2</v>
      </c>
    </row>
    <row r="13" spans="1:4">
      <c r="A13" s="17">
        <f>[2]投入係数!A13</f>
        <v>25</v>
      </c>
      <c r="B13" s="18" t="str">
        <f>[2]投入係数!B13</f>
        <v>窯業・土石製品</v>
      </c>
      <c r="C13" s="19">
        <v>0.20717089461298105</v>
      </c>
      <c r="D13" s="19">
        <v>4.8342943559800407E-2</v>
      </c>
    </row>
    <row r="14" spans="1:4">
      <c r="A14" s="11">
        <f>[2]投入係数!A14</f>
        <v>26</v>
      </c>
      <c r="B14" s="12" t="str">
        <f>[2]投入係数!B14</f>
        <v>鉄鋼</v>
      </c>
      <c r="C14" s="13">
        <v>8.0705257841414482E-2</v>
      </c>
      <c r="D14" s="13">
        <v>2.5828790866337506E-2</v>
      </c>
    </row>
    <row r="15" spans="1:4">
      <c r="A15" s="11">
        <f>[2]投入係数!A15</f>
        <v>27</v>
      </c>
      <c r="B15" s="12" t="str">
        <f>[2]投入係数!B15</f>
        <v>非鉄金属</v>
      </c>
      <c r="C15" s="13">
        <v>0.12605910737576298</v>
      </c>
      <c r="D15" s="13">
        <v>2.8230628902280227E-2</v>
      </c>
    </row>
    <row r="16" spans="1:4">
      <c r="A16" s="11">
        <f>[2]投入係数!A16</f>
        <v>28</v>
      </c>
      <c r="B16" s="12" t="str">
        <f>[2]投入係数!B16</f>
        <v>金属製品</v>
      </c>
      <c r="C16" s="13">
        <v>0.15579858204804881</v>
      </c>
      <c r="D16" s="13">
        <v>4.1469324077773317E-2</v>
      </c>
    </row>
    <row r="17" spans="1:4">
      <c r="A17" s="11">
        <f>[2]投入係数!A17</f>
        <v>29</v>
      </c>
      <c r="B17" s="12" t="str">
        <f>[2]投入係数!B17</f>
        <v>一般機械</v>
      </c>
      <c r="C17" s="13">
        <v>0.14260241809905899</v>
      </c>
      <c r="D17" s="13">
        <v>1.2149022095188157E-2</v>
      </c>
    </row>
    <row r="18" spans="1:4">
      <c r="A18" s="11">
        <f>[2]投入係数!A18</f>
        <v>32</v>
      </c>
      <c r="B18" s="12" t="str">
        <f>[2]投入係数!B18</f>
        <v>電子部品</v>
      </c>
      <c r="C18" s="13">
        <v>6.2516906225880187E-2</v>
      </c>
      <c r="D18" s="13">
        <v>8.9367415721284312E-3</v>
      </c>
    </row>
    <row r="19" spans="1:4">
      <c r="A19" s="14">
        <f>[2]投入係数!A19</f>
        <v>33</v>
      </c>
      <c r="B19" s="15" t="str">
        <f>[2]投入係数!B19</f>
        <v>電気機械</v>
      </c>
      <c r="C19" s="16">
        <v>0.18349828611826635</v>
      </c>
      <c r="D19" s="16">
        <v>8.7357483645355526E-3</v>
      </c>
    </row>
    <row r="20" spans="1:4">
      <c r="A20" s="11">
        <f>[2]投入係数!A20</f>
        <v>34</v>
      </c>
      <c r="B20" s="12" t="str">
        <f>[2]投入係数!B20</f>
        <v>情報･通信機器</v>
      </c>
      <c r="C20" s="13">
        <v>0.20265167088307476</v>
      </c>
      <c r="D20" s="13">
        <v>7.9553279339768506E-3</v>
      </c>
    </row>
    <row r="21" spans="1:4">
      <c r="A21" s="11">
        <f>[2]投入係数!A21</f>
        <v>35</v>
      </c>
      <c r="B21" s="12" t="str">
        <f>[2]投入係数!B21</f>
        <v>輸送機械</v>
      </c>
      <c r="C21" s="13">
        <v>8.1789210565068007E-2</v>
      </c>
      <c r="D21" s="13">
        <v>1.5314180459841235E-2</v>
      </c>
    </row>
    <row r="22" spans="1:4">
      <c r="A22" s="11">
        <f>[2]投入係数!A22</f>
        <v>39</v>
      </c>
      <c r="B22" s="12" t="str">
        <f>[2]投入係数!B22</f>
        <v>その他の製造工業製品</v>
      </c>
      <c r="C22" s="13">
        <v>0.25798691992802453</v>
      </c>
      <c r="D22" s="13">
        <v>3.0067552041047916E-2</v>
      </c>
    </row>
    <row r="23" spans="1:4">
      <c r="A23" s="17">
        <f>[2]投入係数!A23</f>
        <v>41</v>
      </c>
      <c r="B23" s="18" t="str">
        <f>[2]投入係数!B23</f>
        <v>建設</v>
      </c>
      <c r="C23" s="19">
        <v>0</v>
      </c>
      <c r="D23" s="19">
        <v>0</v>
      </c>
    </row>
    <row r="24" spans="1:4">
      <c r="A24" s="11">
        <f>[2]投入係数!A24</f>
        <v>46</v>
      </c>
      <c r="B24" s="12" t="str">
        <f>[2]投入係数!B24</f>
        <v>電力・ガス・熱供給</v>
      </c>
      <c r="C24" s="13">
        <v>0</v>
      </c>
      <c r="D24" s="13">
        <v>0</v>
      </c>
    </row>
    <row r="25" spans="1:4">
      <c r="A25" s="11">
        <f>[2]投入係数!A25</f>
        <v>47</v>
      </c>
      <c r="B25" s="12" t="str">
        <f>[2]投入係数!B25</f>
        <v>水道</v>
      </c>
      <c r="C25" s="13">
        <v>0</v>
      </c>
      <c r="D25" s="13">
        <v>0</v>
      </c>
    </row>
    <row r="26" spans="1:4">
      <c r="A26" s="11">
        <f>[2]投入係数!A26</f>
        <v>48</v>
      </c>
      <c r="B26" s="12" t="str">
        <f>[2]投入係数!B26</f>
        <v>廃棄物処理</v>
      </c>
      <c r="C26" s="13">
        <v>0</v>
      </c>
      <c r="D26" s="13">
        <v>0</v>
      </c>
    </row>
    <row r="27" spans="1:4">
      <c r="A27" s="11">
        <f>[2]投入係数!A27</f>
        <v>51</v>
      </c>
      <c r="B27" s="12" t="str">
        <f>[2]投入係数!B27</f>
        <v>商業</v>
      </c>
      <c r="C27" s="13">
        <v>0.49260092823780283</v>
      </c>
      <c r="D27" s="13">
        <v>0</v>
      </c>
    </row>
    <row r="28" spans="1:4">
      <c r="A28" s="11">
        <f>[2]投入係数!A28</f>
        <v>53</v>
      </c>
      <c r="B28" s="12" t="str">
        <f>[2]投入係数!B28</f>
        <v>金融・保険</v>
      </c>
      <c r="C28" s="13">
        <v>0</v>
      </c>
      <c r="D28" s="13">
        <v>0</v>
      </c>
    </row>
    <row r="29" spans="1:4">
      <c r="A29" s="14">
        <f>[2]投入係数!A29</f>
        <v>55</v>
      </c>
      <c r="B29" s="15" t="str">
        <f>[2]投入係数!B29</f>
        <v>不動産</v>
      </c>
      <c r="C29" s="16">
        <v>0</v>
      </c>
      <c r="D29" s="16">
        <v>0</v>
      </c>
    </row>
    <row r="30" spans="1:4">
      <c r="A30" s="11">
        <f>[2]投入係数!A30</f>
        <v>57</v>
      </c>
      <c r="B30" s="12" t="str">
        <f>[2]投入係数!B30</f>
        <v>運輸・郵便</v>
      </c>
      <c r="C30" s="13">
        <v>0</v>
      </c>
      <c r="D30" s="13">
        <v>0.19893171769988241</v>
      </c>
    </row>
    <row r="31" spans="1:4">
      <c r="A31" s="11">
        <f>[2]投入係数!A31</f>
        <v>59</v>
      </c>
      <c r="B31" s="12" t="str">
        <f>[2]投入係数!B31</f>
        <v>情報通信</v>
      </c>
      <c r="C31" s="13">
        <v>4.9028780818429998E-2</v>
      </c>
      <c r="D31" s="13">
        <v>4.129084098130965E-3</v>
      </c>
    </row>
    <row r="32" spans="1:4">
      <c r="A32" s="11">
        <f>[2]投入係数!A32</f>
        <v>61</v>
      </c>
      <c r="B32" s="12" t="str">
        <f>[2]投入係数!B32</f>
        <v>公務</v>
      </c>
      <c r="C32" s="13">
        <v>0</v>
      </c>
      <c r="D32" s="13">
        <v>0</v>
      </c>
    </row>
    <row r="33" spans="1:6">
      <c r="A33" s="17">
        <f>[2]投入係数!A33</f>
        <v>63</v>
      </c>
      <c r="B33" s="18" t="str">
        <f>[2]投入係数!B33</f>
        <v>教育・研究</v>
      </c>
      <c r="C33" s="19">
        <v>0</v>
      </c>
      <c r="D33" s="19">
        <v>0</v>
      </c>
    </row>
    <row r="34" spans="1:6">
      <c r="A34" s="14">
        <f>[2]投入係数!A34</f>
        <v>64</v>
      </c>
      <c r="B34" s="15" t="str">
        <f>[2]投入係数!B34</f>
        <v>医療・福祉</v>
      </c>
      <c r="C34" s="16">
        <v>0</v>
      </c>
      <c r="D34" s="16">
        <v>0</v>
      </c>
    </row>
    <row r="35" spans="1:6">
      <c r="A35" s="11">
        <f>[2]投入係数!A35</f>
        <v>65</v>
      </c>
      <c r="B35" s="12" t="str">
        <f>[2]投入係数!B35</f>
        <v>その他の非営利団体サービス</v>
      </c>
      <c r="C35" s="13">
        <v>0</v>
      </c>
      <c r="D35" s="13">
        <v>0</v>
      </c>
    </row>
    <row r="36" spans="1:6">
      <c r="A36" s="11">
        <f>[2]投入係数!A36</f>
        <v>66</v>
      </c>
      <c r="B36" s="12" t="str">
        <f>[2]投入係数!B36</f>
        <v>対事業所サービス</v>
      </c>
      <c r="C36" s="13">
        <v>0</v>
      </c>
      <c r="D36" s="13">
        <v>0</v>
      </c>
    </row>
    <row r="37" spans="1:6">
      <c r="A37" s="11">
        <f>[2]投入係数!A37</f>
        <v>67</v>
      </c>
      <c r="B37" s="12" t="str">
        <f>[2]投入係数!B37</f>
        <v>対個人サービス</v>
      </c>
      <c r="C37" s="13">
        <v>2.2713362839656938E-5</v>
      </c>
      <c r="D37" s="13">
        <v>4.1043770953100433E-6</v>
      </c>
    </row>
    <row r="38" spans="1:6">
      <c r="A38" s="17">
        <f>[2]投入係数!A38</f>
        <v>68</v>
      </c>
      <c r="B38" s="18" t="str">
        <f>[2]投入係数!B38</f>
        <v>事務用品</v>
      </c>
      <c r="C38" s="19">
        <v>0</v>
      </c>
      <c r="D38" s="19">
        <v>0</v>
      </c>
    </row>
    <row r="39" spans="1:6">
      <c r="A39" s="20">
        <f>[2]投入係数!A39</f>
        <v>69</v>
      </c>
      <c r="B39" s="21" t="str">
        <f>[2]投入係数!B39</f>
        <v>分類不明</v>
      </c>
      <c r="C39" s="22">
        <v>2.5631946822416617E-2</v>
      </c>
      <c r="D39" s="22">
        <v>2.5823353363711686E-2</v>
      </c>
    </row>
    <row r="41" spans="1:6">
      <c r="A41" s="501" t="s">
        <v>829</v>
      </c>
      <c r="C41" s="501"/>
      <c r="D41" s="501"/>
      <c r="E41" s="501"/>
      <c r="F41" s="501"/>
    </row>
    <row r="42" spans="1:6">
      <c r="B42" s="501" t="s">
        <v>830</v>
      </c>
      <c r="C42" s="501"/>
      <c r="D42" s="501"/>
      <c r="E42" s="501"/>
      <c r="F42" s="501"/>
    </row>
  </sheetData>
  <sheetProtection sheet="1"/>
  <phoneticPr fontId="38"/>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O4" activePane="bottomRight" state="frozen"/>
      <selection activeCell="M1" sqref="M1"/>
      <selection pane="topRight" activeCell="M1" sqref="M1"/>
      <selection pane="bottomLeft" activeCell="M1" sqref="M1"/>
      <selection pane="bottomRight" activeCell="K2" sqref="K2"/>
    </sheetView>
  </sheetViews>
  <sheetFormatPr defaultColWidth="10.33203125" defaultRowHeight="11.25"/>
  <cols>
    <col min="1" max="1" width="4.6640625" style="32" bestFit="1" customWidth="1"/>
    <col min="2" max="2" width="31.6640625" style="32" bestFit="1" customWidth="1"/>
    <col min="3" max="16384" width="10.33203125" style="32"/>
  </cols>
  <sheetData>
    <row r="1" spans="1:40" ht="21" customHeight="1">
      <c r="A1" s="31" t="s">
        <v>39</v>
      </c>
      <c r="C1" s="32" t="s">
        <v>175</v>
      </c>
      <c r="J1" s="31" t="s">
        <v>40</v>
      </c>
      <c r="AN1" s="51"/>
    </row>
    <row r="2" spans="1:40">
      <c r="A2" s="33"/>
      <c r="B2" s="34"/>
      <c r="C2" s="52">
        <v>1</v>
      </c>
      <c r="D2" s="53">
        <v>2</v>
      </c>
      <c r="E2" s="53">
        <v>3</v>
      </c>
      <c r="F2" s="53">
        <v>6</v>
      </c>
      <c r="G2" s="53">
        <v>11</v>
      </c>
      <c r="H2" s="53">
        <v>15</v>
      </c>
      <c r="I2" s="53">
        <v>16</v>
      </c>
      <c r="J2" s="53">
        <v>20</v>
      </c>
      <c r="K2" s="53">
        <v>21</v>
      </c>
      <c r="L2" s="53">
        <v>25</v>
      </c>
      <c r="M2" s="53">
        <v>26</v>
      </c>
      <c r="N2" s="53">
        <v>27</v>
      </c>
      <c r="O2" s="53">
        <v>28</v>
      </c>
      <c r="P2" s="53">
        <v>29</v>
      </c>
      <c r="Q2" s="53">
        <v>32</v>
      </c>
      <c r="R2" s="53">
        <v>33</v>
      </c>
      <c r="S2" s="53">
        <v>34</v>
      </c>
      <c r="T2" s="53">
        <v>35</v>
      </c>
      <c r="U2" s="53">
        <v>39</v>
      </c>
      <c r="V2" s="53">
        <v>41</v>
      </c>
      <c r="W2" s="53">
        <v>46</v>
      </c>
      <c r="X2" s="53">
        <v>47</v>
      </c>
      <c r="Y2" s="53">
        <v>48</v>
      </c>
      <c r="Z2" s="53">
        <v>51</v>
      </c>
      <c r="AA2" s="53">
        <v>53</v>
      </c>
      <c r="AB2" s="53">
        <v>55</v>
      </c>
      <c r="AC2" s="53">
        <v>57</v>
      </c>
      <c r="AD2" s="53">
        <v>59</v>
      </c>
      <c r="AE2" s="53">
        <v>61</v>
      </c>
      <c r="AF2" s="53">
        <v>63</v>
      </c>
      <c r="AG2" s="53">
        <v>64</v>
      </c>
      <c r="AH2" s="53">
        <v>65</v>
      </c>
      <c r="AI2" s="53">
        <v>66</v>
      </c>
      <c r="AJ2" s="53">
        <v>67</v>
      </c>
      <c r="AK2" s="53">
        <v>68</v>
      </c>
      <c r="AL2" s="54">
        <v>69</v>
      </c>
      <c r="AM2" s="55"/>
      <c r="AN2" s="55"/>
    </row>
    <row r="3" spans="1:40" ht="33.75">
      <c r="A3" s="35"/>
      <c r="B3" s="36"/>
      <c r="C3" s="37" t="s">
        <v>0</v>
      </c>
      <c r="D3" s="38" t="s">
        <v>1</v>
      </c>
      <c r="E3" s="38" t="s">
        <v>2</v>
      </c>
      <c r="F3" s="38" t="s">
        <v>3</v>
      </c>
      <c r="G3" s="38" t="s">
        <v>4</v>
      </c>
      <c r="H3" s="38" t="s">
        <v>5</v>
      </c>
      <c r="I3" s="38" t="s">
        <v>6</v>
      </c>
      <c r="J3" s="38" t="s">
        <v>7</v>
      </c>
      <c r="K3" s="38" t="s">
        <v>185</v>
      </c>
      <c r="L3" s="38" t="s">
        <v>186</v>
      </c>
      <c r="M3" s="38" t="s">
        <v>10</v>
      </c>
      <c r="N3" s="38" t="s">
        <v>11</v>
      </c>
      <c r="O3" s="38" t="s">
        <v>12</v>
      </c>
      <c r="P3" s="38" t="s">
        <v>13</v>
      </c>
      <c r="Q3" s="38" t="s">
        <v>16</v>
      </c>
      <c r="R3" s="38" t="s">
        <v>14</v>
      </c>
      <c r="S3" s="38" t="s">
        <v>187</v>
      </c>
      <c r="T3" s="38" t="s">
        <v>17</v>
      </c>
      <c r="U3" s="38" t="s">
        <v>18</v>
      </c>
      <c r="V3" s="38" t="s">
        <v>19</v>
      </c>
      <c r="W3" s="38" t="s">
        <v>188</v>
      </c>
      <c r="X3" s="38" t="s">
        <v>171</v>
      </c>
      <c r="Y3" s="38" t="s">
        <v>172</v>
      </c>
      <c r="Z3" s="38" t="s">
        <v>21</v>
      </c>
      <c r="AA3" s="38" t="s">
        <v>22</v>
      </c>
      <c r="AB3" s="38" t="s">
        <v>23</v>
      </c>
      <c r="AC3" s="38" t="s">
        <v>184</v>
      </c>
      <c r="AD3" s="38" t="s">
        <v>25</v>
      </c>
      <c r="AE3" s="38" t="s">
        <v>26</v>
      </c>
      <c r="AF3" s="38" t="s">
        <v>27</v>
      </c>
      <c r="AG3" s="38" t="s">
        <v>176</v>
      </c>
      <c r="AH3" s="38" t="s">
        <v>177</v>
      </c>
      <c r="AI3" s="38" t="s">
        <v>189</v>
      </c>
      <c r="AJ3" s="38" t="s">
        <v>190</v>
      </c>
      <c r="AK3" s="38" t="s">
        <v>30</v>
      </c>
      <c r="AL3" s="39" t="s">
        <v>31</v>
      </c>
      <c r="AM3" s="40" t="s">
        <v>200</v>
      </c>
      <c r="AN3" s="40" t="s">
        <v>201</v>
      </c>
    </row>
    <row r="4" spans="1:40">
      <c r="A4" s="85">
        <v>1</v>
      </c>
      <c r="B4" s="34" t="s">
        <v>0</v>
      </c>
      <c r="C4" s="24">
        <v>1.1248980047638077</v>
      </c>
      <c r="D4" s="41">
        <v>3.5961188596100179E-3</v>
      </c>
      <c r="E4" s="41">
        <v>4.1675715013925465E-3</v>
      </c>
      <c r="F4" s="41">
        <v>6.5768991369946812E-5</v>
      </c>
      <c r="G4" s="41">
        <v>0.16031627906718279</v>
      </c>
      <c r="H4" s="41">
        <v>1.1455101041440669E-2</v>
      </c>
      <c r="I4" s="41">
        <v>5.03589333801027E-4</v>
      </c>
      <c r="J4" s="41">
        <v>3.306384087306374E-4</v>
      </c>
      <c r="K4" s="41">
        <v>1.8352014812922942E-5</v>
      </c>
      <c r="L4" s="41">
        <v>1.3615533136331762E-4</v>
      </c>
      <c r="M4" s="41">
        <v>6.4038002141775255E-5</v>
      </c>
      <c r="N4" s="41">
        <v>6.3259367600432216E-5</v>
      </c>
      <c r="O4" s="41">
        <v>5.4072674976797687E-5</v>
      </c>
      <c r="P4" s="41">
        <v>1.6468616370848217E-4</v>
      </c>
      <c r="Q4" s="41">
        <v>1.517628895632159E-4</v>
      </c>
      <c r="R4" s="41">
        <v>1.4103530661405781E-4</v>
      </c>
      <c r="S4" s="41">
        <v>1.528120485315802E-4</v>
      </c>
      <c r="T4" s="41">
        <v>1.4769901342638183E-4</v>
      </c>
      <c r="U4" s="41">
        <v>1.0233317912638292E-2</v>
      </c>
      <c r="V4" s="41">
        <v>1.1307570560077816E-3</v>
      </c>
      <c r="W4" s="41">
        <v>8.2133274625076485E-5</v>
      </c>
      <c r="X4" s="41">
        <v>1.9262385980914156E-4</v>
      </c>
      <c r="Y4" s="41">
        <v>5.9138966520696914E-5</v>
      </c>
      <c r="Z4" s="41">
        <v>2.0610774073496409E-4</v>
      </c>
      <c r="AA4" s="41">
        <v>7.7390767559978781E-5</v>
      </c>
      <c r="AB4" s="41">
        <v>6.7835535423745518E-5</v>
      </c>
      <c r="AC4" s="41">
        <v>7.9451548255511135E-5</v>
      </c>
      <c r="AD4" s="41">
        <v>1.3537919984485101E-4</v>
      </c>
      <c r="AE4" s="41">
        <v>1.0715409021825436E-4</v>
      </c>
      <c r="AF4" s="41">
        <v>7.793583613004897E-4</v>
      </c>
      <c r="AG4" s="41">
        <v>2.023181697183434E-3</v>
      </c>
      <c r="AH4" s="41">
        <v>1.6477502895710483E-3</v>
      </c>
      <c r="AI4" s="41">
        <v>9.075372051032209E-5</v>
      </c>
      <c r="AJ4" s="41">
        <v>9.2017859333682842E-3</v>
      </c>
      <c r="AK4" s="41">
        <v>4.9935013329590119E-4</v>
      </c>
      <c r="AL4" s="25">
        <v>1.4404520527608658E-4</v>
      </c>
      <c r="AM4" s="28">
        <v>1.3331844600722185</v>
      </c>
      <c r="AN4" s="28">
        <v>1.0035106673027823</v>
      </c>
    </row>
    <row r="5" spans="1:40">
      <c r="A5" s="100">
        <v>2</v>
      </c>
      <c r="B5" s="42" t="s">
        <v>1</v>
      </c>
      <c r="C5" s="26">
        <v>7.7853763766703348E-4</v>
      </c>
      <c r="D5" s="1">
        <v>1.1334853442903468</v>
      </c>
      <c r="E5" s="1">
        <v>4.0358311076396197E-4</v>
      </c>
      <c r="F5" s="1">
        <v>1.2958560939680977E-4</v>
      </c>
      <c r="G5" s="1">
        <v>6.0953753768619933E-4</v>
      </c>
      <c r="H5" s="1">
        <v>1.936970971680845E-4</v>
      </c>
      <c r="I5" s="1">
        <v>0.13122171228622445</v>
      </c>
      <c r="J5" s="1">
        <v>1.1301692934470432E-4</v>
      </c>
      <c r="K5" s="1">
        <v>7.6532045076061565E-6</v>
      </c>
      <c r="L5" s="1">
        <v>5.6255709796094468E-4</v>
      </c>
      <c r="M5" s="1">
        <v>2.8133911554936409E-5</v>
      </c>
      <c r="N5" s="1">
        <v>3.4005620391351515E-5</v>
      </c>
      <c r="O5" s="1">
        <v>9.4542701209935064E-5</v>
      </c>
      <c r="P5" s="1">
        <v>1.9916539399276548E-4</v>
      </c>
      <c r="Q5" s="1">
        <v>1.3561791464781846E-4</v>
      </c>
      <c r="R5" s="1">
        <v>1.4152251684210426E-4</v>
      </c>
      <c r="S5" s="1">
        <v>1.6562895522488343E-4</v>
      </c>
      <c r="T5" s="1">
        <v>8.7486152211474513E-5</v>
      </c>
      <c r="U5" s="1">
        <v>6.4896776666916844E-4</v>
      </c>
      <c r="V5" s="1">
        <v>9.1104118318793002E-4</v>
      </c>
      <c r="W5" s="1">
        <v>1.0992061521393445E-4</v>
      </c>
      <c r="X5" s="1">
        <v>1.5458916230218E-4</v>
      </c>
      <c r="Y5" s="1">
        <v>1.3638865182562536E-4</v>
      </c>
      <c r="Z5" s="1">
        <v>2.325253996115386E-4</v>
      </c>
      <c r="AA5" s="1">
        <v>1.7678684498335757E-4</v>
      </c>
      <c r="AB5" s="1">
        <v>7.0557706771331221E-5</v>
      </c>
      <c r="AC5" s="1">
        <v>1.3471336808559958E-4</v>
      </c>
      <c r="AD5" s="1">
        <v>4.3070602360112306E-4</v>
      </c>
      <c r="AE5" s="1">
        <v>1.1047543437688944E-4</v>
      </c>
      <c r="AF5" s="1">
        <v>1.6980880939771142E-4</v>
      </c>
      <c r="AG5" s="1">
        <v>2.4962087491274423E-4</v>
      </c>
      <c r="AH5" s="1">
        <v>4.6372894924465359E-4</v>
      </c>
      <c r="AI5" s="1">
        <v>1.5039318960248949E-4</v>
      </c>
      <c r="AJ5" s="1">
        <v>7.5794201394364534E-4</v>
      </c>
      <c r="AK5" s="1">
        <v>9.6768914545569198E-3</v>
      </c>
      <c r="AL5" s="2">
        <v>1.1679941728359837E-4</v>
      </c>
      <c r="AM5" s="3">
        <v>1.2830931848327127</v>
      </c>
      <c r="AN5" s="3">
        <v>0.96580611062131549</v>
      </c>
    </row>
    <row r="6" spans="1:40">
      <c r="A6" s="100">
        <v>3</v>
      </c>
      <c r="B6" s="42" t="s">
        <v>2</v>
      </c>
      <c r="C6" s="26">
        <v>2.0632974758309891E-4</v>
      </c>
      <c r="D6" s="1">
        <v>3.3422105397327414E-5</v>
      </c>
      <c r="E6" s="1">
        <v>1.0123495901429622</v>
      </c>
      <c r="F6" s="1">
        <v>4.957457588770115E-7</v>
      </c>
      <c r="G6" s="1">
        <v>9.1173171751067431E-3</v>
      </c>
      <c r="H6" s="1">
        <v>2.7190095203363999E-6</v>
      </c>
      <c r="I6" s="1">
        <v>5.2615377713988706E-6</v>
      </c>
      <c r="J6" s="1">
        <v>4.0356719835495769E-6</v>
      </c>
      <c r="K6" s="1">
        <v>7.5151616394439666E-8</v>
      </c>
      <c r="L6" s="1">
        <v>1.4326311354294495E-6</v>
      </c>
      <c r="M6" s="1">
        <v>1.9682332071734491E-7</v>
      </c>
      <c r="N6" s="1">
        <v>1.6301301180489006E-7</v>
      </c>
      <c r="O6" s="1">
        <v>2.053408579426533E-7</v>
      </c>
      <c r="P6" s="1">
        <v>5.165924033956506E-7</v>
      </c>
      <c r="Q6" s="1">
        <v>5.5689000720833874E-7</v>
      </c>
      <c r="R6" s="1">
        <v>4.1180300939324386E-7</v>
      </c>
      <c r="S6" s="1">
        <v>5.1723170016681362E-7</v>
      </c>
      <c r="T6" s="1">
        <v>4.4831037095177528E-7</v>
      </c>
      <c r="U6" s="1">
        <v>2.0612062809564355E-5</v>
      </c>
      <c r="V6" s="1">
        <v>6.6632670618996702E-7</v>
      </c>
      <c r="W6" s="1">
        <v>2.5047132882698155E-7</v>
      </c>
      <c r="X6" s="1">
        <v>6.1425501398098767E-7</v>
      </c>
      <c r="Y6" s="1">
        <v>2.5251815855362463E-7</v>
      </c>
      <c r="Z6" s="1">
        <v>9.2726990999673533E-7</v>
      </c>
      <c r="AA6" s="1">
        <v>4.6141582366456045E-7</v>
      </c>
      <c r="AB6" s="1">
        <v>3.3863414044950931E-7</v>
      </c>
      <c r="AC6" s="1">
        <v>1.375637519835468E-6</v>
      </c>
      <c r="AD6" s="1">
        <v>3.9347589478258676E-6</v>
      </c>
      <c r="AE6" s="1">
        <v>2.1781528475840317E-6</v>
      </c>
      <c r="AF6" s="1">
        <v>2.2639807230838511E-6</v>
      </c>
      <c r="AG6" s="1">
        <v>1.3004218195020252E-4</v>
      </c>
      <c r="AH6" s="1">
        <v>4.1608925514606352E-6</v>
      </c>
      <c r="AI6" s="1">
        <v>9.2918496227642678E-7</v>
      </c>
      <c r="AJ6" s="1">
        <v>6.9491190980694245E-4</v>
      </c>
      <c r="AK6" s="1">
        <v>1.4497784323874356E-6</v>
      </c>
      <c r="AL6" s="2">
        <v>4.7240121018631941E-6</v>
      </c>
      <c r="AM6" s="3">
        <v>1.022593788367252</v>
      </c>
      <c r="AN6" s="3">
        <v>0.76972377467444597</v>
      </c>
    </row>
    <row r="7" spans="1:40">
      <c r="A7" s="100">
        <v>6</v>
      </c>
      <c r="B7" s="42" t="s">
        <v>3</v>
      </c>
      <c r="C7" s="26">
        <v>5.2593157868082921E-5</v>
      </c>
      <c r="D7" s="1">
        <v>5.0512244668203436E-5</v>
      </c>
      <c r="E7" s="1">
        <v>9.6208167945338515E-5</v>
      </c>
      <c r="F7" s="1">
        <v>1.0001442021783231</v>
      </c>
      <c r="G7" s="1">
        <v>2.9680745967555498E-5</v>
      </c>
      <c r="H7" s="1">
        <v>4.5525420469673018E-5</v>
      </c>
      <c r="I7" s="1">
        <v>7.7024354351618713E-5</v>
      </c>
      <c r="J7" s="1">
        <v>3.7030339716310757E-4</v>
      </c>
      <c r="K7" s="1">
        <v>2.1944198191813165E-3</v>
      </c>
      <c r="L7" s="1">
        <v>4.6114434096326812E-4</v>
      </c>
      <c r="M7" s="1">
        <v>7.1402748000160378E-4</v>
      </c>
      <c r="N7" s="1">
        <v>1.9383774850320393E-3</v>
      </c>
      <c r="O7" s="1">
        <v>1.9432376478766789E-4</v>
      </c>
      <c r="P7" s="1">
        <v>6.2113649260186731E-5</v>
      </c>
      <c r="Q7" s="1">
        <v>8.1101893226345843E-5</v>
      </c>
      <c r="R7" s="1">
        <v>6.1685114255782776E-5</v>
      </c>
      <c r="S7" s="1">
        <v>5.3414480182320183E-5</v>
      </c>
      <c r="T7" s="1">
        <v>8.3216404842782274E-5</v>
      </c>
      <c r="U7" s="1">
        <v>6.6071774966794579E-5</v>
      </c>
      <c r="V7" s="1">
        <v>8.6691931155251443E-5</v>
      </c>
      <c r="W7" s="1">
        <v>1.4915472278948566E-3</v>
      </c>
      <c r="X7" s="1">
        <v>9.0514384167409995E-5</v>
      </c>
      <c r="Y7" s="1">
        <v>7.7844006487598675E-5</v>
      </c>
      <c r="Z7" s="1">
        <v>5.2310834040725473E-5</v>
      </c>
      <c r="AA7" s="1">
        <v>1.4068703080336575E-5</v>
      </c>
      <c r="AB7" s="1">
        <v>1.1492316301071131E-5</v>
      </c>
      <c r="AC7" s="1">
        <v>1.7175315592192443E-4</v>
      </c>
      <c r="AD7" s="1">
        <v>2.2842846506039258E-5</v>
      </c>
      <c r="AE7" s="1">
        <v>3.5063255729328087E-5</v>
      </c>
      <c r="AF7" s="1">
        <v>3.8113731491292152E-5</v>
      </c>
      <c r="AG7" s="1">
        <v>4.4929485215168564E-5</v>
      </c>
      <c r="AH7" s="1">
        <v>2.0443429519729304E-5</v>
      </c>
      <c r="AI7" s="1">
        <v>2.0001994370253425E-5</v>
      </c>
      <c r="AJ7" s="1">
        <v>6.8363447952163423E-5</v>
      </c>
      <c r="AK7" s="1">
        <v>2.5988712300959829E-5</v>
      </c>
      <c r="AL7" s="2">
        <v>8.269158430313139E-5</v>
      </c>
      <c r="AM7" s="3">
        <v>1.0091306069198942</v>
      </c>
      <c r="AN7" s="3">
        <v>0.75958980851831137</v>
      </c>
    </row>
    <row r="8" spans="1:40">
      <c r="A8" s="101">
        <v>11</v>
      </c>
      <c r="B8" s="43" t="s">
        <v>4</v>
      </c>
      <c r="C8" s="30">
        <v>2.3109223489030665E-2</v>
      </c>
      <c r="D8" s="44">
        <v>3.7137750390330692E-3</v>
      </c>
      <c r="E8" s="44">
        <v>2.5960348695881902E-2</v>
      </c>
      <c r="F8" s="44">
        <v>1.501166725571418E-5</v>
      </c>
      <c r="G8" s="44">
        <v>1.0224213218637161</v>
      </c>
      <c r="H8" s="44">
        <v>2.8152545197164086E-4</v>
      </c>
      <c r="I8" s="44">
        <v>5.6686245534313463E-4</v>
      </c>
      <c r="J8" s="44">
        <v>2.6504827470393027E-4</v>
      </c>
      <c r="K8" s="44">
        <v>2.4540506636114784E-6</v>
      </c>
      <c r="L8" s="44">
        <v>1.3815772801486408E-4</v>
      </c>
      <c r="M8" s="44">
        <v>5.9293068969554139E-6</v>
      </c>
      <c r="N8" s="44">
        <v>5.6107820419045068E-6</v>
      </c>
      <c r="O8" s="44">
        <v>8.5067089364376641E-6</v>
      </c>
      <c r="P8" s="44">
        <v>1.7681764085610283E-5</v>
      </c>
      <c r="Q8" s="44">
        <v>2.237475613114763E-5</v>
      </c>
      <c r="R8" s="44">
        <v>1.5796309205087589E-5</v>
      </c>
      <c r="S8" s="44">
        <v>1.6399934260164149E-5</v>
      </c>
      <c r="T8" s="44">
        <v>1.6363094914703815E-5</v>
      </c>
      <c r="U8" s="44">
        <v>2.6517499851366695E-4</v>
      </c>
      <c r="V8" s="44">
        <v>4.2932076132051972E-5</v>
      </c>
      <c r="W8" s="44">
        <v>8.2484836836304501E-6</v>
      </c>
      <c r="X8" s="44">
        <v>1.7792146286980947E-5</v>
      </c>
      <c r="Y8" s="44">
        <v>7.6399003894336071E-6</v>
      </c>
      <c r="Z8" s="44">
        <v>4.539924356275848E-5</v>
      </c>
      <c r="AA8" s="44">
        <v>1.0833688885593817E-5</v>
      </c>
      <c r="AB8" s="44">
        <v>8.8426798925622592E-6</v>
      </c>
      <c r="AC8" s="44">
        <v>3.4575662741405768E-5</v>
      </c>
      <c r="AD8" s="44">
        <v>7.6372777721128539E-5</v>
      </c>
      <c r="AE8" s="44">
        <v>7.8041945977577732E-5</v>
      </c>
      <c r="AF8" s="44">
        <v>2.0574995641446273E-4</v>
      </c>
      <c r="AG8" s="44">
        <v>1.7051263194385222E-3</v>
      </c>
      <c r="AH8" s="44">
        <v>3.2041974828065414E-4</v>
      </c>
      <c r="AI8" s="44">
        <v>2.1648899939392684E-5</v>
      </c>
      <c r="AJ8" s="44">
        <v>1.2530707696657029E-2</v>
      </c>
      <c r="AK8" s="44">
        <v>6.2942231656093866E-5</v>
      </c>
      <c r="AL8" s="45">
        <v>3.114180300631128E-4</v>
      </c>
      <c r="AM8" s="6">
        <v>1.0923362578583227</v>
      </c>
      <c r="AN8" s="6">
        <v>0.82222012022481128</v>
      </c>
    </row>
    <row r="9" spans="1:40">
      <c r="A9" s="100">
        <v>15</v>
      </c>
      <c r="B9" s="42" t="s">
        <v>5</v>
      </c>
      <c r="C9" s="26">
        <v>1.2772334085301161E-4</v>
      </c>
      <c r="D9" s="1">
        <v>1.3670383290081232E-4</v>
      </c>
      <c r="E9" s="1">
        <v>5.1803362464036341E-4</v>
      </c>
      <c r="F9" s="1">
        <v>1.74101232533399E-4</v>
      </c>
      <c r="G9" s="1">
        <v>5.0837899084333203E-5</v>
      </c>
      <c r="H9" s="1">
        <v>1.0055496277342768</v>
      </c>
      <c r="I9" s="1">
        <v>1.3859167690150479E-4</v>
      </c>
      <c r="J9" s="1">
        <v>1.9408572178758964E-5</v>
      </c>
      <c r="K9" s="1">
        <v>5.3037405637226966E-6</v>
      </c>
      <c r="L9" s="1">
        <v>8.3567297095062332E-5</v>
      </c>
      <c r="M9" s="1">
        <v>1.7465898216917931E-5</v>
      </c>
      <c r="N9" s="1">
        <v>1.7110504973696275E-5</v>
      </c>
      <c r="O9" s="1">
        <v>5.1326289540567869E-5</v>
      </c>
      <c r="P9" s="1">
        <v>6.0149697772588553E-5</v>
      </c>
      <c r="Q9" s="1">
        <v>2.3703420626152244E-4</v>
      </c>
      <c r="R9" s="1">
        <v>8.2755313010170724E-5</v>
      </c>
      <c r="S9" s="1">
        <v>5.0935885358137701E-5</v>
      </c>
      <c r="T9" s="1">
        <v>1.0702464645655719E-4</v>
      </c>
      <c r="U9" s="1">
        <v>2.1259500766935679E-4</v>
      </c>
      <c r="V9" s="1">
        <v>1.1405347376541748E-4</v>
      </c>
      <c r="W9" s="1">
        <v>2.1243858421020999E-5</v>
      </c>
      <c r="X9" s="1">
        <v>5.7118072754635864E-5</v>
      </c>
      <c r="Y9" s="1">
        <v>8.0312231439514878E-5</v>
      </c>
      <c r="Z9" s="1">
        <v>1.5872501222409256E-4</v>
      </c>
      <c r="AA9" s="1">
        <v>7.0258176269345139E-5</v>
      </c>
      <c r="AB9" s="1">
        <v>1.2262446811959802E-5</v>
      </c>
      <c r="AC9" s="1">
        <v>1.210344949280638E-4</v>
      </c>
      <c r="AD9" s="1">
        <v>4.1148586735574236E-5</v>
      </c>
      <c r="AE9" s="1">
        <v>1.4526746139412189E-4</v>
      </c>
      <c r="AF9" s="1">
        <v>2.1075375098661866E-5</v>
      </c>
      <c r="AG9" s="1">
        <v>1.3048653148245787E-4</v>
      </c>
      <c r="AH9" s="1">
        <v>8.2643405655716186E-4</v>
      </c>
      <c r="AI9" s="1">
        <v>9.3934241358960892E-5</v>
      </c>
      <c r="AJ9" s="1">
        <v>2.3607681816110537E-4</v>
      </c>
      <c r="AK9" s="1">
        <v>6.0392338017130841E-4</v>
      </c>
      <c r="AL9" s="2">
        <v>7.3552635316959133E-5</v>
      </c>
      <c r="AM9" s="3">
        <v>1.0104472032531777</v>
      </c>
      <c r="AN9" s="3">
        <v>0.7605808330198347</v>
      </c>
    </row>
    <row r="10" spans="1:40">
      <c r="A10" s="100">
        <v>16</v>
      </c>
      <c r="B10" s="42" t="s">
        <v>6</v>
      </c>
      <c r="C10" s="26">
        <v>5.0526799817150574E-3</v>
      </c>
      <c r="D10" s="1">
        <v>1.9826527557122429E-3</v>
      </c>
      <c r="E10" s="1">
        <v>1.2280128662136749E-3</v>
      </c>
      <c r="F10" s="1">
        <v>7.430819853746028E-4</v>
      </c>
      <c r="G10" s="1">
        <v>3.0629059188271831E-3</v>
      </c>
      <c r="H10" s="1">
        <v>1.4988154191245384E-3</v>
      </c>
      <c r="I10" s="1">
        <v>1.0269523651346908</v>
      </c>
      <c r="J10" s="1">
        <v>7.6387704964309491E-4</v>
      </c>
      <c r="K10" s="1">
        <v>5.8497345875768238E-5</v>
      </c>
      <c r="L10" s="1">
        <v>4.3964019030174155E-3</v>
      </c>
      <c r="M10" s="1">
        <v>2.1603308162698623E-4</v>
      </c>
      <c r="N10" s="1">
        <v>2.6274832691218708E-4</v>
      </c>
      <c r="O10" s="1">
        <v>7.3601605020865986E-4</v>
      </c>
      <c r="P10" s="1">
        <v>1.5528428434965985E-3</v>
      </c>
      <c r="Q10" s="1">
        <v>1.0555753790590405E-3</v>
      </c>
      <c r="R10" s="1">
        <v>1.1027968684366176E-3</v>
      </c>
      <c r="S10" s="1">
        <v>1.2907955744293472E-3</v>
      </c>
      <c r="T10" s="1">
        <v>6.7979567138332867E-4</v>
      </c>
      <c r="U10" s="1">
        <v>4.8193700027307253E-3</v>
      </c>
      <c r="V10" s="1">
        <v>6.9215831633354895E-3</v>
      </c>
      <c r="W10" s="1">
        <v>8.4982330305449522E-4</v>
      </c>
      <c r="X10" s="1">
        <v>1.1902909890550574E-3</v>
      </c>
      <c r="Y10" s="1">
        <v>1.0630211617317193E-3</v>
      </c>
      <c r="Z10" s="1">
        <v>1.8132774805721254E-3</v>
      </c>
      <c r="AA10" s="1">
        <v>1.3786281649603917E-3</v>
      </c>
      <c r="AB10" s="1">
        <v>5.4027897017093973E-4</v>
      </c>
      <c r="AC10" s="1">
        <v>1.0476561620552684E-3</v>
      </c>
      <c r="AD10" s="1">
        <v>3.3446486602964742E-3</v>
      </c>
      <c r="AE10" s="1">
        <v>8.2292810799883286E-4</v>
      </c>
      <c r="AF10" s="1">
        <v>1.3212981950783823E-3</v>
      </c>
      <c r="AG10" s="1">
        <v>1.4495084804360225E-3</v>
      </c>
      <c r="AH10" s="1">
        <v>3.6154714264820991E-3</v>
      </c>
      <c r="AI10" s="1">
        <v>1.1700267659260446E-3</v>
      </c>
      <c r="AJ10" s="1">
        <v>1.869417987029181E-3</v>
      </c>
      <c r="AK10" s="1">
        <v>7.5719566575316657E-2</v>
      </c>
      <c r="AL10" s="2">
        <v>8.9249391940053493E-4</v>
      </c>
      <c r="AM10" s="3">
        <v>1.1624651836713775</v>
      </c>
      <c r="AN10" s="3">
        <v>0.87500735803590435</v>
      </c>
    </row>
    <row r="11" spans="1:40">
      <c r="A11" s="100">
        <v>20</v>
      </c>
      <c r="B11" s="42" t="s">
        <v>7</v>
      </c>
      <c r="C11" s="26">
        <v>3.248165234733226E-2</v>
      </c>
      <c r="D11" s="1">
        <v>9.966706747005056E-4</v>
      </c>
      <c r="E11" s="1">
        <v>8.2122895853892278E-3</v>
      </c>
      <c r="F11" s="1">
        <v>9.1843229403535624E-3</v>
      </c>
      <c r="G11" s="1">
        <v>7.2830403098133462E-3</v>
      </c>
      <c r="H11" s="1">
        <v>3.9230610045889021E-2</v>
      </c>
      <c r="I11" s="1">
        <v>8.6803218560396102E-3</v>
      </c>
      <c r="J11" s="1">
        <v>1.1730661981896846</v>
      </c>
      <c r="K11" s="1">
        <v>4.6233146263551618E-4</v>
      </c>
      <c r="L11" s="1">
        <v>6.4734195329890784E-3</v>
      </c>
      <c r="M11" s="1">
        <v>1.8201341580827953E-3</v>
      </c>
      <c r="N11" s="1">
        <v>1.8905027134039497E-3</v>
      </c>
      <c r="O11" s="1">
        <v>4.6281722244099913E-3</v>
      </c>
      <c r="P11" s="1">
        <v>8.7394089575127867E-3</v>
      </c>
      <c r="Q11" s="1">
        <v>9.0353778390406068E-3</v>
      </c>
      <c r="R11" s="1">
        <v>4.6479613900860407E-3</v>
      </c>
      <c r="S11" s="1">
        <v>9.3469161410251779E-3</v>
      </c>
      <c r="T11" s="1">
        <v>6.7134652654846144E-3</v>
      </c>
      <c r="U11" s="1">
        <v>6.6610708234579402E-2</v>
      </c>
      <c r="V11" s="1">
        <v>3.1022239517078626E-3</v>
      </c>
      <c r="W11" s="1">
        <v>8.6074402034401823E-4</v>
      </c>
      <c r="X11" s="1">
        <v>7.1733293853457171E-3</v>
      </c>
      <c r="Y11" s="1">
        <v>7.4111759813401193E-3</v>
      </c>
      <c r="Z11" s="1">
        <v>5.4214215164661498E-4</v>
      </c>
      <c r="AA11" s="1">
        <v>6.3918667675534938E-4</v>
      </c>
      <c r="AB11" s="1">
        <v>2.7216719893075655E-4</v>
      </c>
      <c r="AC11" s="1">
        <v>8.0615075021819925E-4</v>
      </c>
      <c r="AD11" s="1">
        <v>1.4895121190582228E-3</v>
      </c>
      <c r="AE11" s="1">
        <v>1.126841246293072E-3</v>
      </c>
      <c r="AF11" s="1">
        <v>1.9799685688618438E-3</v>
      </c>
      <c r="AG11" s="1">
        <v>5.9448883114409073E-2</v>
      </c>
      <c r="AH11" s="1">
        <v>2.0826980451784877E-3</v>
      </c>
      <c r="AI11" s="1">
        <v>2.5930491496490931E-3</v>
      </c>
      <c r="AJ11" s="1">
        <v>2.7420627561066417E-3</v>
      </c>
      <c r="AK11" s="1">
        <v>1.0627035054730906E-2</v>
      </c>
      <c r="AL11" s="2">
        <v>6.6285997145723559E-3</v>
      </c>
      <c r="AM11" s="3">
        <v>1.5090292737536004</v>
      </c>
      <c r="AN11" s="3">
        <v>1.1358720558458038</v>
      </c>
    </row>
    <row r="12" spans="1:40">
      <c r="A12" s="100">
        <v>21</v>
      </c>
      <c r="B12" s="42" t="s">
        <v>8</v>
      </c>
      <c r="C12" s="26">
        <v>1.5333287658385672E-2</v>
      </c>
      <c r="D12" s="1">
        <v>1.670583579114256E-2</v>
      </c>
      <c r="E12" s="1">
        <v>3.8016265348546949E-2</v>
      </c>
      <c r="F12" s="1">
        <v>3.4195973821022047E-2</v>
      </c>
      <c r="G12" s="1">
        <v>6.220367482093269E-3</v>
      </c>
      <c r="H12" s="1">
        <v>1.0722827267984309E-2</v>
      </c>
      <c r="I12" s="1">
        <v>9.5953686086718681E-3</v>
      </c>
      <c r="J12" s="1">
        <v>0.15238533998663439</v>
      </c>
      <c r="K12" s="1">
        <v>1.0298893010652481</v>
      </c>
      <c r="L12" s="1">
        <v>2.2046687017498415E-2</v>
      </c>
      <c r="M12" s="1">
        <v>5.1987741670804589E-2</v>
      </c>
      <c r="N12" s="1">
        <v>7.203709668414369E-3</v>
      </c>
      <c r="O12" s="1">
        <v>1.5263363901148385E-2</v>
      </c>
      <c r="P12" s="1">
        <v>5.8057885683347413E-3</v>
      </c>
      <c r="Q12" s="1">
        <v>6.5769153465386277E-3</v>
      </c>
      <c r="R12" s="1">
        <v>4.8102418842341814E-3</v>
      </c>
      <c r="S12" s="1">
        <v>3.9658128556602553E-3</v>
      </c>
      <c r="T12" s="1">
        <v>7.5535534725922485E-3</v>
      </c>
      <c r="U12" s="1">
        <v>1.5175372390508732E-2</v>
      </c>
      <c r="V12" s="1">
        <v>1.4209147486018033E-2</v>
      </c>
      <c r="W12" s="1">
        <v>6.0147924504664912E-2</v>
      </c>
      <c r="X12" s="1">
        <v>1.442861744900973E-2</v>
      </c>
      <c r="Y12" s="1">
        <v>1.3482492086177333E-2</v>
      </c>
      <c r="Z12" s="1">
        <v>6.1103118679156597E-3</v>
      </c>
      <c r="AA12" s="1">
        <v>2.8677434621525353E-3</v>
      </c>
      <c r="AB12" s="1">
        <v>1.6108320684275043E-3</v>
      </c>
      <c r="AC12" s="1">
        <v>7.3585803833033911E-2</v>
      </c>
      <c r="AD12" s="1">
        <v>3.3890804687340919E-3</v>
      </c>
      <c r="AE12" s="1">
        <v>8.5751610884592482E-3</v>
      </c>
      <c r="AF12" s="1">
        <v>5.0056086956615804E-3</v>
      </c>
      <c r="AG12" s="1">
        <v>1.1604370051446241E-2</v>
      </c>
      <c r="AH12" s="1">
        <v>5.5155208368916006E-3</v>
      </c>
      <c r="AI12" s="1">
        <v>3.6735096819797779E-3</v>
      </c>
      <c r="AJ12" s="1">
        <v>1.0693340339502224E-2</v>
      </c>
      <c r="AK12" s="1">
        <v>5.5260274727102314E-3</v>
      </c>
      <c r="AL12" s="2">
        <v>2.5432194073711539E-2</v>
      </c>
      <c r="AM12" s="3">
        <v>1.71931143927196</v>
      </c>
      <c r="AN12" s="3">
        <v>1.2941550261031769</v>
      </c>
    </row>
    <row r="13" spans="1:40">
      <c r="A13" s="101">
        <v>25</v>
      </c>
      <c r="B13" s="43" t="s">
        <v>9</v>
      </c>
      <c r="C13" s="30">
        <v>1.7988078296425237E-3</v>
      </c>
      <c r="D13" s="44">
        <v>5.6783934786838513E-4</v>
      </c>
      <c r="E13" s="44">
        <v>3.5745905164927272E-4</v>
      </c>
      <c r="F13" s="44">
        <v>4.041447866840366E-4</v>
      </c>
      <c r="G13" s="44">
        <v>2.0396773187196845E-3</v>
      </c>
      <c r="H13" s="44">
        <v>5.3482718214065313E-4</v>
      </c>
      <c r="I13" s="44">
        <v>1.9690004032899304E-3</v>
      </c>
      <c r="J13" s="44">
        <v>1.1190090589377362E-3</v>
      </c>
      <c r="K13" s="44">
        <v>9.2380553417253044E-5</v>
      </c>
      <c r="L13" s="44">
        <v>1.0277728303884759</v>
      </c>
      <c r="M13" s="44">
        <v>2.5388241982808855E-3</v>
      </c>
      <c r="N13" s="44">
        <v>7.7051048049982024E-4</v>
      </c>
      <c r="O13" s="44">
        <v>2.3896409970999262E-3</v>
      </c>
      <c r="P13" s="44">
        <v>2.5778209976356822E-3</v>
      </c>
      <c r="Q13" s="44">
        <v>1.2023103362754044E-2</v>
      </c>
      <c r="R13" s="44">
        <v>3.4421269187721632E-3</v>
      </c>
      <c r="S13" s="44">
        <v>3.8788664395999887E-3</v>
      </c>
      <c r="T13" s="44">
        <v>6.3659045992076162E-3</v>
      </c>
      <c r="U13" s="44">
        <v>1.9154912206145115E-3</v>
      </c>
      <c r="V13" s="44">
        <v>2.536526939400869E-2</v>
      </c>
      <c r="W13" s="44">
        <v>1.1305162418318194E-3</v>
      </c>
      <c r="X13" s="44">
        <v>3.7726584004239539E-3</v>
      </c>
      <c r="Y13" s="44">
        <v>5.618793144798516E-4</v>
      </c>
      <c r="Z13" s="44">
        <v>4.7360911085469624E-4</v>
      </c>
      <c r="AA13" s="44">
        <v>3.0315880704076336E-4</v>
      </c>
      <c r="AB13" s="44">
        <v>1.2948028264114554E-3</v>
      </c>
      <c r="AC13" s="44">
        <v>5.4003243672196921E-4</v>
      </c>
      <c r="AD13" s="44">
        <v>4.7578748358644712E-4</v>
      </c>
      <c r="AE13" s="44">
        <v>7.7942179083403116E-4</v>
      </c>
      <c r="AF13" s="44">
        <v>1.2132186866819427E-3</v>
      </c>
      <c r="AG13" s="44">
        <v>6.4873022229113074E-4</v>
      </c>
      <c r="AH13" s="44">
        <v>4.3691814746839059E-4</v>
      </c>
      <c r="AI13" s="44">
        <v>8.6740333633634494E-4</v>
      </c>
      <c r="AJ13" s="44">
        <v>1.0758840931144741E-3</v>
      </c>
      <c r="AK13" s="44">
        <v>2.7841549209124319E-3</v>
      </c>
      <c r="AL13" s="45">
        <v>3.8116459327266119E-3</v>
      </c>
      <c r="AM13" s="6">
        <v>1.1180933562810147</v>
      </c>
      <c r="AN13" s="6">
        <v>0.84160792723880762</v>
      </c>
    </row>
    <row r="14" spans="1:40">
      <c r="A14" s="100">
        <v>26</v>
      </c>
      <c r="B14" s="42" t="s">
        <v>10</v>
      </c>
      <c r="C14" s="26">
        <v>6.8619364337731983E-4</v>
      </c>
      <c r="D14" s="1">
        <v>4.1236107961266296E-4</v>
      </c>
      <c r="E14" s="1">
        <v>3.0486836387640243E-3</v>
      </c>
      <c r="F14" s="1">
        <v>1.4162678842327156E-3</v>
      </c>
      <c r="G14" s="1">
        <v>9.7357328552513959E-4</v>
      </c>
      <c r="H14" s="1">
        <v>5.9648664997250466E-4</v>
      </c>
      <c r="I14" s="1">
        <v>5.1236076132459207E-3</v>
      </c>
      <c r="J14" s="1">
        <v>5.3650479660962195E-4</v>
      </c>
      <c r="K14" s="1">
        <v>1.1040150075257125E-4</v>
      </c>
      <c r="L14" s="1">
        <v>1.0390893935996418E-2</v>
      </c>
      <c r="M14" s="1">
        <v>1.7119024155064175</v>
      </c>
      <c r="N14" s="1">
        <v>7.5700727685474147E-4</v>
      </c>
      <c r="O14" s="1">
        <v>0.3455169162567685</v>
      </c>
      <c r="P14" s="1">
        <v>4.7222764546075206E-2</v>
      </c>
      <c r="Q14" s="1">
        <v>1.714831316246849E-3</v>
      </c>
      <c r="R14" s="1">
        <v>5.1997010207072009E-2</v>
      </c>
      <c r="S14" s="1">
        <v>3.3677551406763491E-2</v>
      </c>
      <c r="T14" s="1">
        <v>0.11674858530089835</v>
      </c>
      <c r="U14" s="1">
        <v>4.7735470327506966E-3</v>
      </c>
      <c r="V14" s="1">
        <v>3.5445723215335526E-2</v>
      </c>
      <c r="W14" s="1">
        <v>1.6406013090878133E-3</v>
      </c>
      <c r="X14" s="1">
        <v>3.4056940370463485E-3</v>
      </c>
      <c r="Y14" s="1">
        <v>5.0837456617062874E-4</v>
      </c>
      <c r="Z14" s="1">
        <v>7.4049543115353668E-4</v>
      </c>
      <c r="AA14" s="1">
        <v>5.2338760040373058E-4</v>
      </c>
      <c r="AB14" s="1">
        <v>1.8295833011636494E-3</v>
      </c>
      <c r="AC14" s="1">
        <v>1.5650264084671555E-3</v>
      </c>
      <c r="AD14" s="1">
        <v>7.8667142706904535E-4</v>
      </c>
      <c r="AE14" s="1">
        <v>1.8117379492786875E-3</v>
      </c>
      <c r="AF14" s="1">
        <v>7.0754315601763245E-4</v>
      </c>
      <c r="AG14" s="1">
        <v>5.459084386965292E-4</v>
      </c>
      <c r="AH14" s="1">
        <v>5.6138069213794428E-4</v>
      </c>
      <c r="AI14" s="1">
        <v>2.4463180263460814E-3</v>
      </c>
      <c r="AJ14" s="1">
        <v>6.6176144234936533E-4</v>
      </c>
      <c r="AK14" s="1">
        <v>9.9734924374337403E-4</v>
      </c>
      <c r="AL14" s="2">
        <v>1.4602608381464774E-2</v>
      </c>
      <c r="AM14" s="3">
        <v>2.4063857675038673</v>
      </c>
      <c r="AN14" s="3">
        <v>1.8113275841850967</v>
      </c>
    </row>
    <row r="15" spans="1:40">
      <c r="A15" s="100">
        <v>27</v>
      </c>
      <c r="B15" s="42" t="s">
        <v>11</v>
      </c>
      <c r="C15" s="26">
        <v>5.5184034838256173E-5</v>
      </c>
      <c r="D15" s="1">
        <v>3.1350302371019068E-5</v>
      </c>
      <c r="E15" s="1">
        <v>9.6240829474408064E-5</v>
      </c>
      <c r="F15" s="1">
        <v>1.244966567837103E-4</v>
      </c>
      <c r="G15" s="1">
        <v>2.1988236734070177E-4</v>
      </c>
      <c r="H15" s="1">
        <v>3.3525944405278361E-5</v>
      </c>
      <c r="I15" s="1">
        <v>2.583024247132822E-4</v>
      </c>
      <c r="J15" s="1">
        <v>3.538213446157219E-4</v>
      </c>
      <c r="K15" s="1">
        <v>8.5365541434661408E-6</v>
      </c>
      <c r="L15" s="1">
        <v>2.0262955051296074E-3</v>
      </c>
      <c r="M15" s="1">
        <v>4.5216221795028465E-4</v>
      </c>
      <c r="N15" s="1">
        <v>1.0105766723132239</v>
      </c>
      <c r="O15" s="1">
        <v>9.2034355073266922E-3</v>
      </c>
      <c r="P15" s="1">
        <v>8.3760306937319968E-3</v>
      </c>
      <c r="Q15" s="1">
        <v>8.2166970221710951E-3</v>
      </c>
      <c r="R15" s="1">
        <v>9.6549766023790919E-3</v>
      </c>
      <c r="S15" s="1">
        <v>1.118690801550537E-2</v>
      </c>
      <c r="T15" s="1">
        <v>3.5139234610251052E-3</v>
      </c>
      <c r="U15" s="1">
        <v>6.8107530867910231E-4</v>
      </c>
      <c r="V15" s="1">
        <v>1.9671150484633043E-3</v>
      </c>
      <c r="W15" s="1">
        <v>1.5487543095531027E-4</v>
      </c>
      <c r="X15" s="1">
        <v>2.4763754537516955E-4</v>
      </c>
      <c r="Y15" s="1">
        <v>3.7418014680075914E-5</v>
      </c>
      <c r="Z15" s="1">
        <v>5.3242157713341542E-5</v>
      </c>
      <c r="AA15" s="1">
        <v>3.9283840432234903E-5</v>
      </c>
      <c r="AB15" s="1">
        <v>1.0601122438295602E-4</v>
      </c>
      <c r="AC15" s="1">
        <v>8.7259362891187951E-5</v>
      </c>
      <c r="AD15" s="1">
        <v>7.3224902941979543E-5</v>
      </c>
      <c r="AE15" s="1">
        <v>1.3754289128647081E-4</v>
      </c>
      <c r="AF15" s="1">
        <v>5.5161578530441532E-5</v>
      </c>
      <c r="AG15" s="1">
        <v>3.4507399998764493E-4</v>
      </c>
      <c r="AH15" s="1">
        <v>8.213564296719061E-5</v>
      </c>
      <c r="AI15" s="1">
        <v>2.1127095004005542E-4</v>
      </c>
      <c r="AJ15" s="1">
        <v>9.0260578050708096E-5</v>
      </c>
      <c r="AK15" s="1">
        <v>2.7382359910174816E-4</v>
      </c>
      <c r="AL15" s="2">
        <v>1.6128930858121076E-3</v>
      </c>
      <c r="AM15" s="3">
        <v>1.0706437469594197</v>
      </c>
      <c r="AN15" s="3">
        <v>0.80589179752110085</v>
      </c>
    </row>
    <row r="16" spans="1:40">
      <c r="A16" s="100">
        <v>28</v>
      </c>
      <c r="B16" s="42" t="s">
        <v>12</v>
      </c>
      <c r="C16" s="26">
        <v>3.4949894538038184E-4</v>
      </c>
      <c r="D16" s="1">
        <v>1.7677411408539216E-4</v>
      </c>
      <c r="E16" s="1">
        <v>4.3952596112282165E-4</v>
      </c>
      <c r="F16" s="1">
        <v>1.7974160752296257E-3</v>
      </c>
      <c r="G16" s="1">
        <v>1.9730276643229521E-3</v>
      </c>
      <c r="H16" s="1">
        <v>2.7016849248921244E-4</v>
      </c>
      <c r="I16" s="1">
        <v>9.7888895861903704E-4</v>
      </c>
      <c r="J16" s="1">
        <v>4.4995614448880802E-4</v>
      </c>
      <c r="K16" s="1">
        <v>1.0489582987280599E-4</v>
      </c>
      <c r="L16" s="1">
        <v>1.309650447070613E-3</v>
      </c>
      <c r="M16" s="1">
        <v>1.5065474372824133E-4</v>
      </c>
      <c r="N16" s="1">
        <v>1.5421512972193575E-4</v>
      </c>
      <c r="O16" s="1">
        <v>1.0057344806814204</v>
      </c>
      <c r="P16" s="1">
        <v>2.2775108240537137E-3</v>
      </c>
      <c r="Q16" s="1">
        <v>1.6121171872150884E-3</v>
      </c>
      <c r="R16" s="1">
        <v>3.0591879745495258E-3</v>
      </c>
      <c r="S16" s="1">
        <v>3.3359875196407804E-3</v>
      </c>
      <c r="T16" s="1">
        <v>1.6178272288602524E-3</v>
      </c>
      <c r="U16" s="1">
        <v>1.4301221429493638E-3</v>
      </c>
      <c r="V16" s="1">
        <v>1.0324302234559716E-2</v>
      </c>
      <c r="W16" s="1">
        <v>5.0957076670712865E-4</v>
      </c>
      <c r="X16" s="1">
        <v>9.0338693993187295E-4</v>
      </c>
      <c r="Y16" s="1">
        <v>1.5763858161760668E-4</v>
      </c>
      <c r="Z16" s="1">
        <v>4.6829417875197721E-4</v>
      </c>
      <c r="AA16" s="1">
        <v>1.3451133932609123E-4</v>
      </c>
      <c r="AB16" s="1">
        <v>5.5305993627928767E-4</v>
      </c>
      <c r="AC16" s="1">
        <v>4.1892233749228668E-4</v>
      </c>
      <c r="AD16" s="1">
        <v>2.4341762817982828E-4</v>
      </c>
      <c r="AE16" s="1">
        <v>8.5046198102884903E-4</v>
      </c>
      <c r="AF16" s="1">
        <v>1.9697280372664089E-4</v>
      </c>
      <c r="AG16" s="1">
        <v>1.8045576106223474E-4</v>
      </c>
      <c r="AH16" s="1">
        <v>3.9269820255527309E-4</v>
      </c>
      <c r="AI16" s="1">
        <v>2.4721719539306261E-4</v>
      </c>
      <c r="AJ16" s="1">
        <v>3.3408722389021448E-4</v>
      </c>
      <c r="AK16" s="1">
        <v>2.7865058182253532E-4</v>
      </c>
      <c r="AL16" s="2">
        <v>7.6889973948014181E-4</v>
      </c>
      <c r="AM16" s="3">
        <v>1.0441844534966258</v>
      </c>
      <c r="AN16" s="3">
        <v>0.78597543633146472</v>
      </c>
    </row>
    <row r="17" spans="1:40">
      <c r="A17" s="100">
        <v>29</v>
      </c>
      <c r="B17" s="42" t="s">
        <v>13</v>
      </c>
      <c r="C17" s="26">
        <v>1.4340813820260188E-4</v>
      </c>
      <c r="D17" s="1">
        <v>1.1997941177836996E-4</v>
      </c>
      <c r="E17" s="1">
        <v>1.100883753156564E-4</v>
      </c>
      <c r="F17" s="1">
        <v>5.1419880823354921E-4</v>
      </c>
      <c r="G17" s="1">
        <v>1.0356260838048345E-4</v>
      </c>
      <c r="H17" s="1">
        <v>7.7093807489749764E-5</v>
      </c>
      <c r="I17" s="1">
        <v>3.3354041301890739E-4</v>
      </c>
      <c r="J17" s="1">
        <v>7.6728628147844572E-5</v>
      </c>
      <c r="K17" s="1">
        <v>2.1126036726507937E-5</v>
      </c>
      <c r="L17" s="1">
        <v>7.719474386221109E-4</v>
      </c>
      <c r="M17" s="1">
        <v>5.4822431666986828E-5</v>
      </c>
      <c r="N17" s="1">
        <v>4.9226265699199227E-5</v>
      </c>
      <c r="O17" s="1">
        <v>4.2209293207650945E-4</v>
      </c>
      <c r="P17" s="1">
        <v>1.0203719250953713</v>
      </c>
      <c r="Q17" s="1">
        <v>1.1518875457474894E-3</v>
      </c>
      <c r="R17" s="1">
        <v>2.0206866926250635E-3</v>
      </c>
      <c r="S17" s="1">
        <v>2.2046486512565964E-3</v>
      </c>
      <c r="T17" s="1">
        <v>1.953429826684271E-3</v>
      </c>
      <c r="U17" s="1">
        <v>4.5757913153923643E-4</v>
      </c>
      <c r="V17" s="1">
        <v>1.3750627911608099E-3</v>
      </c>
      <c r="W17" s="1">
        <v>2.0291366049542608E-4</v>
      </c>
      <c r="X17" s="1">
        <v>1.3716346853954995E-3</v>
      </c>
      <c r="Y17" s="1">
        <v>1.5638214188640949E-4</v>
      </c>
      <c r="Z17" s="1">
        <v>3.4886812704402917E-4</v>
      </c>
      <c r="AA17" s="1">
        <v>2.3514501437738513E-4</v>
      </c>
      <c r="AB17" s="1">
        <v>1.2540185116760886E-4</v>
      </c>
      <c r="AC17" s="1">
        <v>2.8797808856272268E-4</v>
      </c>
      <c r="AD17" s="1">
        <v>2.9437090064815579E-4</v>
      </c>
      <c r="AE17" s="1">
        <v>2.1149628904694818E-3</v>
      </c>
      <c r="AF17" s="1">
        <v>1.382653493260109E-4</v>
      </c>
      <c r="AG17" s="1">
        <v>1.8919924300034821E-3</v>
      </c>
      <c r="AH17" s="1">
        <v>1.9579537063645132E-4</v>
      </c>
      <c r="AI17" s="1">
        <v>3.9840377153559725E-3</v>
      </c>
      <c r="AJ17" s="1">
        <v>9.3685348794640168E-4</v>
      </c>
      <c r="AK17" s="1">
        <v>4.752793889530013E-3</v>
      </c>
      <c r="AL17" s="2">
        <v>6.202318308680025E-4</v>
      </c>
      <c r="AM17" s="3">
        <v>1.0499906624634565</v>
      </c>
      <c r="AN17" s="3">
        <v>0.79034586878796664</v>
      </c>
    </row>
    <row r="18" spans="1:40">
      <c r="A18" s="101">
        <v>32</v>
      </c>
      <c r="B18" s="43" t="s">
        <v>16</v>
      </c>
      <c r="C18" s="30">
        <v>2.7047796330771982E-6</v>
      </c>
      <c r="D18" s="44">
        <v>3.2350304623528292E-6</v>
      </c>
      <c r="E18" s="44">
        <v>3.2075592470047718E-6</v>
      </c>
      <c r="F18" s="44">
        <v>6.6042717497768126E-6</v>
      </c>
      <c r="G18" s="44">
        <v>2.7920193060785907E-6</v>
      </c>
      <c r="H18" s="44">
        <v>2.2833667736698426E-6</v>
      </c>
      <c r="I18" s="44">
        <v>2.9659203693276979E-6</v>
      </c>
      <c r="J18" s="44">
        <v>2.2344853765447589E-6</v>
      </c>
      <c r="K18" s="44">
        <v>5.3186539180445744E-7</v>
      </c>
      <c r="L18" s="44">
        <v>4.8444756198088188E-6</v>
      </c>
      <c r="M18" s="44">
        <v>1.264906445485663E-6</v>
      </c>
      <c r="N18" s="44">
        <v>1.9712197655344027E-6</v>
      </c>
      <c r="O18" s="44">
        <v>1.701361792520496E-5</v>
      </c>
      <c r="P18" s="44">
        <v>1.4904741465503418E-3</v>
      </c>
      <c r="Q18" s="44">
        <v>1.002662692133564</v>
      </c>
      <c r="R18" s="44">
        <v>1.644764506696129E-3</v>
      </c>
      <c r="S18" s="44">
        <v>2.8660684621318404E-3</v>
      </c>
      <c r="T18" s="44">
        <v>5.645079177719893E-5</v>
      </c>
      <c r="U18" s="44">
        <v>5.9703279581284333E-6</v>
      </c>
      <c r="V18" s="44">
        <v>1.2715864009528947E-5</v>
      </c>
      <c r="W18" s="44">
        <v>5.3813356400247801E-6</v>
      </c>
      <c r="X18" s="44">
        <v>1.1234110114953061E-5</v>
      </c>
      <c r="Y18" s="44">
        <v>5.0255193678268338E-6</v>
      </c>
      <c r="Z18" s="44">
        <v>7.058636366137047E-6</v>
      </c>
      <c r="AA18" s="44">
        <v>8.6736494921262153E-6</v>
      </c>
      <c r="AB18" s="44">
        <v>2.6613290500817073E-6</v>
      </c>
      <c r="AC18" s="44">
        <v>8.3952870206549393E-6</v>
      </c>
      <c r="AD18" s="44">
        <v>1.626804676589725E-5</v>
      </c>
      <c r="AE18" s="44">
        <v>3.475842416605934E-5</v>
      </c>
      <c r="AF18" s="44">
        <v>1.059661150472255E-5</v>
      </c>
      <c r="AG18" s="44">
        <v>7.2048169661803985E-6</v>
      </c>
      <c r="AH18" s="44">
        <v>7.064000180543164E-6</v>
      </c>
      <c r="AI18" s="44">
        <v>1.3285766850336389E-4</v>
      </c>
      <c r="AJ18" s="44">
        <v>5.1240935749371119E-6</v>
      </c>
      <c r="AK18" s="44">
        <v>3.4611466471337252E-4</v>
      </c>
      <c r="AL18" s="45">
        <v>1.2433807488932998E-5</v>
      </c>
      <c r="AM18" s="6">
        <v>1.0094116417516688</v>
      </c>
      <c r="AN18" s="6">
        <v>0.75980134822644307</v>
      </c>
    </row>
    <row r="19" spans="1:40">
      <c r="A19" s="100">
        <v>33</v>
      </c>
      <c r="B19" s="42" t="s">
        <v>14</v>
      </c>
      <c r="C19" s="26">
        <v>1.864013696211908E-5</v>
      </c>
      <c r="D19" s="1">
        <v>1.4512951754182726E-5</v>
      </c>
      <c r="E19" s="1">
        <v>1.0637657610593008E-4</v>
      </c>
      <c r="F19" s="1">
        <v>6.48869038868999E-5</v>
      </c>
      <c r="G19" s="1">
        <v>1.3972779020389505E-5</v>
      </c>
      <c r="H19" s="1">
        <v>1.0793525106186376E-5</v>
      </c>
      <c r="I19" s="1">
        <v>2.1081084399584679E-5</v>
      </c>
      <c r="J19" s="1">
        <v>1.3558666693215667E-5</v>
      </c>
      <c r="K19" s="1">
        <v>3.1592669476844573E-6</v>
      </c>
      <c r="L19" s="1">
        <v>2.8747170247897402E-5</v>
      </c>
      <c r="M19" s="1">
        <v>1.0577782642060928E-5</v>
      </c>
      <c r="N19" s="1">
        <v>1.0610207120958492E-5</v>
      </c>
      <c r="O19" s="1">
        <v>4.4992700399360328E-5</v>
      </c>
      <c r="P19" s="1">
        <v>1.0079087760998162E-3</v>
      </c>
      <c r="Q19" s="1">
        <v>1.1407189170282758E-3</v>
      </c>
      <c r="R19" s="1">
        <v>1.0073441241922148</v>
      </c>
      <c r="S19" s="1">
        <v>1.803927551105502E-3</v>
      </c>
      <c r="T19" s="1">
        <v>2.5193490881306687E-3</v>
      </c>
      <c r="U19" s="1">
        <v>2.5858672026995669E-5</v>
      </c>
      <c r="V19" s="1">
        <v>5.2662349321001747E-4</v>
      </c>
      <c r="W19" s="1">
        <v>4.0877233072545715E-5</v>
      </c>
      <c r="X19" s="1">
        <v>7.742143153739355E-5</v>
      </c>
      <c r="Y19" s="1">
        <v>2.0332997795625415E-5</v>
      </c>
      <c r="Z19" s="1">
        <v>4.2523266196993653E-5</v>
      </c>
      <c r="AA19" s="1">
        <v>3.0638685377776411E-5</v>
      </c>
      <c r="AB19" s="1">
        <v>3.3600206515286639E-5</v>
      </c>
      <c r="AC19" s="1">
        <v>6.2575172928727425E-5</v>
      </c>
      <c r="AD19" s="1">
        <v>4.8892624753210725E-5</v>
      </c>
      <c r="AE19" s="1">
        <v>1.6494015769128711E-4</v>
      </c>
      <c r="AF19" s="1">
        <v>6.1512450626157892E-5</v>
      </c>
      <c r="AG19" s="1">
        <v>3.0186016340091435E-5</v>
      </c>
      <c r="AH19" s="1">
        <v>2.3947768015835461E-5</v>
      </c>
      <c r="AI19" s="1">
        <v>4.9823301829802461E-4</v>
      </c>
      <c r="AJ19" s="1">
        <v>3.6270118861835308E-5</v>
      </c>
      <c r="AK19" s="1">
        <v>1.653979091482182E-5</v>
      </c>
      <c r="AL19" s="2">
        <v>1.5234888326581253E-4</v>
      </c>
      <c r="AM19" s="3">
        <v>1.0160712602632935</v>
      </c>
      <c r="AN19" s="3">
        <v>0.76481415659372676</v>
      </c>
    </row>
    <row r="20" spans="1:40">
      <c r="A20" s="100">
        <v>34</v>
      </c>
      <c r="B20" s="42" t="s">
        <v>15</v>
      </c>
      <c r="C20" s="26">
        <v>6.7467600652919602E-6</v>
      </c>
      <c r="D20" s="1">
        <v>1.1724375711795978E-5</v>
      </c>
      <c r="E20" s="1">
        <v>2.9045026202442902E-5</v>
      </c>
      <c r="F20" s="1">
        <v>1.1171098783073186E-5</v>
      </c>
      <c r="G20" s="1">
        <v>8.5274260652142662E-6</v>
      </c>
      <c r="H20" s="1">
        <v>5.3854049592037089E-6</v>
      </c>
      <c r="I20" s="1">
        <v>7.7348236877511176E-6</v>
      </c>
      <c r="J20" s="1">
        <v>5.7224370684328116E-6</v>
      </c>
      <c r="K20" s="1">
        <v>1.6573434535798379E-6</v>
      </c>
      <c r="L20" s="1">
        <v>9.0876518905069103E-6</v>
      </c>
      <c r="M20" s="1">
        <v>3.806704554414414E-6</v>
      </c>
      <c r="N20" s="1">
        <v>3.9552167647624644E-6</v>
      </c>
      <c r="O20" s="1">
        <v>1.1838059871552461E-5</v>
      </c>
      <c r="P20" s="1">
        <v>3.9294019377145783E-5</v>
      </c>
      <c r="Q20" s="1">
        <v>2.2803508622552074E-5</v>
      </c>
      <c r="R20" s="1">
        <v>1.2048416500470716E-5</v>
      </c>
      <c r="S20" s="1">
        <v>1.0034761696230707</v>
      </c>
      <c r="T20" s="1">
        <v>1.2750193532535788E-3</v>
      </c>
      <c r="U20" s="1">
        <v>9.4247117376260991E-6</v>
      </c>
      <c r="V20" s="1">
        <v>1.6227258167354728E-4</v>
      </c>
      <c r="W20" s="1">
        <v>1.5195502929709103E-5</v>
      </c>
      <c r="X20" s="1">
        <v>2.1000325738288521E-5</v>
      </c>
      <c r="Y20" s="1">
        <v>9.4902992029868686E-6</v>
      </c>
      <c r="Z20" s="1">
        <v>4.7020142214822391E-5</v>
      </c>
      <c r="AA20" s="1">
        <v>2.710625091808726E-5</v>
      </c>
      <c r="AB20" s="1">
        <v>1.7056374207630676E-5</v>
      </c>
      <c r="AC20" s="1">
        <v>3.0096889783322256E-5</v>
      </c>
      <c r="AD20" s="1">
        <v>2.9144444763395466E-5</v>
      </c>
      <c r="AE20" s="1">
        <v>1.9240355749349677E-4</v>
      </c>
      <c r="AF20" s="1">
        <v>1.34488384204217E-5</v>
      </c>
      <c r="AG20" s="1">
        <v>1.113049907836151E-5</v>
      </c>
      <c r="AH20" s="1">
        <v>1.8574045479213947E-5</v>
      </c>
      <c r="AI20" s="1">
        <v>1.2150118084455179E-4</v>
      </c>
      <c r="AJ20" s="1">
        <v>3.5395595489500079E-5</v>
      </c>
      <c r="AK20" s="1">
        <v>9.7606695637344752E-6</v>
      </c>
      <c r="AL20" s="2">
        <v>5.0620373724495767E-5</v>
      </c>
      <c r="AM20" s="3">
        <v>1.0057623795331658</v>
      </c>
      <c r="AN20" s="3">
        <v>0.75705448635268979</v>
      </c>
    </row>
    <row r="21" spans="1:40">
      <c r="A21" s="100">
        <v>35</v>
      </c>
      <c r="B21" s="42" t="s">
        <v>17</v>
      </c>
      <c r="C21" s="26">
        <v>6.0570203554452192E-4</v>
      </c>
      <c r="D21" s="1">
        <v>6.417758198869922E-4</v>
      </c>
      <c r="E21" s="1">
        <v>2.1628606854717389E-2</v>
      </c>
      <c r="F21" s="1">
        <v>1.9434359892768467E-3</v>
      </c>
      <c r="G21" s="1">
        <v>6.9872242434919254E-4</v>
      </c>
      <c r="H21" s="1">
        <v>3.528515345155437E-4</v>
      </c>
      <c r="I21" s="1">
        <v>5.1797377598804424E-4</v>
      </c>
      <c r="J21" s="1">
        <v>3.7379661383985126E-4</v>
      </c>
      <c r="K21" s="1">
        <v>1.7282598443213207E-4</v>
      </c>
      <c r="L21" s="1">
        <v>7.2254517461680561E-4</v>
      </c>
      <c r="M21" s="1">
        <v>2.6145515588199683E-4</v>
      </c>
      <c r="N21" s="1">
        <v>3.9050528486870575E-4</v>
      </c>
      <c r="O21" s="1">
        <v>4.6733428286220384E-4</v>
      </c>
      <c r="P21" s="1">
        <v>4.5611210208041286E-4</v>
      </c>
      <c r="Q21" s="1">
        <v>6.3967415605119672E-4</v>
      </c>
      <c r="R21" s="1">
        <v>4.8566084946731995E-4</v>
      </c>
      <c r="S21" s="1">
        <v>3.3708792498636487E-4</v>
      </c>
      <c r="T21" s="1">
        <v>1.2607884132192355</v>
      </c>
      <c r="U21" s="1">
        <v>7.6954803148917303E-4</v>
      </c>
      <c r="V21" s="1">
        <v>1.0977531287513027E-3</v>
      </c>
      <c r="W21" s="1">
        <v>9.1643230618621929E-4</v>
      </c>
      <c r="X21" s="1">
        <v>1.3502501393280813E-3</v>
      </c>
      <c r="Y21" s="1">
        <v>7.9084804581520376E-4</v>
      </c>
      <c r="Z21" s="1">
        <v>9.6836425172686644E-4</v>
      </c>
      <c r="AA21" s="1">
        <v>1.0931288890073216E-3</v>
      </c>
      <c r="AB21" s="1">
        <v>3.3103757966662683E-4</v>
      </c>
      <c r="AC21" s="1">
        <v>7.9351375774820952E-3</v>
      </c>
      <c r="AD21" s="1">
        <v>1.2373423836961768E-3</v>
      </c>
      <c r="AE21" s="1">
        <v>6.5559233925364651E-3</v>
      </c>
      <c r="AF21" s="1">
        <v>5.7934836802185576E-4</v>
      </c>
      <c r="AG21" s="1">
        <v>5.9580813571396814E-4</v>
      </c>
      <c r="AH21" s="1">
        <v>8.7551792694559724E-4</v>
      </c>
      <c r="AI21" s="1">
        <v>1.8849177131436322E-2</v>
      </c>
      <c r="AJ21" s="1">
        <v>6.3228855190172338E-4</v>
      </c>
      <c r="AK21" s="1">
        <v>4.7086077390629444E-4</v>
      </c>
      <c r="AL21" s="2">
        <v>2.5287558498896757E-3</v>
      </c>
      <c r="AM21" s="3">
        <v>1.3390620016461019</v>
      </c>
      <c r="AN21" s="3">
        <v>1.0079347930284814</v>
      </c>
    </row>
    <row r="22" spans="1:40">
      <c r="A22" s="100">
        <v>39</v>
      </c>
      <c r="B22" s="42" t="s">
        <v>18</v>
      </c>
      <c r="C22" s="26">
        <v>3.0402839695795819E-3</v>
      </c>
      <c r="D22" s="1">
        <v>5.8585017675074078E-3</v>
      </c>
      <c r="E22" s="1">
        <v>5.8227838695824787E-3</v>
      </c>
      <c r="F22" s="1">
        <v>3.0312155569355375E-3</v>
      </c>
      <c r="G22" s="1">
        <v>5.557790977778896E-3</v>
      </c>
      <c r="H22" s="1">
        <v>5.1974598592209893E-3</v>
      </c>
      <c r="I22" s="1">
        <v>4.7856983198194527E-3</v>
      </c>
      <c r="J22" s="1">
        <v>2.009361185683661E-3</v>
      </c>
      <c r="K22" s="1">
        <v>1.3636645833662753E-3</v>
      </c>
      <c r="L22" s="1">
        <v>4.7313715422026802E-3</v>
      </c>
      <c r="M22" s="1">
        <v>4.2477415840095544E-3</v>
      </c>
      <c r="N22" s="1">
        <v>2.3005022545649709E-3</v>
      </c>
      <c r="O22" s="1">
        <v>2.3861461186539296E-3</v>
      </c>
      <c r="P22" s="1">
        <v>1.2395409966700712E-2</v>
      </c>
      <c r="Q22" s="1">
        <v>9.303972478524972E-3</v>
      </c>
      <c r="R22" s="1">
        <v>9.8396736387238223E-3</v>
      </c>
      <c r="S22" s="1">
        <v>1.2056766038819739E-2</v>
      </c>
      <c r="T22" s="1">
        <v>1.0753203251454855E-2</v>
      </c>
      <c r="U22" s="1">
        <v>1.0374846066854153</v>
      </c>
      <c r="V22" s="1">
        <v>4.413447978646721E-3</v>
      </c>
      <c r="W22" s="1">
        <v>2.6031568846638358E-3</v>
      </c>
      <c r="X22" s="1">
        <v>9.0023741595195179E-3</v>
      </c>
      <c r="Y22" s="1">
        <v>3.7041485856701582E-3</v>
      </c>
      <c r="Z22" s="1">
        <v>3.8939694108562047E-3</v>
      </c>
      <c r="AA22" s="1">
        <v>5.5086536417053187E-3</v>
      </c>
      <c r="AB22" s="1">
        <v>7.6763733177332317E-4</v>
      </c>
      <c r="AC22" s="1">
        <v>2.1225188337350427E-3</v>
      </c>
      <c r="AD22" s="1">
        <v>5.2985682872396444E-3</v>
      </c>
      <c r="AE22" s="1">
        <v>3.5301502723313867E-3</v>
      </c>
      <c r="AF22" s="1">
        <v>4.1767536293213425E-3</v>
      </c>
      <c r="AG22" s="1">
        <v>2.2914896206717291E-3</v>
      </c>
      <c r="AH22" s="1">
        <v>1.1816216571521354E-2</v>
      </c>
      <c r="AI22" s="1">
        <v>5.3574334048097855E-3</v>
      </c>
      <c r="AJ22" s="1">
        <v>5.6832028495002636E-3</v>
      </c>
      <c r="AK22" s="1">
        <v>4.341858488725503E-2</v>
      </c>
      <c r="AL22" s="2">
        <v>3.6484072841065822E-3</v>
      </c>
      <c r="AM22" s="3">
        <v>1.259402867281872</v>
      </c>
      <c r="AN22" s="3">
        <v>0.94797400479796146</v>
      </c>
    </row>
    <row r="23" spans="1:40">
      <c r="A23" s="101">
        <v>41</v>
      </c>
      <c r="B23" s="43" t="s">
        <v>19</v>
      </c>
      <c r="C23" s="30">
        <v>1.0015394398520689E-2</v>
      </c>
      <c r="D23" s="44">
        <v>5.7497891170271024E-3</v>
      </c>
      <c r="E23" s="44">
        <v>5.1620748252729255E-3</v>
      </c>
      <c r="F23" s="44">
        <v>1.1109988741428781E-2</v>
      </c>
      <c r="G23" s="44">
        <v>3.9052120430032302E-3</v>
      </c>
      <c r="H23" s="44">
        <v>4.738851248121752E-3</v>
      </c>
      <c r="I23" s="44">
        <v>9.5015491726536672E-3</v>
      </c>
      <c r="J23" s="44">
        <v>9.5338019201124148E-3</v>
      </c>
      <c r="K23" s="44">
        <v>1.4594840263764265E-3</v>
      </c>
      <c r="L23" s="44">
        <v>1.6876720398489295E-2</v>
      </c>
      <c r="M23" s="44">
        <v>1.1400338854230897E-2</v>
      </c>
      <c r="N23" s="44">
        <v>8.5260274831124357E-3</v>
      </c>
      <c r="O23" s="44">
        <v>1.1252201006195296E-2</v>
      </c>
      <c r="P23" s="44">
        <v>5.2682244993969432E-3</v>
      </c>
      <c r="Q23" s="44">
        <v>6.5826348507613359E-3</v>
      </c>
      <c r="R23" s="44">
        <v>6.2546470648327636E-3</v>
      </c>
      <c r="S23" s="44">
        <v>2.6854801755068001E-3</v>
      </c>
      <c r="T23" s="44">
        <v>4.3042433614255476E-3</v>
      </c>
      <c r="U23" s="44">
        <v>8.8313988919686611E-3</v>
      </c>
      <c r="V23" s="44">
        <v>1.0037198620093171</v>
      </c>
      <c r="W23" s="44">
        <v>4.1645384614890542E-2</v>
      </c>
      <c r="X23" s="44">
        <v>7.1896728516388231E-2</v>
      </c>
      <c r="Y23" s="44">
        <v>1.0296510743180136E-2</v>
      </c>
      <c r="Z23" s="44">
        <v>1.1124587542600031E-2</v>
      </c>
      <c r="AA23" s="44">
        <v>8.7074389016071879E-3</v>
      </c>
      <c r="AB23" s="44">
        <v>4.8739928095947488E-2</v>
      </c>
      <c r="AC23" s="44">
        <v>1.489129025589437E-2</v>
      </c>
      <c r="AD23" s="44">
        <v>1.4470649557334217E-2</v>
      </c>
      <c r="AE23" s="44">
        <v>2.335713996616369E-2</v>
      </c>
      <c r="AF23" s="44">
        <v>1.5097305645927187E-2</v>
      </c>
      <c r="AG23" s="44">
        <v>8.1611783605642224E-3</v>
      </c>
      <c r="AH23" s="44">
        <v>6.6268901994752522E-3</v>
      </c>
      <c r="AI23" s="44">
        <v>4.778921387452814E-3</v>
      </c>
      <c r="AJ23" s="44">
        <v>1.0779013409535026E-2</v>
      </c>
      <c r="AK23" s="44">
        <v>3.4416615487008304E-3</v>
      </c>
      <c r="AL23" s="45">
        <v>9.1317178657634689E-3</v>
      </c>
      <c r="AM23" s="6">
        <v>1.4500242706991784</v>
      </c>
      <c r="AN23" s="6">
        <v>1.0914579843030419</v>
      </c>
    </row>
    <row r="24" spans="1:40">
      <c r="A24" s="100">
        <v>46</v>
      </c>
      <c r="B24" s="42" t="s">
        <v>20</v>
      </c>
      <c r="C24" s="26">
        <v>1.5115463857835831E-2</v>
      </c>
      <c r="D24" s="1">
        <v>1.1328772976831126E-2</v>
      </c>
      <c r="E24" s="1">
        <v>1.1386353177046183E-2</v>
      </c>
      <c r="F24" s="1">
        <v>3.9845638490187983E-2</v>
      </c>
      <c r="G24" s="1">
        <v>1.2034014076110426E-2</v>
      </c>
      <c r="H24" s="1">
        <v>1.7776987160599413E-2</v>
      </c>
      <c r="I24" s="1">
        <v>3.6919551679910206E-2</v>
      </c>
      <c r="J24" s="1">
        <v>2.7835194385623679E-2</v>
      </c>
      <c r="K24" s="1">
        <v>6.6718224321672768E-3</v>
      </c>
      <c r="L24" s="1">
        <v>6.5721325323050431E-2</v>
      </c>
      <c r="M24" s="1">
        <v>2.3103439861670138E-2</v>
      </c>
      <c r="N24" s="1">
        <v>2.9861174944864118E-2</v>
      </c>
      <c r="O24" s="1">
        <v>2.2288842922440169E-2</v>
      </c>
      <c r="P24" s="1">
        <v>1.3812591429870699E-2</v>
      </c>
      <c r="Q24" s="1">
        <v>3.8381803696604176E-2</v>
      </c>
      <c r="R24" s="1">
        <v>1.1889088575358106E-2</v>
      </c>
      <c r="S24" s="1">
        <v>9.3162100517032477E-3</v>
      </c>
      <c r="T24" s="1">
        <v>1.557947628923196E-2</v>
      </c>
      <c r="U24" s="1">
        <v>2.3743214910722895E-2</v>
      </c>
      <c r="V24" s="1">
        <v>9.1821482776637004E-3</v>
      </c>
      <c r="W24" s="1">
        <v>1.10842274011304</v>
      </c>
      <c r="X24" s="1">
        <v>4.5142099535335808E-2</v>
      </c>
      <c r="Y24" s="1">
        <v>3.9480721715031003E-2</v>
      </c>
      <c r="Z24" s="1">
        <v>3.1403305797855913E-2</v>
      </c>
      <c r="AA24" s="1">
        <v>6.0471735143959714E-3</v>
      </c>
      <c r="AB24" s="1">
        <v>4.7175620983514787E-3</v>
      </c>
      <c r="AC24" s="1">
        <v>1.1685755930620269E-2</v>
      </c>
      <c r="AD24" s="1">
        <v>1.1999238223429199E-2</v>
      </c>
      <c r="AE24" s="1">
        <v>1.2374893330196798E-2</v>
      </c>
      <c r="AF24" s="1">
        <v>2.1440470562188344E-2</v>
      </c>
      <c r="AG24" s="1">
        <v>1.506301779154739E-2</v>
      </c>
      <c r="AH24" s="1">
        <v>6.5600572361307272E-3</v>
      </c>
      <c r="AI24" s="1">
        <v>8.6046613486359252E-3</v>
      </c>
      <c r="AJ24" s="1">
        <v>3.6367672670455084E-2</v>
      </c>
      <c r="AK24" s="1">
        <v>9.5518304108813366E-3</v>
      </c>
      <c r="AL24" s="2">
        <v>1.5529472571117706E-2</v>
      </c>
      <c r="AM24" s="3">
        <v>1.8261837873687048</v>
      </c>
      <c r="AN24" s="3">
        <v>1.3745996641609668</v>
      </c>
    </row>
    <row r="25" spans="1:40">
      <c r="A25" s="100">
        <v>47</v>
      </c>
      <c r="B25" s="42" t="s">
        <v>171</v>
      </c>
      <c r="C25" s="26">
        <v>2.0838674970976565E-3</v>
      </c>
      <c r="D25" s="1">
        <v>9.333625647827906E-4</v>
      </c>
      <c r="E25" s="1">
        <v>1.207847314666607E-3</v>
      </c>
      <c r="F25" s="1">
        <v>3.7686164817071917E-3</v>
      </c>
      <c r="G25" s="1">
        <v>3.01072771182649E-3</v>
      </c>
      <c r="H25" s="1">
        <v>1.676504578745166E-3</v>
      </c>
      <c r="I25" s="1">
        <v>3.9429170900596774E-3</v>
      </c>
      <c r="J25" s="1">
        <v>3.2117054880492209E-3</v>
      </c>
      <c r="K25" s="1">
        <v>9.9483419836142776E-4</v>
      </c>
      <c r="L25" s="1">
        <v>2.1133472953359976E-3</v>
      </c>
      <c r="M25" s="1">
        <v>1.6697616316186381E-3</v>
      </c>
      <c r="N25" s="1">
        <v>1.2032541215589304E-3</v>
      </c>
      <c r="O25" s="1">
        <v>1.4422337693723679E-3</v>
      </c>
      <c r="P25" s="1">
        <v>1.4388522457231402E-3</v>
      </c>
      <c r="Q25" s="1">
        <v>2.5462276454262071E-3</v>
      </c>
      <c r="R25" s="1">
        <v>1.5350388300978165E-3</v>
      </c>
      <c r="S25" s="1">
        <v>8.50706917403033E-4</v>
      </c>
      <c r="T25" s="1">
        <v>1.3191032484844273E-3</v>
      </c>
      <c r="U25" s="1">
        <v>2.218938734274751E-3</v>
      </c>
      <c r="V25" s="1">
        <v>1.5041749993985134E-3</v>
      </c>
      <c r="W25" s="1">
        <v>1.3057787592572546E-3</v>
      </c>
      <c r="X25" s="1">
        <v>1.0981479103525347</v>
      </c>
      <c r="Y25" s="1">
        <v>1.1502505443367091E-2</v>
      </c>
      <c r="Z25" s="1">
        <v>4.3694200997573835E-3</v>
      </c>
      <c r="AA25" s="1">
        <v>2.323000128349211E-3</v>
      </c>
      <c r="AB25" s="1">
        <v>6.5933745058721876E-4</v>
      </c>
      <c r="AC25" s="1">
        <v>4.553888507313965E-3</v>
      </c>
      <c r="AD25" s="1">
        <v>5.0316961147297912E-3</v>
      </c>
      <c r="AE25" s="1">
        <v>4.7927692411740492E-3</v>
      </c>
      <c r="AF25" s="1">
        <v>1.120414545409072E-2</v>
      </c>
      <c r="AG25" s="1">
        <v>6.9846294505623002E-3</v>
      </c>
      <c r="AH25" s="1">
        <v>3.4010934341684E-3</v>
      </c>
      <c r="AI25" s="1">
        <v>1.425193106760787E-3</v>
      </c>
      <c r="AJ25" s="1">
        <v>1.094950408187525E-2</v>
      </c>
      <c r="AK25" s="1">
        <v>1.26044154648955E-3</v>
      </c>
      <c r="AL25" s="2">
        <v>5.548702708461634E-3</v>
      </c>
      <c r="AM25" s="3">
        <v>1.2121320382434693</v>
      </c>
      <c r="AN25" s="3">
        <v>0.91239244604673386</v>
      </c>
    </row>
    <row r="26" spans="1:40">
      <c r="A26" s="100">
        <v>48</v>
      </c>
      <c r="B26" s="42" t="s">
        <v>172</v>
      </c>
      <c r="C26" s="26">
        <v>7.4697970205811742E-4</v>
      </c>
      <c r="D26" s="1">
        <v>3.118157255714533E-4</v>
      </c>
      <c r="E26" s="1">
        <v>3.739053550428693E-4</v>
      </c>
      <c r="F26" s="1">
        <v>1.5496828965469067E-3</v>
      </c>
      <c r="G26" s="1">
        <v>7.0625572878151076E-4</v>
      </c>
      <c r="H26" s="1">
        <v>4.2342906584313722E-4</v>
      </c>
      <c r="I26" s="1">
        <v>1.7701140079842885E-3</v>
      </c>
      <c r="J26" s="1">
        <v>1.9138433613996898E-3</v>
      </c>
      <c r="K26" s="1">
        <v>1.6333084239699558E-4</v>
      </c>
      <c r="L26" s="1">
        <v>2.8039999763964456E-3</v>
      </c>
      <c r="M26" s="1">
        <v>5.5303653350067194E-4</v>
      </c>
      <c r="N26" s="1">
        <v>4.6430023606249264E-4</v>
      </c>
      <c r="O26" s="1">
        <v>5.14621293258003E-4</v>
      </c>
      <c r="P26" s="1">
        <v>5.2336165737691383E-4</v>
      </c>
      <c r="Q26" s="1">
        <v>1.3715849247580964E-3</v>
      </c>
      <c r="R26" s="1">
        <v>7.4559462334978187E-4</v>
      </c>
      <c r="S26" s="1">
        <v>3.8360184095172732E-4</v>
      </c>
      <c r="T26" s="1">
        <v>5.9213110748828344E-4</v>
      </c>
      <c r="U26" s="1">
        <v>6.9769962785304557E-4</v>
      </c>
      <c r="V26" s="1">
        <v>1.8889938340535958E-3</v>
      </c>
      <c r="W26" s="1">
        <v>9.82702555470771E-3</v>
      </c>
      <c r="X26" s="1">
        <v>2.2879703303418145E-3</v>
      </c>
      <c r="Y26" s="1">
        <v>1.0005448821776473</v>
      </c>
      <c r="Z26" s="1">
        <v>1.9773760957792407E-3</v>
      </c>
      <c r="AA26" s="1">
        <v>2.7168794621708274E-3</v>
      </c>
      <c r="AB26" s="1">
        <v>3.365548018609962E-4</v>
      </c>
      <c r="AC26" s="1">
        <v>2.0324515425960256E-3</v>
      </c>
      <c r="AD26" s="1">
        <v>4.7744445392230604E-3</v>
      </c>
      <c r="AE26" s="1">
        <v>2.276523950215115E-2</v>
      </c>
      <c r="AF26" s="1">
        <v>4.2831073410944014E-3</v>
      </c>
      <c r="AG26" s="1">
        <v>3.3300674759941407E-3</v>
      </c>
      <c r="AH26" s="1">
        <v>5.4190569419763283E-4</v>
      </c>
      <c r="AI26" s="1">
        <v>6.3210753582156206E-4</v>
      </c>
      <c r="AJ26" s="1">
        <v>1.2585817204183431E-2</v>
      </c>
      <c r="AK26" s="1">
        <v>5.6336878894697217E-4</v>
      </c>
      <c r="AL26" s="2">
        <v>9.3975855502290827E-3</v>
      </c>
      <c r="AM26" s="3">
        <v>1.0970950659376195</v>
      </c>
      <c r="AN26" s="3">
        <v>0.82580215618025765</v>
      </c>
    </row>
    <row r="27" spans="1:40">
      <c r="A27" s="100">
        <v>51</v>
      </c>
      <c r="B27" s="42" t="s">
        <v>21</v>
      </c>
      <c r="C27" s="26">
        <v>4.8147867328176962E-2</v>
      </c>
      <c r="D27" s="1">
        <v>2.3140503548073271E-2</v>
      </c>
      <c r="E27" s="1">
        <v>5.2087377053654793E-2</v>
      </c>
      <c r="F27" s="1">
        <v>2.3950925153624868E-2</v>
      </c>
      <c r="G27" s="1">
        <v>4.8596068321893678E-2</v>
      </c>
      <c r="H27" s="1">
        <v>6.0548980064184299E-2</v>
      </c>
      <c r="I27" s="1">
        <v>6.5528383638258234E-2</v>
      </c>
      <c r="J27" s="1">
        <v>2.2503863843868002E-2</v>
      </c>
      <c r="K27" s="1">
        <v>6.6727516156373243E-3</v>
      </c>
      <c r="L27" s="1">
        <v>3.1754063322101865E-2</v>
      </c>
      <c r="M27" s="1">
        <v>1.343919037424389E-2</v>
      </c>
      <c r="N27" s="1">
        <v>1.3380590109292795E-2</v>
      </c>
      <c r="O27" s="1">
        <v>5.1717274325173111E-2</v>
      </c>
      <c r="P27" s="1">
        <v>4.8622438726159317E-2</v>
      </c>
      <c r="Q27" s="1">
        <v>4.0488329730135199E-2</v>
      </c>
      <c r="R27" s="1">
        <v>4.3260056572759165E-2</v>
      </c>
      <c r="S27" s="1">
        <v>4.3357455837715629E-2</v>
      </c>
      <c r="T27" s="1">
        <v>3.8423872610852595E-2</v>
      </c>
      <c r="U27" s="1">
        <v>5.7899996335429339E-2</v>
      </c>
      <c r="V27" s="1">
        <v>5.2926218983269574E-2</v>
      </c>
      <c r="W27" s="1">
        <v>1.7225480037588333E-2</v>
      </c>
      <c r="X27" s="1">
        <v>2.2246766427970282E-2</v>
      </c>
      <c r="Y27" s="1">
        <v>1.3938974188074325E-2</v>
      </c>
      <c r="Z27" s="1">
        <v>1.015629059724549</v>
      </c>
      <c r="AA27" s="1">
        <v>8.596975853599885E-3</v>
      </c>
      <c r="AB27" s="1">
        <v>4.6123433263497056E-3</v>
      </c>
      <c r="AC27" s="1">
        <v>2.5618333744797862E-2</v>
      </c>
      <c r="AD27" s="1">
        <v>1.2927340303709648E-2</v>
      </c>
      <c r="AE27" s="1">
        <v>1.3208329935756871E-2</v>
      </c>
      <c r="AF27" s="1">
        <v>1.2187181769463408E-2</v>
      </c>
      <c r="AG27" s="1">
        <v>4.0113711381054476E-2</v>
      </c>
      <c r="AH27" s="1">
        <v>3.418741954150601E-2</v>
      </c>
      <c r="AI27" s="1">
        <v>1.864436137911046E-2</v>
      </c>
      <c r="AJ27" s="1">
        <v>4.1223929675865377E-2</v>
      </c>
      <c r="AK27" s="1">
        <v>0.17382665900820629</v>
      </c>
      <c r="AL27" s="2">
        <v>1.7671947017306944E-2</v>
      </c>
      <c r="AM27" s="3">
        <v>2.258305020809412</v>
      </c>
      <c r="AN27" s="3">
        <v>1.6998646821032666</v>
      </c>
    </row>
    <row r="28" spans="1:40">
      <c r="A28" s="101">
        <v>53</v>
      </c>
      <c r="B28" s="43" t="s">
        <v>22</v>
      </c>
      <c r="C28" s="30">
        <v>6.8440998632186764E-3</v>
      </c>
      <c r="D28" s="44">
        <v>6.5166342335824965E-3</v>
      </c>
      <c r="E28" s="44">
        <v>9.6976244972108629E-3</v>
      </c>
      <c r="F28" s="44">
        <v>3.0935682379843236E-2</v>
      </c>
      <c r="G28" s="44">
        <v>6.7992318724742033E-3</v>
      </c>
      <c r="H28" s="44">
        <v>9.8340185453173242E-3</v>
      </c>
      <c r="I28" s="44">
        <v>8.7927551263497009E-3</v>
      </c>
      <c r="J28" s="44">
        <v>6.2850979176480087E-3</v>
      </c>
      <c r="K28" s="44">
        <v>2.6934274886446811E-3</v>
      </c>
      <c r="L28" s="44">
        <v>1.0134200350563574E-2</v>
      </c>
      <c r="M28" s="44">
        <v>4.699746944994497E-3</v>
      </c>
      <c r="N28" s="44">
        <v>5.3176779880452166E-3</v>
      </c>
      <c r="O28" s="44">
        <v>9.9395577385860447E-3</v>
      </c>
      <c r="P28" s="44">
        <v>7.7520206252398548E-3</v>
      </c>
      <c r="Q28" s="44">
        <v>7.5067922756530967E-3</v>
      </c>
      <c r="R28" s="44">
        <v>4.9004975433044502E-3</v>
      </c>
      <c r="S28" s="44">
        <v>3.6749831925158836E-3</v>
      </c>
      <c r="T28" s="44">
        <v>5.8509199997480296E-3</v>
      </c>
      <c r="U28" s="44">
        <v>6.0913383258511377E-3</v>
      </c>
      <c r="V28" s="44">
        <v>1.2468107627603829E-2</v>
      </c>
      <c r="W28" s="44">
        <v>1.9086418570461047E-2</v>
      </c>
      <c r="X28" s="44">
        <v>6.8519621442668967E-3</v>
      </c>
      <c r="Y28" s="44">
        <v>9.2451561340318178E-3</v>
      </c>
      <c r="Z28" s="44">
        <v>1.4632096272323264E-2</v>
      </c>
      <c r="AA28" s="44">
        <v>1.0429580020215308</v>
      </c>
      <c r="AB28" s="44">
        <v>5.577163675720205E-2</v>
      </c>
      <c r="AC28" s="44">
        <v>1.8208487817850717E-2</v>
      </c>
      <c r="AD28" s="44">
        <v>7.5032604360140082E-3</v>
      </c>
      <c r="AE28" s="44">
        <v>3.165835415706051E-2</v>
      </c>
      <c r="AF28" s="44">
        <v>2.5149976674610306E-3</v>
      </c>
      <c r="AG28" s="44">
        <v>6.7306116762796053E-3</v>
      </c>
      <c r="AH28" s="44">
        <v>4.5851346283639821E-2</v>
      </c>
      <c r="AI28" s="44">
        <v>1.0325641332274513E-2</v>
      </c>
      <c r="AJ28" s="44">
        <v>1.0088776663864523E-2</v>
      </c>
      <c r="AK28" s="44">
        <v>3.9272839207346597E-3</v>
      </c>
      <c r="AL28" s="45">
        <v>1.4263186861178119E-2</v>
      </c>
      <c r="AM28" s="6">
        <v>1.4663516332525681</v>
      </c>
      <c r="AN28" s="6">
        <v>1.1037478683978197</v>
      </c>
    </row>
    <row r="29" spans="1:40">
      <c r="A29" s="100">
        <v>55</v>
      </c>
      <c r="B29" s="42" t="s">
        <v>23</v>
      </c>
      <c r="C29" s="26">
        <v>3.0355523227395833E-3</v>
      </c>
      <c r="D29" s="1">
        <v>2.1687193170802695E-3</v>
      </c>
      <c r="E29" s="1">
        <v>2.6330595689263618E-3</v>
      </c>
      <c r="F29" s="1">
        <v>6.8849492564530502E-3</v>
      </c>
      <c r="G29" s="1">
        <v>2.5506346643324805E-3</v>
      </c>
      <c r="H29" s="1">
        <v>2.6806354850436582E-3</v>
      </c>
      <c r="I29" s="1">
        <v>3.0433918476084165E-3</v>
      </c>
      <c r="J29" s="1">
        <v>1.9506083664653021E-3</v>
      </c>
      <c r="K29" s="1">
        <v>6.4161872260548635E-4</v>
      </c>
      <c r="L29" s="1">
        <v>3.3099145918577605E-3</v>
      </c>
      <c r="M29" s="1">
        <v>1.5681689039711213E-3</v>
      </c>
      <c r="N29" s="1">
        <v>1.356215791792465E-3</v>
      </c>
      <c r="O29" s="1">
        <v>3.9153771754208665E-3</v>
      </c>
      <c r="P29" s="1">
        <v>2.8444988261301734E-3</v>
      </c>
      <c r="Q29" s="1">
        <v>2.6402053078735193E-3</v>
      </c>
      <c r="R29" s="1">
        <v>2.5124151550253372E-3</v>
      </c>
      <c r="S29" s="1">
        <v>3.705051248292522E-3</v>
      </c>
      <c r="T29" s="1">
        <v>2.37420118911242E-3</v>
      </c>
      <c r="U29" s="1">
        <v>4.1201861720119902E-3</v>
      </c>
      <c r="V29" s="1">
        <v>4.2877963783246814E-3</v>
      </c>
      <c r="W29" s="1">
        <v>5.976150530590512E-3</v>
      </c>
      <c r="X29" s="1">
        <v>3.273482691237891E-3</v>
      </c>
      <c r="Y29" s="1">
        <v>3.3177844228210072E-3</v>
      </c>
      <c r="Z29" s="1">
        <v>1.928374171201433E-2</v>
      </c>
      <c r="AA29" s="1">
        <v>1.5668329964251052E-2</v>
      </c>
      <c r="AB29" s="1">
        <v>1.0163187983252964</v>
      </c>
      <c r="AC29" s="1">
        <v>1.9668142358736887E-2</v>
      </c>
      <c r="AD29" s="1">
        <v>1.0177626482181444E-2</v>
      </c>
      <c r="AE29" s="1">
        <v>2.3146865229992162E-3</v>
      </c>
      <c r="AF29" s="1">
        <v>3.8919036169263099E-3</v>
      </c>
      <c r="AG29" s="1">
        <v>1.1557904497083408E-2</v>
      </c>
      <c r="AH29" s="1">
        <v>1.5967873466701556E-2</v>
      </c>
      <c r="AI29" s="1">
        <v>6.7699096413768979E-3</v>
      </c>
      <c r="AJ29" s="1">
        <v>1.0450339974357972E-2</v>
      </c>
      <c r="AK29" s="1">
        <v>4.1572975123131102E-3</v>
      </c>
      <c r="AL29" s="2">
        <v>2.3794067189061845E-2</v>
      </c>
      <c r="AM29" s="3">
        <v>1.2308112391990171</v>
      </c>
      <c r="AN29" s="3">
        <v>0.92645259899403809</v>
      </c>
    </row>
    <row r="30" spans="1:40">
      <c r="A30" s="100">
        <v>57</v>
      </c>
      <c r="B30" s="42" t="s">
        <v>184</v>
      </c>
      <c r="C30" s="26">
        <v>4.5900741569311621E-2</v>
      </c>
      <c r="D30" s="1">
        <v>4.5913295825789652E-2</v>
      </c>
      <c r="E30" s="1">
        <v>3.583503140607016E-2</v>
      </c>
      <c r="F30" s="1">
        <v>0.22206593987263887</v>
      </c>
      <c r="G30" s="1">
        <v>2.8510467373147053E-2</v>
      </c>
      <c r="H30" s="1">
        <v>1.7699990678059586E-2</v>
      </c>
      <c r="I30" s="1">
        <v>3.4839191572068245E-2</v>
      </c>
      <c r="J30" s="1">
        <v>1.9642239154384164E-2</v>
      </c>
      <c r="K30" s="1">
        <v>1.7533509006364679E-2</v>
      </c>
      <c r="L30" s="1">
        <v>4.3597235105249627E-2</v>
      </c>
      <c r="M30" s="1">
        <v>1.9194352516287802E-2</v>
      </c>
      <c r="N30" s="1">
        <v>3.9155625360349833E-2</v>
      </c>
      <c r="O30" s="1">
        <v>2.8510126586628905E-2</v>
      </c>
      <c r="P30" s="1">
        <v>2.1855908195982973E-2</v>
      </c>
      <c r="Q30" s="1">
        <v>2.049938208568378E-2</v>
      </c>
      <c r="R30" s="1">
        <v>1.789623847336172E-2</v>
      </c>
      <c r="S30" s="1">
        <v>1.3866290617684164E-2</v>
      </c>
      <c r="T30" s="1">
        <v>2.1178397635837204E-2</v>
      </c>
      <c r="U30" s="1">
        <v>5.1909982320886804E-2</v>
      </c>
      <c r="V30" s="1">
        <v>3.6046804182381993E-2</v>
      </c>
      <c r="W30" s="1">
        <v>3.7636221963332557E-2</v>
      </c>
      <c r="X30" s="1">
        <v>1.9409675234831367E-2</v>
      </c>
      <c r="Y30" s="1">
        <v>4.4804483328068301E-2</v>
      </c>
      <c r="Z30" s="1">
        <v>3.9475653416081925E-2</v>
      </c>
      <c r="AA30" s="1">
        <v>2.7955581117271634E-2</v>
      </c>
      <c r="AB30" s="1">
        <v>5.6741824009028741E-3</v>
      </c>
      <c r="AC30" s="1">
        <v>1.1164579709266242</v>
      </c>
      <c r="AD30" s="1">
        <v>2.1969633678382682E-2</v>
      </c>
      <c r="AE30" s="1">
        <v>2.8182042615827706E-2</v>
      </c>
      <c r="AF30" s="1">
        <v>1.8713241461319183E-2</v>
      </c>
      <c r="AG30" s="1">
        <v>1.5942598679989737E-2</v>
      </c>
      <c r="AH30" s="1">
        <v>2.8726086019051366E-2</v>
      </c>
      <c r="AI30" s="1">
        <v>1.4953985933834926E-2</v>
      </c>
      <c r="AJ30" s="1">
        <v>3.057046389100445E-2</v>
      </c>
      <c r="AK30" s="1">
        <v>4.4797327728177676E-2</v>
      </c>
      <c r="AL30" s="2">
        <v>8.8760808830558022E-2</v>
      </c>
      <c r="AM30" s="3">
        <v>2.3656807067634271</v>
      </c>
      <c r="AN30" s="3">
        <v>1.7806881911456469</v>
      </c>
    </row>
    <row r="31" spans="1:40">
      <c r="A31" s="100">
        <v>59</v>
      </c>
      <c r="B31" s="42" t="s">
        <v>25</v>
      </c>
      <c r="C31" s="26">
        <v>4.7131893320133617E-3</v>
      </c>
      <c r="D31" s="1">
        <v>3.1983448929239515E-3</v>
      </c>
      <c r="E31" s="1">
        <v>6.4857223225843145E-3</v>
      </c>
      <c r="F31" s="1">
        <v>1.0682614987579123E-2</v>
      </c>
      <c r="G31" s="1">
        <v>5.1566799601865006E-3</v>
      </c>
      <c r="H31" s="1">
        <v>5.7657838400891736E-3</v>
      </c>
      <c r="I31" s="1">
        <v>5.6987661456511709E-3</v>
      </c>
      <c r="J31" s="1">
        <v>5.0290267199905089E-3</v>
      </c>
      <c r="K31" s="1">
        <v>9.8839547365036241E-4</v>
      </c>
      <c r="L31" s="1">
        <v>7.3509016303886232E-3</v>
      </c>
      <c r="M31" s="1">
        <v>2.6684330741085513E-3</v>
      </c>
      <c r="N31" s="1">
        <v>2.8904692731356258E-3</v>
      </c>
      <c r="O31" s="1">
        <v>6.3887012551897202E-3</v>
      </c>
      <c r="P31" s="1">
        <v>6.4941492375676438E-3</v>
      </c>
      <c r="Q31" s="1">
        <v>8.9930841685626432E-3</v>
      </c>
      <c r="R31" s="1">
        <v>1.0602375047827305E-2</v>
      </c>
      <c r="S31" s="1">
        <v>9.2299663621227095E-3</v>
      </c>
      <c r="T31" s="1">
        <v>4.5382855485512196E-3</v>
      </c>
      <c r="U31" s="1">
        <v>6.9341919385966866E-3</v>
      </c>
      <c r="V31" s="1">
        <v>9.2844776841390381E-3</v>
      </c>
      <c r="W31" s="1">
        <v>1.09740698084386E-2</v>
      </c>
      <c r="X31" s="1">
        <v>2.8651015171319159E-2</v>
      </c>
      <c r="Y31" s="1">
        <v>8.1553699400802454E-3</v>
      </c>
      <c r="Z31" s="1">
        <v>2.7282214860785622E-2</v>
      </c>
      <c r="AA31" s="1">
        <v>3.7928060109875962E-2</v>
      </c>
      <c r="AB31" s="1">
        <v>5.0868887417886109E-3</v>
      </c>
      <c r="AC31" s="1">
        <v>1.2279805628915704E-2</v>
      </c>
      <c r="AD31" s="1">
        <v>1.1182282450269649</v>
      </c>
      <c r="AE31" s="1">
        <v>1.8324897337085568E-2</v>
      </c>
      <c r="AF31" s="1">
        <v>1.137597997227778E-2</v>
      </c>
      <c r="AG31" s="1">
        <v>1.1567057257096454E-2</v>
      </c>
      <c r="AH31" s="1">
        <v>4.021580591307173E-2</v>
      </c>
      <c r="AI31" s="1">
        <v>3.3732300812000737E-2</v>
      </c>
      <c r="AJ31" s="1">
        <v>1.543753140072629E-2</v>
      </c>
      <c r="AK31" s="1">
        <v>5.5983484878000872E-3</v>
      </c>
      <c r="AL31" s="2">
        <v>3.09548840214099E-2</v>
      </c>
      <c r="AM31" s="3">
        <v>1.5388860333844956</v>
      </c>
      <c r="AN31" s="3">
        <v>1.1583457477301775</v>
      </c>
    </row>
    <row r="32" spans="1:40">
      <c r="A32" s="100">
        <v>61</v>
      </c>
      <c r="B32" s="42" t="s">
        <v>26</v>
      </c>
      <c r="C32" s="26">
        <v>1.2639410613327624E-3</v>
      </c>
      <c r="D32" s="1">
        <v>1.0772484321783697E-3</v>
      </c>
      <c r="E32" s="1">
        <v>1.1742922950376102E-3</v>
      </c>
      <c r="F32" s="1">
        <v>1.0243909991608428E-3</v>
      </c>
      <c r="G32" s="1">
        <v>5.4407731449937578E-4</v>
      </c>
      <c r="H32" s="1">
        <v>3.8784028113369627E-4</v>
      </c>
      <c r="I32" s="1">
        <v>5.9882690668159341E-4</v>
      </c>
      <c r="J32" s="1">
        <v>2.981755134676707E-4</v>
      </c>
      <c r="K32" s="1">
        <v>8.3588497801282359E-5</v>
      </c>
      <c r="L32" s="1">
        <v>7.2263692489753706E-4</v>
      </c>
      <c r="M32" s="1">
        <v>2.9967411159724874E-4</v>
      </c>
      <c r="N32" s="1">
        <v>3.6502211274892793E-4</v>
      </c>
      <c r="O32" s="1">
        <v>5.4185284064466684E-4</v>
      </c>
      <c r="P32" s="1">
        <v>6.1635407021612442E-4</v>
      </c>
      <c r="Q32" s="1">
        <v>3.2881260959097199E-4</v>
      </c>
      <c r="R32" s="1">
        <v>5.5065921094869937E-4</v>
      </c>
      <c r="S32" s="1">
        <v>4.8375891832653335E-4</v>
      </c>
      <c r="T32" s="1">
        <v>3.3562077254289328E-4</v>
      </c>
      <c r="U32" s="1">
        <v>5.4415927910234226E-4</v>
      </c>
      <c r="V32" s="1">
        <v>1.3381203731305778E-3</v>
      </c>
      <c r="W32" s="1">
        <v>6.0982876454042335E-4</v>
      </c>
      <c r="X32" s="1">
        <v>9.4575161109203775E-4</v>
      </c>
      <c r="Y32" s="1">
        <v>2.6102773078963182E-4</v>
      </c>
      <c r="Z32" s="1">
        <v>1.4370910384505099E-3</v>
      </c>
      <c r="AA32" s="1">
        <v>8.5699665146751237E-4</v>
      </c>
      <c r="AB32" s="1">
        <v>9.8357109165879853E-4</v>
      </c>
      <c r="AC32" s="1">
        <v>1.9811966428860744E-3</v>
      </c>
      <c r="AD32" s="1">
        <v>1.1424363433767792E-3</v>
      </c>
      <c r="AE32" s="1">
        <v>1.0002823936225813</v>
      </c>
      <c r="AF32" s="1">
        <v>1.0481555763067608E-3</v>
      </c>
      <c r="AG32" s="1">
        <v>8.8470146125462813E-4</v>
      </c>
      <c r="AH32" s="1">
        <v>9.2303674484731329E-4</v>
      </c>
      <c r="AI32" s="1">
        <v>1.0424066553226629E-3</v>
      </c>
      <c r="AJ32" s="1">
        <v>6.636387946853268E-4</v>
      </c>
      <c r="AK32" s="1">
        <v>3.9487232075009282E-4</v>
      </c>
      <c r="AL32" s="2">
        <v>0.22718627342935049</v>
      </c>
      <c r="AM32" s="3">
        <v>1.2532224310043998</v>
      </c>
      <c r="AN32" s="3">
        <v>0.94332188506601333</v>
      </c>
    </row>
    <row r="33" spans="1:40">
      <c r="A33" s="101">
        <v>63</v>
      </c>
      <c r="B33" s="43" t="s">
        <v>27</v>
      </c>
      <c r="C33" s="30">
        <v>1.6738774739940153E-3</v>
      </c>
      <c r="D33" s="44">
        <v>4.7510257002798548E-3</v>
      </c>
      <c r="E33" s="44">
        <v>2.5939146716064581E-3</v>
      </c>
      <c r="F33" s="44">
        <v>3.833372612127912E-3</v>
      </c>
      <c r="G33" s="44">
        <v>3.1864462901209363E-3</v>
      </c>
      <c r="H33" s="44">
        <v>8.2454144976384924E-3</v>
      </c>
      <c r="I33" s="44">
        <v>3.5038731553495104E-3</v>
      </c>
      <c r="J33" s="44">
        <v>2.6784963753852815E-2</v>
      </c>
      <c r="K33" s="44">
        <v>1.5715445072667304E-3</v>
      </c>
      <c r="L33" s="44">
        <v>1.4869825819225913E-2</v>
      </c>
      <c r="M33" s="44">
        <v>5.4677070912317414E-3</v>
      </c>
      <c r="N33" s="44">
        <v>5.2369893292254863E-3</v>
      </c>
      <c r="O33" s="44">
        <v>7.4593487065702097E-3</v>
      </c>
      <c r="P33" s="44">
        <v>3.1377360849797802E-2</v>
      </c>
      <c r="Q33" s="44">
        <v>5.155056968492245E-2</v>
      </c>
      <c r="R33" s="44">
        <v>3.6359229786629477E-2</v>
      </c>
      <c r="S33" s="44">
        <v>2.6420580415685721E-2</v>
      </c>
      <c r="T33" s="44">
        <v>3.609263547082573E-2</v>
      </c>
      <c r="U33" s="44">
        <v>1.6999616915281086E-2</v>
      </c>
      <c r="V33" s="44">
        <v>2.6540493801620593E-3</v>
      </c>
      <c r="W33" s="44">
        <v>5.1786079617029334E-3</v>
      </c>
      <c r="X33" s="44">
        <v>1.5406193271590345E-3</v>
      </c>
      <c r="Y33" s="44">
        <v>9.1464417600250082E-4</v>
      </c>
      <c r="Z33" s="44">
        <v>3.2479594176239631E-3</v>
      </c>
      <c r="AA33" s="44">
        <v>1.4536569977190057E-3</v>
      </c>
      <c r="AB33" s="44">
        <v>3.7051603391358764E-4</v>
      </c>
      <c r="AC33" s="44">
        <v>2.4442686660084874E-3</v>
      </c>
      <c r="AD33" s="44">
        <v>1.485719386889346E-2</v>
      </c>
      <c r="AE33" s="44">
        <v>1.0221407280494445E-3</v>
      </c>
      <c r="AF33" s="44">
        <v>1.0018312885628147</v>
      </c>
      <c r="AG33" s="44">
        <v>4.279212391769106E-3</v>
      </c>
      <c r="AH33" s="44">
        <v>1.1260486995619691E-3</v>
      </c>
      <c r="AI33" s="44">
        <v>3.5110802217576385E-3</v>
      </c>
      <c r="AJ33" s="44">
        <v>1.1656860764871558E-3</v>
      </c>
      <c r="AK33" s="44">
        <v>1.9167240690498839E-3</v>
      </c>
      <c r="AL33" s="45">
        <v>1.9401275496183569E-2</v>
      </c>
      <c r="AM33" s="6">
        <v>1.354893268806491</v>
      </c>
      <c r="AN33" s="6">
        <v>1.019851257664973</v>
      </c>
    </row>
    <row r="34" spans="1:40">
      <c r="A34" s="100">
        <v>64</v>
      </c>
      <c r="B34" s="42" t="s">
        <v>176</v>
      </c>
      <c r="C34" s="26">
        <v>4.1230968056243152E-4</v>
      </c>
      <c r="D34" s="1">
        <v>1.2573695648963757E-4</v>
      </c>
      <c r="E34" s="1">
        <v>1.0752776680823644E-4</v>
      </c>
      <c r="F34" s="1">
        <v>5.3773783571751E-4</v>
      </c>
      <c r="G34" s="1">
        <v>1.2039377082753858E-4</v>
      </c>
      <c r="H34" s="1">
        <v>5.6797251161177365E-5</v>
      </c>
      <c r="I34" s="1">
        <v>9.6702573103481416E-5</v>
      </c>
      <c r="J34" s="1">
        <v>5.9553626855329475E-5</v>
      </c>
      <c r="K34" s="1">
        <v>4.2981528448859183E-5</v>
      </c>
      <c r="L34" s="1">
        <v>1.1900667396371809E-4</v>
      </c>
      <c r="M34" s="1">
        <v>5.4192856294788276E-5</v>
      </c>
      <c r="N34" s="1">
        <v>9.8671699336859043E-5</v>
      </c>
      <c r="O34" s="1">
        <v>8.1503674212993278E-5</v>
      </c>
      <c r="P34" s="1">
        <v>6.7351699843886279E-5</v>
      </c>
      <c r="Q34" s="1">
        <v>6.281820066528763E-5</v>
      </c>
      <c r="R34" s="1">
        <v>6.01467815905458E-5</v>
      </c>
      <c r="S34" s="1">
        <v>4.8238046535365169E-5</v>
      </c>
      <c r="T34" s="1">
        <v>6.0139338036388901E-5</v>
      </c>
      <c r="U34" s="1">
        <v>1.382413333448499E-4</v>
      </c>
      <c r="V34" s="1">
        <v>1.126507094713455E-4</v>
      </c>
      <c r="W34" s="1">
        <v>1.0681533385356528E-4</v>
      </c>
      <c r="X34" s="1">
        <v>3.6281193590687917E-4</v>
      </c>
      <c r="Y34" s="1">
        <v>1.1742907427372998E-4</v>
      </c>
      <c r="Z34" s="1">
        <v>1.5898410129435505E-4</v>
      </c>
      <c r="AA34" s="1">
        <v>2.2498059307591163E-4</v>
      </c>
      <c r="AB34" s="1">
        <v>4.3956727802514189E-5</v>
      </c>
      <c r="AC34" s="1">
        <v>2.6043978501911987E-3</v>
      </c>
      <c r="AD34" s="1">
        <v>9.0172085058985436E-4</v>
      </c>
      <c r="AE34" s="1">
        <v>1.1025539877846332E-4</v>
      </c>
      <c r="AF34" s="1">
        <v>9.8531650599816028E-5</v>
      </c>
      <c r="AG34" s="1">
        <v>1.0282680914593703</v>
      </c>
      <c r="AH34" s="1">
        <v>1.1686721123710848E-4</v>
      </c>
      <c r="AI34" s="1">
        <v>9.2972960954960127E-5</v>
      </c>
      <c r="AJ34" s="1">
        <v>1.220634706169325E-4</v>
      </c>
      <c r="AK34" s="1">
        <v>1.1784580952629049E-4</v>
      </c>
      <c r="AL34" s="2">
        <v>3.4084734605906073E-3</v>
      </c>
      <c r="AM34" s="3">
        <v>1.0393188998919325</v>
      </c>
      <c r="AN34" s="3">
        <v>0.78231305119956873</v>
      </c>
    </row>
    <row r="35" spans="1:40">
      <c r="A35" s="100">
        <v>65</v>
      </c>
      <c r="B35" s="42" t="s">
        <v>177</v>
      </c>
      <c r="C35" s="26">
        <v>3.5604609120843685E-4</v>
      </c>
      <c r="D35" s="1">
        <v>3.1882700315849738E-4</v>
      </c>
      <c r="E35" s="1">
        <v>9.2669347100905498E-3</v>
      </c>
      <c r="F35" s="1">
        <v>3.6152607635673508E-3</v>
      </c>
      <c r="G35" s="1">
        <v>1.2316435380483784E-3</v>
      </c>
      <c r="H35" s="1">
        <v>1.2969587439518966E-3</v>
      </c>
      <c r="I35" s="1">
        <v>7.8754513443427573E-4</v>
      </c>
      <c r="J35" s="1">
        <v>1.1585744405653061E-3</v>
      </c>
      <c r="K35" s="1">
        <v>2.3173764008514264E-4</v>
      </c>
      <c r="L35" s="1">
        <v>1.4473505020220095E-3</v>
      </c>
      <c r="M35" s="1">
        <v>1.4738412549109377E-3</v>
      </c>
      <c r="N35" s="1">
        <v>5.3473170620901042E-4</v>
      </c>
      <c r="O35" s="1">
        <v>1.3311788603486766E-3</v>
      </c>
      <c r="P35" s="1">
        <v>1.3945423162384381E-3</v>
      </c>
      <c r="Q35" s="1">
        <v>1.1723011570241822E-3</v>
      </c>
      <c r="R35" s="1">
        <v>7.4621458226327496E-4</v>
      </c>
      <c r="S35" s="1">
        <v>2.5036086725672101E-4</v>
      </c>
      <c r="T35" s="1">
        <v>6.7001873545441632E-4</v>
      </c>
      <c r="U35" s="1">
        <v>9.248387214598929E-4</v>
      </c>
      <c r="V35" s="1">
        <v>1.5212150730321563E-3</v>
      </c>
      <c r="W35" s="1">
        <v>1.5833149509266655E-3</v>
      </c>
      <c r="X35" s="1">
        <v>1.0083644380754007E-2</v>
      </c>
      <c r="Y35" s="1">
        <v>2.3231033530460793E-3</v>
      </c>
      <c r="Z35" s="1">
        <v>1.013157016833035E-3</v>
      </c>
      <c r="AA35" s="1">
        <v>3.348058884170745E-3</v>
      </c>
      <c r="AB35" s="1">
        <v>6.5247602559027808E-4</v>
      </c>
      <c r="AC35" s="1">
        <v>2.0621155751867387E-3</v>
      </c>
      <c r="AD35" s="1">
        <v>1.8480360767443808E-3</v>
      </c>
      <c r="AE35" s="1">
        <v>4.0903553619006964E-4</v>
      </c>
      <c r="AF35" s="1">
        <v>1.1142834922190227E-3</v>
      </c>
      <c r="AG35" s="1">
        <v>1.4720698800989921E-3</v>
      </c>
      <c r="AH35" s="1">
        <v>1.0004383829953358</v>
      </c>
      <c r="AI35" s="1">
        <v>2.6617468401485206E-3</v>
      </c>
      <c r="AJ35" s="1">
        <v>1.0947644568946226E-2</v>
      </c>
      <c r="AK35" s="1">
        <v>3.4029084537091122E-4</v>
      </c>
      <c r="AL35" s="2">
        <v>2.4157926039393065E-3</v>
      </c>
      <c r="AM35" s="3">
        <v>1.0724432748668302</v>
      </c>
      <c r="AN35" s="3">
        <v>0.80724633285006631</v>
      </c>
    </row>
    <row r="36" spans="1:40">
      <c r="A36" s="100">
        <v>66</v>
      </c>
      <c r="B36" s="42" t="s">
        <v>28</v>
      </c>
      <c r="C36" s="26">
        <v>1.7306406235286367E-2</v>
      </c>
      <c r="D36" s="1">
        <v>1.9586315819285809E-2</v>
      </c>
      <c r="E36" s="1">
        <v>1.1891769763397243E-2</v>
      </c>
      <c r="F36" s="1">
        <v>3.1075200622582913E-2</v>
      </c>
      <c r="G36" s="1">
        <v>1.8373501377358478E-2</v>
      </c>
      <c r="H36" s="1">
        <v>1.3484293708059869E-2</v>
      </c>
      <c r="I36" s="1">
        <v>1.6697881955103817E-2</v>
      </c>
      <c r="J36" s="1">
        <v>1.3970082920821948E-2</v>
      </c>
      <c r="K36" s="1">
        <v>3.5392301264008138E-3</v>
      </c>
      <c r="L36" s="1">
        <v>2.506779532957884E-2</v>
      </c>
      <c r="M36" s="1">
        <v>7.8609586562510842E-3</v>
      </c>
      <c r="N36" s="1">
        <v>8.0989056576064658E-3</v>
      </c>
      <c r="O36" s="1">
        <v>1.6085683388683256E-2</v>
      </c>
      <c r="P36" s="1">
        <v>1.7600180249318378E-2</v>
      </c>
      <c r="Q36" s="1">
        <v>2.8555866021485219E-2</v>
      </c>
      <c r="R36" s="1">
        <v>2.0772331484885141E-2</v>
      </c>
      <c r="S36" s="1">
        <v>1.3876011285830254E-2</v>
      </c>
      <c r="T36" s="1">
        <v>1.7464771178576331E-2</v>
      </c>
      <c r="U36" s="1">
        <v>2.4826952663974004E-2</v>
      </c>
      <c r="V36" s="1">
        <v>4.8629300158447922E-2</v>
      </c>
      <c r="W36" s="1">
        <v>3.8110782317666653E-2</v>
      </c>
      <c r="X36" s="1">
        <v>6.8777816226460037E-2</v>
      </c>
      <c r="Y36" s="1">
        <v>2.8661530985619178E-2</v>
      </c>
      <c r="Z36" s="1">
        <v>4.0122681072052621E-2</v>
      </c>
      <c r="AA36" s="1">
        <v>5.1361612456872138E-2</v>
      </c>
      <c r="AB36" s="1">
        <v>1.6300026117053425E-2</v>
      </c>
      <c r="AC36" s="1">
        <v>5.4117737098026517E-2</v>
      </c>
      <c r="AD36" s="1">
        <v>6.1439518838269806E-2</v>
      </c>
      <c r="AE36" s="1">
        <v>3.7917619857002698E-2</v>
      </c>
      <c r="AF36" s="1">
        <v>2.3612009861966855E-2</v>
      </c>
      <c r="AG36" s="1">
        <v>2.7449418778884203E-2</v>
      </c>
      <c r="AH36" s="1">
        <v>3.8836211695801051E-2</v>
      </c>
      <c r="AI36" s="1">
        <v>1.0537724127039216</v>
      </c>
      <c r="AJ36" s="1">
        <v>2.3467452878401639E-2</v>
      </c>
      <c r="AK36" s="1">
        <v>1.0633331504261235E-2</v>
      </c>
      <c r="AL36" s="2">
        <v>3.8144243423088892E-2</v>
      </c>
      <c r="AM36" s="3">
        <v>1.9874878444182829</v>
      </c>
      <c r="AN36" s="3">
        <v>1.4960159773391895</v>
      </c>
    </row>
    <row r="37" spans="1:40">
      <c r="A37" s="100">
        <v>67</v>
      </c>
      <c r="B37" s="42" t="s">
        <v>29</v>
      </c>
      <c r="C37" s="26">
        <v>2.3526750509636406E-4</v>
      </c>
      <c r="D37" s="1">
        <v>2.9843241161172881E-4</v>
      </c>
      <c r="E37" s="1">
        <v>7.5328221648052857E-4</v>
      </c>
      <c r="F37" s="1">
        <v>2.371220980957972E-4</v>
      </c>
      <c r="G37" s="1">
        <v>2.9641321218598464E-3</v>
      </c>
      <c r="H37" s="1">
        <v>9.0016185857282418E-5</v>
      </c>
      <c r="I37" s="1">
        <v>1.4855631956200437E-4</v>
      </c>
      <c r="J37" s="1">
        <v>1.1475570785261038E-4</v>
      </c>
      <c r="K37" s="1">
        <v>2.8125143389426285E-5</v>
      </c>
      <c r="L37" s="1">
        <v>1.3236944471929047E-4</v>
      </c>
      <c r="M37" s="1">
        <v>9.1223211082175668E-5</v>
      </c>
      <c r="N37" s="1">
        <v>7.2021081366932215E-5</v>
      </c>
      <c r="O37" s="1">
        <v>1.0285262119864982E-4</v>
      </c>
      <c r="P37" s="1">
        <v>1.9690332701969687E-4</v>
      </c>
      <c r="Q37" s="1">
        <v>2.8860296416684039E-4</v>
      </c>
      <c r="R37" s="1">
        <v>1.3570257336308596E-4</v>
      </c>
      <c r="S37" s="1">
        <v>2.3649614090539474E-4</v>
      </c>
      <c r="T37" s="1">
        <v>1.556558020938563E-4</v>
      </c>
      <c r="U37" s="1">
        <v>1.6507602092818462E-4</v>
      </c>
      <c r="V37" s="1">
        <v>2.9807854958047088E-4</v>
      </c>
      <c r="W37" s="1">
        <v>1.7480352154307255E-4</v>
      </c>
      <c r="X37" s="1">
        <v>4.1695142269756758E-4</v>
      </c>
      <c r="Y37" s="1">
        <v>1.3281479296909049E-4</v>
      </c>
      <c r="Z37" s="1">
        <v>7.2015133633689988E-4</v>
      </c>
      <c r="AA37" s="1">
        <v>3.9816011558058622E-4</v>
      </c>
      <c r="AB37" s="1">
        <v>4.0992017162574246E-4</v>
      </c>
      <c r="AC37" s="1">
        <v>4.16091413812352E-4</v>
      </c>
      <c r="AD37" s="1">
        <v>5.26526931004142E-3</v>
      </c>
      <c r="AE37" s="1">
        <v>4.6443992020744234E-4</v>
      </c>
      <c r="AF37" s="1">
        <v>5.7634627028710264E-4</v>
      </c>
      <c r="AG37" s="1">
        <v>1.2904020801452937E-2</v>
      </c>
      <c r="AH37" s="1">
        <v>1.8439216752624604E-3</v>
      </c>
      <c r="AI37" s="1">
        <v>1.0720558355358748E-3</v>
      </c>
      <c r="AJ37" s="1">
        <v>1.0051077271613271</v>
      </c>
      <c r="AK37" s="1">
        <v>1.4965754644376313E-4</v>
      </c>
      <c r="AL37" s="2">
        <v>2.108932401249881E-3</v>
      </c>
      <c r="AM37" s="3">
        <v>1.0389059351426035</v>
      </c>
      <c r="AN37" s="3">
        <v>0.78200220559374067</v>
      </c>
    </row>
    <row r="38" spans="1:40">
      <c r="A38" s="101">
        <v>68</v>
      </c>
      <c r="B38" s="43" t="s">
        <v>30</v>
      </c>
      <c r="C38" s="30">
        <v>7.4948732418307358E-4</v>
      </c>
      <c r="D38" s="44">
        <v>1.6386831701907796E-3</v>
      </c>
      <c r="E38" s="44">
        <v>1.4994567624003904E-3</v>
      </c>
      <c r="F38" s="44">
        <v>2.5407361924165589E-3</v>
      </c>
      <c r="G38" s="44">
        <v>7.9367852268352941E-4</v>
      </c>
      <c r="H38" s="44">
        <v>1.1438881978160446E-3</v>
      </c>
      <c r="I38" s="44">
        <v>8.4906404451246355E-4</v>
      </c>
      <c r="J38" s="44">
        <v>4.9445386151828082E-4</v>
      </c>
      <c r="K38" s="44">
        <v>1.0565134309809785E-4</v>
      </c>
      <c r="L38" s="44">
        <v>1.2236800481698667E-3</v>
      </c>
      <c r="M38" s="44">
        <v>2.8843273919451233E-4</v>
      </c>
      <c r="N38" s="44">
        <v>3.2118974872848713E-4</v>
      </c>
      <c r="O38" s="44">
        <v>6.197000440378382E-4</v>
      </c>
      <c r="P38" s="44">
        <v>1.8288198564389707E-3</v>
      </c>
      <c r="Q38" s="44">
        <v>1.0185023772723348E-3</v>
      </c>
      <c r="R38" s="44">
        <v>1.3720095912112442E-3</v>
      </c>
      <c r="S38" s="44">
        <v>5.9956246659176662E-4</v>
      </c>
      <c r="T38" s="44">
        <v>6.061811461427302E-4</v>
      </c>
      <c r="U38" s="44">
        <v>8.0478294844453914E-4</v>
      </c>
      <c r="V38" s="44">
        <v>1.4012905472678477E-3</v>
      </c>
      <c r="W38" s="44">
        <v>4.238094419548786E-4</v>
      </c>
      <c r="X38" s="44">
        <v>1.2620421551054687E-3</v>
      </c>
      <c r="Y38" s="44">
        <v>3.6022781034979472E-3</v>
      </c>
      <c r="Z38" s="44">
        <v>2.8577351387614634E-3</v>
      </c>
      <c r="AA38" s="44">
        <v>4.2554415320880711E-3</v>
      </c>
      <c r="AB38" s="44">
        <v>6.295269603422153E-4</v>
      </c>
      <c r="AC38" s="44">
        <v>2.6459353437108223E-3</v>
      </c>
      <c r="AD38" s="44">
        <v>2.7252957594162634E-3</v>
      </c>
      <c r="AE38" s="44">
        <v>3.3370526147993122E-3</v>
      </c>
      <c r="AF38" s="44">
        <v>2.993056427333194E-3</v>
      </c>
      <c r="AG38" s="44">
        <v>2.6229717197759571E-3</v>
      </c>
      <c r="AH38" s="44">
        <v>5.0702910576102709E-3</v>
      </c>
      <c r="AI38" s="44">
        <v>1.8542977945632364E-3</v>
      </c>
      <c r="AJ38" s="44">
        <v>1.738149732762046E-3</v>
      </c>
      <c r="AK38" s="44">
        <v>1.0006548956536672</v>
      </c>
      <c r="AL38" s="45">
        <v>1.5865765732874827E-3</v>
      </c>
      <c r="AM38" s="6">
        <v>1.0581586069409952</v>
      </c>
      <c r="AN38" s="6">
        <v>0.79649401981929724</v>
      </c>
    </row>
    <row r="39" spans="1:40">
      <c r="A39" s="100">
        <v>69</v>
      </c>
      <c r="B39" s="42" t="s">
        <v>31</v>
      </c>
      <c r="C39" s="26">
        <v>5.5716155863714074E-3</v>
      </c>
      <c r="D39" s="1">
        <v>4.7486503435455636E-3</v>
      </c>
      <c r="E39" s="1">
        <v>5.1764322357629915E-3</v>
      </c>
      <c r="F39" s="1">
        <v>4.5156479459927071E-3</v>
      </c>
      <c r="G39" s="1">
        <v>2.3983631344798402E-3</v>
      </c>
      <c r="H39" s="1">
        <v>1.7096500948458888E-3</v>
      </c>
      <c r="I39" s="1">
        <v>2.639706414227607E-3</v>
      </c>
      <c r="J39" s="1">
        <v>1.3143962081261871E-3</v>
      </c>
      <c r="K39" s="1">
        <v>3.6846890368441343E-4</v>
      </c>
      <c r="L39" s="1">
        <v>3.1854769792834625E-3</v>
      </c>
      <c r="M39" s="1">
        <v>1.3210022224031978E-3</v>
      </c>
      <c r="N39" s="1">
        <v>1.6090646589308896E-3</v>
      </c>
      <c r="O39" s="1">
        <v>2.3885573661734422E-3</v>
      </c>
      <c r="P39" s="1">
        <v>2.7169684168014464E-3</v>
      </c>
      <c r="Q39" s="1">
        <v>1.4494484882552558E-3</v>
      </c>
      <c r="R39" s="1">
        <v>2.4273769848616495E-3</v>
      </c>
      <c r="S39" s="1">
        <v>2.1324718468693528E-3</v>
      </c>
      <c r="T39" s="1">
        <v>1.4794597506296921E-3</v>
      </c>
      <c r="U39" s="1">
        <v>2.398724445045174E-3</v>
      </c>
      <c r="V39" s="1">
        <v>5.8986075818393052E-3</v>
      </c>
      <c r="W39" s="1">
        <v>2.6882040258651811E-3</v>
      </c>
      <c r="X39" s="1">
        <v>4.16899535777403E-3</v>
      </c>
      <c r="Y39" s="1">
        <v>1.1506439800358548E-3</v>
      </c>
      <c r="Z39" s="1">
        <v>6.3348830683787093E-3</v>
      </c>
      <c r="AA39" s="1">
        <v>3.7777520225109633E-3</v>
      </c>
      <c r="AB39" s="1">
        <v>4.3357085169873607E-3</v>
      </c>
      <c r="AC39" s="1">
        <v>8.7333709085542725E-3</v>
      </c>
      <c r="AD39" s="1">
        <v>5.0360070828646226E-3</v>
      </c>
      <c r="AE39" s="1">
        <v>1.2448275929945588E-3</v>
      </c>
      <c r="AF39" s="1">
        <v>4.6204052740678831E-3</v>
      </c>
      <c r="AG39" s="1">
        <v>3.8998784054172864E-3</v>
      </c>
      <c r="AH39" s="1">
        <v>4.0688652910460775E-3</v>
      </c>
      <c r="AI39" s="1">
        <v>4.595063287214444E-3</v>
      </c>
      <c r="AJ39" s="1">
        <v>2.9254055946965046E-3</v>
      </c>
      <c r="AK39" s="1">
        <v>1.7406482344975772E-3</v>
      </c>
      <c r="AL39" s="2">
        <v>1.0014664613505702</v>
      </c>
      <c r="AM39" s="3">
        <v>1.1162372096016049</v>
      </c>
      <c r="AN39" s="3">
        <v>0.84021077399508803</v>
      </c>
    </row>
    <row r="40" spans="1:40">
      <c r="A40" s="56"/>
      <c r="B40" s="46" t="s">
        <v>202</v>
      </c>
      <c r="C40" s="47">
        <v>1.3729193092264751</v>
      </c>
      <c r="D40" s="48">
        <v>1.300345247832952</v>
      </c>
      <c r="E40" s="48">
        <v>1.2799265267279776</v>
      </c>
      <c r="F40" s="48">
        <v>1.4521398895328557</v>
      </c>
      <c r="G40" s="48">
        <v>1.3615843446919207</v>
      </c>
      <c r="H40" s="48">
        <v>1.223621363881386</v>
      </c>
      <c r="I40" s="48">
        <v>1.3870986677644654</v>
      </c>
      <c r="J40" s="48">
        <v>1.4743588970321297</v>
      </c>
      <c r="K40" s="48">
        <v>1.0783080688699882</v>
      </c>
      <c r="L40" s="48">
        <v>1.3124975863252044</v>
      </c>
      <c r="M40" s="48">
        <v>1.8696309264018165</v>
      </c>
      <c r="N40" s="48">
        <v>1.1449225944332333</v>
      </c>
      <c r="O40" s="48">
        <v>1.5518040343846149</v>
      </c>
      <c r="P40" s="48">
        <v>1.2772281310273665</v>
      </c>
      <c r="Q40" s="48">
        <v>1.269221780931242</v>
      </c>
      <c r="R40" s="48">
        <v>1.2625240893863636</v>
      </c>
      <c r="S40" s="48">
        <v>1.2209844409711494</v>
      </c>
      <c r="T40" s="48">
        <v>1.5720062713372445</v>
      </c>
      <c r="U40" s="48">
        <v>1.3548547530014217</v>
      </c>
      <c r="V40" s="48">
        <v>1.300371278726919</v>
      </c>
      <c r="W40" s="48">
        <v>1.3717667927011603</v>
      </c>
      <c r="X40" s="48">
        <v>1.4289350242993306</v>
      </c>
      <c r="Y40" s="48">
        <v>1.2067196638592921</v>
      </c>
      <c r="Z40" s="48">
        <v>1.2372752694245752</v>
      </c>
      <c r="AA40" s="48">
        <v>1.2317171459450891</v>
      </c>
      <c r="AB40" s="48">
        <v>1.1732983931607488</v>
      </c>
      <c r="AC40" s="48">
        <v>1.3894416972195711</v>
      </c>
      <c r="AD40" s="48">
        <v>1.3177349260632545</v>
      </c>
      <c r="AE40" s="48">
        <v>1.2289415319694299</v>
      </c>
      <c r="AF40" s="48">
        <v>1.1532784777525484</v>
      </c>
      <c r="AG40" s="48">
        <v>1.2845652701454806</v>
      </c>
      <c r="AH40" s="48">
        <v>1.2634089792008292</v>
      </c>
      <c r="AI40" s="48">
        <v>1.2089988152323499</v>
      </c>
      <c r="AJ40" s="48">
        <v>1.2728765541869969</v>
      </c>
      <c r="AK40" s="48">
        <v>1.419164292750452</v>
      </c>
      <c r="AL40" s="49">
        <v>1.5722657651142034</v>
      </c>
      <c r="AM40" s="24"/>
      <c r="AN40" s="41"/>
    </row>
    <row r="41" spans="1:40">
      <c r="A41" s="56"/>
      <c r="B41" s="46" t="s">
        <v>203</v>
      </c>
      <c r="C41" s="47">
        <v>1.0334197655439985</v>
      </c>
      <c r="D41" s="48">
        <v>0.97879203250400915</v>
      </c>
      <c r="E41" s="48">
        <v>0.9634225130900097</v>
      </c>
      <c r="F41" s="48">
        <v>1.0930504466599957</v>
      </c>
      <c r="G41" s="48">
        <v>1.0248877445337117</v>
      </c>
      <c r="H41" s="48">
        <v>0.92104065729061479</v>
      </c>
      <c r="I41" s="48">
        <v>1.0440928104035321</v>
      </c>
      <c r="J41" s="48">
        <v>1.1097750723289705</v>
      </c>
      <c r="K41" s="48">
        <v>0.8116608632619966</v>
      </c>
      <c r="L41" s="48">
        <v>0.9879393048244417</v>
      </c>
      <c r="M41" s="48">
        <v>1.4073030662701931</v>
      </c>
      <c r="N41" s="48">
        <v>0.86180275210190194</v>
      </c>
      <c r="O41" s="48">
        <v>1.1680693472710426</v>
      </c>
      <c r="P41" s="48">
        <v>0.96139138465184859</v>
      </c>
      <c r="Q41" s="48">
        <v>0.95536486846579405</v>
      </c>
      <c r="R41" s="48">
        <v>0.95032340187742337</v>
      </c>
      <c r="S41" s="48">
        <v>0.9190558004695758</v>
      </c>
      <c r="T41" s="48">
        <v>1.1832759153735872</v>
      </c>
      <c r="U41" s="48">
        <v>1.0198222661619925</v>
      </c>
      <c r="V41" s="48">
        <v>0.97881162640159625</v>
      </c>
      <c r="W41" s="48">
        <v>1.0325522467106829</v>
      </c>
      <c r="X41" s="48">
        <v>1.0755837490704481</v>
      </c>
      <c r="Y41" s="48">
        <v>0.90831845959352786</v>
      </c>
      <c r="Z41" s="48">
        <v>0.93131818472458505</v>
      </c>
      <c r="AA41" s="48">
        <v>0.92713449044303875</v>
      </c>
      <c r="AB41" s="48">
        <v>0.88316169947123746</v>
      </c>
      <c r="AC41" s="48">
        <v>1.0458564486114632</v>
      </c>
      <c r="AD41" s="48">
        <v>0.99188153971603155</v>
      </c>
      <c r="AE41" s="48">
        <v>0.92504523849305897</v>
      </c>
      <c r="AF41" s="48">
        <v>0.86809236790286604</v>
      </c>
      <c r="AG41" s="48">
        <v>0.96691417432801474</v>
      </c>
      <c r="AH41" s="48">
        <v>0.95098947352376983</v>
      </c>
      <c r="AI41" s="48">
        <v>0.91003401568029574</v>
      </c>
      <c r="AJ41" s="48">
        <v>0.95811587859122282</v>
      </c>
      <c r="AK41" s="48">
        <v>1.0682291528909214</v>
      </c>
      <c r="AL41" s="49">
        <v>1.1834712407625907</v>
      </c>
      <c r="AM41" s="26"/>
      <c r="AN41" s="1"/>
    </row>
    <row r="42" spans="1:40" ht="11.25" customHeight="1"/>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O38" activePane="bottomRight" state="frozen"/>
      <selection activeCell="M1" sqref="M1"/>
      <selection pane="topRight" activeCell="M1" sqref="M1"/>
      <selection pane="bottomLeft" activeCell="M1" sqref="M1"/>
      <selection pane="bottomRight" activeCell="AM57" sqref="AM57"/>
    </sheetView>
  </sheetViews>
  <sheetFormatPr defaultColWidth="10.33203125" defaultRowHeight="11.25"/>
  <cols>
    <col min="1" max="1" width="4.6640625" style="32" bestFit="1" customWidth="1"/>
    <col min="2" max="2" width="31.6640625" style="32" bestFit="1" customWidth="1"/>
    <col min="3" max="39" width="10.33203125" style="32" customWidth="1"/>
    <col min="40" max="16384" width="10.33203125" style="32"/>
  </cols>
  <sheetData>
    <row r="1" spans="1:39" ht="21" customHeight="1">
      <c r="A1" s="31" t="s">
        <v>38</v>
      </c>
      <c r="C1" s="32" t="s">
        <v>175</v>
      </c>
    </row>
    <row r="2" spans="1:39">
      <c r="A2" s="33"/>
      <c r="B2" s="34"/>
      <c r="C2" s="94">
        <v>1</v>
      </c>
      <c r="D2" s="95">
        <v>2</v>
      </c>
      <c r="E2" s="95">
        <v>3</v>
      </c>
      <c r="F2" s="95">
        <v>6</v>
      </c>
      <c r="G2" s="95">
        <v>11</v>
      </c>
      <c r="H2" s="95">
        <v>15</v>
      </c>
      <c r="I2" s="95">
        <v>16</v>
      </c>
      <c r="J2" s="95">
        <v>20</v>
      </c>
      <c r="K2" s="95">
        <v>21</v>
      </c>
      <c r="L2" s="95">
        <v>25</v>
      </c>
      <c r="M2" s="95">
        <v>26</v>
      </c>
      <c r="N2" s="95">
        <v>27</v>
      </c>
      <c r="O2" s="95">
        <v>28</v>
      </c>
      <c r="P2" s="95">
        <v>29</v>
      </c>
      <c r="Q2" s="95">
        <v>32</v>
      </c>
      <c r="R2" s="95">
        <v>33</v>
      </c>
      <c r="S2" s="95">
        <v>34</v>
      </c>
      <c r="T2" s="95">
        <v>35</v>
      </c>
      <c r="U2" s="95">
        <v>39</v>
      </c>
      <c r="V2" s="95">
        <v>41</v>
      </c>
      <c r="W2" s="95">
        <v>46</v>
      </c>
      <c r="X2" s="95">
        <v>47</v>
      </c>
      <c r="Y2" s="95">
        <v>48</v>
      </c>
      <c r="Z2" s="95">
        <v>51</v>
      </c>
      <c r="AA2" s="95">
        <v>53</v>
      </c>
      <c r="AB2" s="95">
        <v>55</v>
      </c>
      <c r="AC2" s="95">
        <v>57</v>
      </c>
      <c r="AD2" s="95">
        <v>59</v>
      </c>
      <c r="AE2" s="95">
        <v>61</v>
      </c>
      <c r="AF2" s="95">
        <v>63</v>
      </c>
      <c r="AG2" s="95">
        <v>64</v>
      </c>
      <c r="AH2" s="95">
        <v>65</v>
      </c>
      <c r="AI2" s="95">
        <v>66</v>
      </c>
      <c r="AJ2" s="95">
        <v>67</v>
      </c>
      <c r="AK2" s="95">
        <v>68</v>
      </c>
      <c r="AL2" s="96">
        <v>69</v>
      </c>
      <c r="AM2" s="97">
        <v>70</v>
      </c>
    </row>
    <row r="3" spans="1:39" ht="33.75">
      <c r="A3" s="35"/>
      <c r="B3" s="36"/>
      <c r="C3" s="37" t="s">
        <v>0</v>
      </c>
      <c r="D3" s="38" t="s">
        <v>1</v>
      </c>
      <c r="E3" s="38" t="s">
        <v>2</v>
      </c>
      <c r="F3" s="38" t="s">
        <v>3</v>
      </c>
      <c r="G3" s="38" t="s">
        <v>4</v>
      </c>
      <c r="H3" s="38" t="s">
        <v>5</v>
      </c>
      <c r="I3" s="38" t="s">
        <v>6</v>
      </c>
      <c r="J3" s="38" t="s">
        <v>7</v>
      </c>
      <c r="K3" s="38" t="s">
        <v>185</v>
      </c>
      <c r="L3" s="38" t="s">
        <v>186</v>
      </c>
      <c r="M3" s="38" t="s">
        <v>10</v>
      </c>
      <c r="N3" s="38" t="s">
        <v>11</v>
      </c>
      <c r="O3" s="38" t="s">
        <v>12</v>
      </c>
      <c r="P3" s="38" t="s">
        <v>13</v>
      </c>
      <c r="Q3" s="38" t="s">
        <v>16</v>
      </c>
      <c r="R3" s="38" t="s">
        <v>14</v>
      </c>
      <c r="S3" s="38" t="s">
        <v>187</v>
      </c>
      <c r="T3" s="38" t="s">
        <v>17</v>
      </c>
      <c r="U3" s="38" t="s">
        <v>18</v>
      </c>
      <c r="V3" s="38" t="s">
        <v>19</v>
      </c>
      <c r="W3" s="38" t="s">
        <v>188</v>
      </c>
      <c r="X3" s="38" t="s">
        <v>171</v>
      </c>
      <c r="Y3" s="38" t="s">
        <v>172</v>
      </c>
      <c r="Z3" s="38" t="s">
        <v>21</v>
      </c>
      <c r="AA3" s="38" t="s">
        <v>22</v>
      </c>
      <c r="AB3" s="38" t="s">
        <v>23</v>
      </c>
      <c r="AC3" s="38" t="s">
        <v>184</v>
      </c>
      <c r="AD3" s="38" t="s">
        <v>25</v>
      </c>
      <c r="AE3" s="38" t="s">
        <v>26</v>
      </c>
      <c r="AF3" s="38" t="s">
        <v>27</v>
      </c>
      <c r="AG3" s="38" t="s">
        <v>176</v>
      </c>
      <c r="AH3" s="38" t="s">
        <v>177</v>
      </c>
      <c r="AI3" s="38" t="s">
        <v>189</v>
      </c>
      <c r="AJ3" s="38" t="s">
        <v>190</v>
      </c>
      <c r="AK3" s="38" t="s">
        <v>30</v>
      </c>
      <c r="AL3" s="39" t="s">
        <v>31</v>
      </c>
      <c r="AM3" s="40" t="s">
        <v>191</v>
      </c>
    </row>
    <row r="4" spans="1:39">
      <c r="A4" s="102">
        <v>1</v>
      </c>
      <c r="B4" s="34" t="s">
        <v>0</v>
      </c>
      <c r="C4" s="24">
        <v>0.1391448796862399</v>
      </c>
      <c r="D4" s="41">
        <v>2.9762888984424087E-3</v>
      </c>
      <c r="E4" s="41">
        <v>0</v>
      </c>
      <c r="F4" s="41">
        <v>0</v>
      </c>
      <c r="G4" s="41">
        <v>0.17988832312498462</v>
      </c>
      <c r="H4" s="41">
        <v>1.2934144079150778E-2</v>
      </c>
      <c r="I4" s="41">
        <v>0</v>
      </c>
      <c r="J4" s="41">
        <v>2.2948060888854891E-4</v>
      </c>
      <c r="K4" s="41">
        <v>0</v>
      </c>
      <c r="L4" s="41">
        <v>3.1287806099036338E-5</v>
      </c>
      <c r="M4" s="41">
        <v>0</v>
      </c>
      <c r="N4" s="41">
        <v>2.5678915509364635E-5</v>
      </c>
      <c r="O4" s="41">
        <v>0</v>
      </c>
      <c r="P4" s="41">
        <v>0</v>
      </c>
      <c r="Q4" s="41">
        <v>0</v>
      </c>
      <c r="R4" s="41">
        <v>0</v>
      </c>
      <c r="S4" s="41">
        <v>0</v>
      </c>
      <c r="T4" s="41">
        <v>0</v>
      </c>
      <c r="U4" s="41">
        <v>1.122122953838774E-2</v>
      </c>
      <c r="V4" s="41">
        <v>1.2137504890110441E-3</v>
      </c>
      <c r="W4" s="41">
        <v>0</v>
      </c>
      <c r="X4" s="41">
        <v>0</v>
      </c>
      <c r="Y4" s="41">
        <v>0</v>
      </c>
      <c r="Z4" s="41">
        <v>1.5418303778697102E-4</v>
      </c>
      <c r="AA4" s="41">
        <v>0</v>
      </c>
      <c r="AB4" s="41">
        <v>2.1498764895956726E-6</v>
      </c>
      <c r="AC4" s="41">
        <v>2.0438361987916841E-5</v>
      </c>
      <c r="AD4" s="41">
        <v>0</v>
      </c>
      <c r="AE4" s="41">
        <v>2.9960527005670031E-5</v>
      </c>
      <c r="AF4" s="41">
        <v>7.804220851235121E-4</v>
      </c>
      <c r="AG4" s="41">
        <v>1.7953051643192488E-3</v>
      </c>
      <c r="AH4" s="41">
        <v>1.6573975175868292E-3</v>
      </c>
      <c r="AI4" s="41">
        <v>1.2133370003073787E-5</v>
      </c>
      <c r="AJ4" s="41">
        <v>8.1577048023745453E-3</v>
      </c>
      <c r="AK4" s="41">
        <v>0</v>
      </c>
      <c r="AL4" s="25">
        <v>0</v>
      </c>
      <c r="AM4" s="28">
        <v>7.6834262416337427E-3</v>
      </c>
    </row>
    <row r="5" spans="1:39">
      <c r="A5" s="103">
        <v>2</v>
      </c>
      <c r="B5" s="42" t="s">
        <v>1</v>
      </c>
      <c r="C5" s="26">
        <v>1.3096313043238511E-4</v>
      </c>
      <c r="D5" s="1">
        <v>0.15390720592612189</v>
      </c>
      <c r="E5" s="1">
        <v>2.7433473825972017E-4</v>
      </c>
      <c r="F5" s="1">
        <v>3.924184750618059E-5</v>
      </c>
      <c r="G5" s="1">
        <v>2.2138587558113792E-4</v>
      </c>
      <c r="H5" s="1">
        <v>0</v>
      </c>
      <c r="I5" s="1">
        <v>0.14760756095234201</v>
      </c>
      <c r="J5" s="1">
        <v>1.4710295441573649E-5</v>
      </c>
      <c r="K5" s="1">
        <v>0</v>
      </c>
      <c r="L5" s="1">
        <v>0</v>
      </c>
      <c r="M5" s="1">
        <v>0</v>
      </c>
      <c r="N5" s="1">
        <v>0</v>
      </c>
      <c r="O5" s="1">
        <v>0</v>
      </c>
      <c r="P5" s="1">
        <v>0</v>
      </c>
      <c r="Q5" s="1">
        <v>0</v>
      </c>
      <c r="R5" s="1">
        <v>0</v>
      </c>
      <c r="S5" s="1">
        <v>0</v>
      </c>
      <c r="T5" s="1">
        <v>0</v>
      </c>
      <c r="U5" s="1">
        <v>3.4263296300420581E-5</v>
      </c>
      <c r="V5" s="1">
        <v>3.0092987330852332E-5</v>
      </c>
      <c r="W5" s="1">
        <v>0</v>
      </c>
      <c r="X5" s="1">
        <v>0</v>
      </c>
      <c r="Y5" s="1">
        <v>0</v>
      </c>
      <c r="Z5" s="1">
        <v>0</v>
      </c>
      <c r="AA5" s="1">
        <v>0</v>
      </c>
      <c r="AB5" s="1">
        <v>0</v>
      </c>
      <c r="AC5" s="1">
        <v>0</v>
      </c>
      <c r="AD5" s="1">
        <v>0</v>
      </c>
      <c r="AE5" s="1">
        <v>4.9934211676116719E-6</v>
      </c>
      <c r="AF5" s="1">
        <v>0</v>
      </c>
      <c r="AG5" s="1">
        <v>6.3098591549295779E-5</v>
      </c>
      <c r="AH5" s="1">
        <v>0</v>
      </c>
      <c r="AI5" s="1">
        <v>0</v>
      </c>
      <c r="AJ5" s="1">
        <v>5.9186532038215907E-4</v>
      </c>
      <c r="AK5" s="1">
        <v>0</v>
      </c>
      <c r="AL5" s="2">
        <v>0</v>
      </c>
      <c r="AM5" s="3">
        <v>1.5242278451446038E-3</v>
      </c>
    </row>
    <row r="6" spans="1:39">
      <c r="A6" s="103">
        <v>3</v>
      </c>
      <c r="B6" s="42" t="s">
        <v>2</v>
      </c>
      <c r="C6" s="26">
        <v>0</v>
      </c>
      <c r="D6" s="1">
        <v>0</v>
      </c>
      <c r="E6" s="1">
        <v>5.3769608698905152E-2</v>
      </c>
      <c r="F6" s="1">
        <v>0</v>
      </c>
      <c r="G6" s="1">
        <v>3.956130456019763E-2</v>
      </c>
      <c r="H6" s="1">
        <v>0</v>
      </c>
      <c r="I6" s="1">
        <v>0</v>
      </c>
      <c r="J6" s="1">
        <v>5.8841181766294598E-6</v>
      </c>
      <c r="K6" s="1">
        <v>0</v>
      </c>
      <c r="L6" s="1">
        <v>0</v>
      </c>
      <c r="M6" s="1">
        <v>0</v>
      </c>
      <c r="N6" s="1">
        <v>0</v>
      </c>
      <c r="O6" s="1">
        <v>0</v>
      </c>
      <c r="P6" s="1">
        <v>0</v>
      </c>
      <c r="Q6" s="1">
        <v>0</v>
      </c>
      <c r="R6" s="1">
        <v>0</v>
      </c>
      <c r="S6" s="1">
        <v>0</v>
      </c>
      <c r="T6" s="1">
        <v>0</v>
      </c>
      <c r="U6" s="1">
        <v>7.709241667594631E-5</v>
      </c>
      <c r="V6" s="1">
        <v>0</v>
      </c>
      <c r="W6" s="1">
        <v>0</v>
      </c>
      <c r="X6" s="1">
        <v>0</v>
      </c>
      <c r="Y6" s="1">
        <v>0</v>
      </c>
      <c r="Z6" s="1">
        <v>0</v>
      </c>
      <c r="AA6" s="1">
        <v>0</v>
      </c>
      <c r="AB6" s="1">
        <v>0</v>
      </c>
      <c r="AC6" s="1">
        <v>2.043836198791684E-6</v>
      </c>
      <c r="AD6" s="1">
        <v>0</v>
      </c>
      <c r="AE6" s="1">
        <v>4.9934211676116719E-6</v>
      </c>
      <c r="AF6" s="1">
        <v>0</v>
      </c>
      <c r="AG6" s="1">
        <v>4.6272300469483567E-4</v>
      </c>
      <c r="AH6" s="1">
        <v>0</v>
      </c>
      <c r="AI6" s="1">
        <v>0</v>
      </c>
      <c r="AJ6" s="1">
        <v>2.5740975529837539E-3</v>
      </c>
      <c r="AK6" s="1">
        <v>0</v>
      </c>
      <c r="AL6" s="2">
        <v>0</v>
      </c>
      <c r="AM6" s="3">
        <v>1.4700115553808481E-3</v>
      </c>
    </row>
    <row r="7" spans="1:39">
      <c r="A7" s="103">
        <v>6</v>
      </c>
      <c r="B7" s="42" t="s">
        <v>3</v>
      </c>
      <c r="C7" s="26">
        <v>0</v>
      </c>
      <c r="D7" s="1">
        <v>1.653493832468005E-4</v>
      </c>
      <c r="E7" s="1">
        <v>0</v>
      </c>
      <c r="F7" s="1">
        <v>6.6711140760507001E-3</v>
      </c>
      <c r="G7" s="1">
        <v>3.8654676688770115E-5</v>
      </c>
      <c r="H7" s="1">
        <v>0</v>
      </c>
      <c r="I7" s="1">
        <v>2.4530847540782533E-3</v>
      </c>
      <c r="J7" s="1">
        <v>2.9729507087420345E-3</v>
      </c>
      <c r="K7" s="1">
        <v>0.65888453424994908</v>
      </c>
      <c r="L7" s="1">
        <v>9.8421008718868636E-2</v>
      </c>
      <c r="M7" s="1">
        <v>0.10396560523734613</v>
      </c>
      <c r="N7" s="1">
        <v>0.57920428044177075</v>
      </c>
      <c r="O7" s="1">
        <v>1.8236527765113522E-4</v>
      </c>
      <c r="P7" s="1">
        <v>1.0322562273526543E-4</v>
      </c>
      <c r="Q7" s="1">
        <v>7.2823929943379396E-6</v>
      </c>
      <c r="R7" s="1">
        <v>4.583161464778404E-5</v>
      </c>
      <c r="S7" s="1">
        <v>0</v>
      </c>
      <c r="T7" s="1">
        <v>4.7628716606629415E-5</v>
      </c>
      <c r="U7" s="1">
        <v>1.0278988890126174E-4</v>
      </c>
      <c r="V7" s="1">
        <v>6.6706121916722677E-3</v>
      </c>
      <c r="W7" s="1">
        <v>0.38135163169233222</v>
      </c>
      <c r="X7" s="1">
        <v>0</v>
      </c>
      <c r="Y7" s="1">
        <v>0</v>
      </c>
      <c r="Z7" s="1">
        <v>0</v>
      </c>
      <c r="AA7" s="1">
        <v>0</v>
      </c>
      <c r="AB7" s="1">
        <v>0</v>
      </c>
      <c r="AC7" s="1">
        <v>0</v>
      </c>
      <c r="AD7" s="1">
        <v>0</v>
      </c>
      <c r="AE7" s="1">
        <v>7.4901317514175078E-6</v>
      </c>
      <c r="AF7" s="1">
        <v>2.0537423292724003E-5</v>
      </c>
      <c r="AG7" s="1">
        <v>0</v>
      </c>
      <c r="AH7" s="1">
        <v>0</v>
      </c>
      <c r="AI7" s="1">
        <v>0</v>
      </c>
      <c r="AJ7" s="1">
        <v>-7.3798668376827807E-6</v>
      </c>
      <c r="AK7" s="1">
        <v>0</v>
      </c>
      <c r="AL7" s="2">
        <v>7.558007709167864E-5</v>
      </c>
      <c r="AM7" s="3">
        <v>9.7187969110957298E-2</v>
      </c>
    </row>
    <row r="8" spans="1:39">
      <c r="A8" s="104">
        <v>11</v>
      </c>
      <c r="B8" s="43" t="s">
        <v>4</v>
      </c>
      <c r="C8" s="30">
        <v>0.10106217991577003</v>
      </c>
      <c r="D8" s="44">
        <v>1.5774331161744766E-2</v>
      </c>
      <c r="E8" s="44">
        <v>0.12577000773125172</v>
      </c>
      <c r="F8" s="44">
        <v>0</v>
      </c>
      <c r="G8" s="44">
        <v>9.2845019344908658E-2</v>
      </c>
      <c r="H8" s="44">
        <v>1.5459136349582603E-4</v>
      </c>
      <c r="I8" s="44">
        <v>6.1327118851956333E-4</v>
      </c>
      <c r="J8" s="44">
        <v>1.0473730354400438E-3</v>
      </c>
      <c r="K8" s="44">
        <v>2.6770321350937498E-6</v>
      </c>
      <c r="L8" s="44">
        <v>5.9446831588169039E-4</v>
      </c>
      <c r="M8" s="44">
        <v>0</v>
      </c>
      <c r="N8" s="44">
        <v>0</v>
      </c>
      <c r="O8" s="44">
        <v>0</v>
      </c>
      <c r="P8" s="44">
        <v>0</v>
      </c>
      <c r="Q8" s="44">
        <v>0</v>
      </c>
      <c r="R8" s="44">
        <v>0</v>
      </c>
      <c r="S8" s="44">
        <v>0</v>
      </c>
      <c r="T8" s="44">
        <v>0</v>
      </c>
      <c r="U8" s="44">
        <v>1.3705318520168232E-4</v>
      </c>
      <c r="V8" s="44">
        <v>1.8055792398511399E-5</v>
      </c>
      <c r="W8" s="44">
        <v>0</v>
      </c>
      <c r="X8" s="44">
        <v>0</v>
      </c>
      <c r="Y8" s="44">
        <v>0</v>
      </c>
      <c r="Z8" s="44">
        <v>1.3339431359097491E-4</v>
      </c>
      <c r="AA8" s="44">
        <v>0</v>
      </c>
      <c r="AB8" s="44">
        <v>0</v>
      </c>
      <c r="AC8" s="44">
        <v>8.3797284150459046E-5</v>
      </c>
      <c r="AD8" s="44">
        <v>0</v>
      </c>
      <c r="AE8" s="44">
        <v>3.3206250764617617E-4</v>
      </c>
      <c r="AF8" s="44">
        <v>8.7900171692858727E-4</v>
      </c>
      <c r="AG8" s="44">
        <v>7.1106103286384973E-3</v>
      </c>
      <c r="AH8" s="44">
        <v>1.2706714301499024E-3</v>
      </c>
      <c r="AI8" s="44">
        <v>8.0889133353825247E-6</v>
      </c>
      <c r="AJ8" s="44">
        <v>6.033483931815934E-2</v>
      </c>
      <c r="AK8" s="44">
        <v>0</v>
      </c>
      <c r="AL8" s="45">
        <v>1.2470712720126975E-3</v>
      </c>
      <c r="AM8" s="6">
        <v>8.8898573760265252E-3</v>
      </c>
    </row>
    <row r="9" spans="1:39">
      <c r="A9" s="103">
        <v>15</v>
      </c>
      <c r="B9" s="42" t="s">
        <v>5</v>
      </c>
      <c r="C9" s="26">
        <v>2.8398320914811929E-3</v>
      </c>
      <c r="D9" s="1">
        <v>3.1416382816892093E-3</v>
      </c>
      <c r="E9" s="1">
        <v>1.4065890216225653E-2</v>
      </c>
      <c r="F9" s="1">
        <v>4.0026684456304206E-3</v>
      </c>
      <c r="G9" s="1">
        <v>4.1465925902498847E-4</v>
      </c>
      <c r="H9" s="1">
        <v>0.15995053076368135</v>
      </c>
      <c r="I9" s="1">
        <v>2.9845864507952085E-3</v>
      </c>
      <c r="J9" s="1">
        <v>2.2800957934439154E-4</v>
      </c>
      <c r="K9" s="1">
        <v>3.3462901688671868E-5</v>
      </c>
      <c r="L9" s="1">
        <v>1.8668390972425013E-3</v>
      </c>
      <c r="M9" s="1">
        <v>1.512226985270489E-4</v>
      </c>
      <c r="N9" s="1">
        <v>2.2877579271979401E-4</v>
      </c>
      <c r="O9" s="1">
        <v>9.7261481413938786E-4</v>
      </c>
      <c r="P9" s="1">
        <v>1.2031124305006799E-3</v>
      </c>
      <c r="Q9" s="1">
        <v>6.3575290840570215E-3</v>
      </c>
      <c r="R9" s="1">
        <v>1.9249278152069298E-3</v>
      </c>
      <c r="S9" s="1">
        <v>1.0580683163078869E-3</v>
      </c>
      <c r="T9" s="1">
        <v>2.1182245017158873E-3</v>
      </c>
      <c r="U9" s="1">
        <v>5.3536400469407159E-3</v>
      </c>
      <c r="V9" s="1">
        <v>2.6421642876488351E-3</v>
      </c>
      <c r="W9" s="1">
        <v>9.8938801563871383E-5</v>
      </c>
      <c r="X9" s="1">
        <v>7.2135499321926303E-4</v>
      </c>
      <c r="Y9" s="1">
        <v>1.8746474667374498E-3</v>
      </c>
      <c r="Z9" s="1">
        <v>4.1317589339542231E-3</v>
      </c>
      <c r="AA9" s="1">
        <v>1.4927601134497686E-3</v>
      </c>
      <c r="AB9" s="1">
        <v>2.1498764895956726E-5</v>
      </c>
      <c r="AC9" s="1">
        <v>2.7203459805917314E-3</v>
      </c>
      <c r="AD9" s="1">
        <v>6.2393032778006456E-4</v>
      </c>
      <c r="AE9" s="1">
        <v>3.7051185063678603E-3</v>
      </c>
      <c r="AF9" s="1">
        <v>2.6698650280541203E-4</v>
      </c>
      <c r="AG9" s="1">
        <v>3.1549295774647886E-3</v>
      </c>
      <c r="AH9" s="1">
        <v>2.3277227358108356E-2</v>
      </c>
      <c r="AI9" s="1">
        <v>2.2365845372332681E-3</v>
      </c>
      <c r="AJ9" s="1">
        <v>6.0263992596517584E-3</v>
      </c>
      <c r="AK9" s="1">
        <v>1.6044234952864396E-2</v>
      </c>
      <c r="AL9" s="2">
        <v>6.4243065527926839E-4</v>
      </c>
      <c r="AM9" s="3">
        <v>2.3319651078771235E-3</v>
      </c>
    </row>
    <row r="10" spans="1:39">
      <c r="A10" s="103">
        <v>16</v>
      </c>
      <c r="B10" s="42" t="s">
        <v>6</v>
      </c>
      <c r="C10" s="26">
        <v>2.3821504146016997E-2</v>
      </c>
      <c r="D10" s="1">
        <v>8.3997486689374647E-3</v>
      </c>
      <c r="E10" s="1">
        <v>4.5639324637753451E-3</v>
      </c>
      <c r="F10" s="1">
        <v>1.1380135776792371E-3</v>
      </c>
      <c r="G10" s="1">
        <v>1.1849415435866621E-2</v>
      </c>
      <c r="H10" s="1">
        <v>6.492837266824693E-3</v>
      </c>
      <c r="I10" s="1">
        <v>0.15023781293865926</v>
      </c>
      <c r="J10" s="1">
        <v>2.6169615590559523E-3</v>
      </c>
      <c r="K10" s="1">
        <v>1.8739224945656247E-5</v>
      </c>
      <c r="L10" s="1">
        <v>2.2183054524216761E-2</v>
      </c>
      <c r="M10" s="1">
        <v>8.9613450978991941E-5</v>
      </c>
      <c r="N10" s="1">
        <v>5.2758499137421882E-4</v>
      </c>
      <c r="O10" s="1">
        <v>2.5227196741740374E-3</v>
      </c>
      <c r="P10" s="1">
        <v>6.446262164605714E-3</v>
      </c>
      <c r="Q10" s="1">
        <v>3.7395088025925318E-3</v>
      </c>
      <c r="R10" s="1">
        <v>4.1706769329483478E-3</v>
      </c>
      <c r="S10" s="1">
        <v>5.7539282149733032E-3</v>
      </c>
      <c r="T10" s="1">
        <v>1.7597557398870446E-3</v>
      </c>
      <c r="U10" s="1">
        <v>2.4335506197373718E-2</v>
      </c>
      <c r="V10" s="1">
        <v>3.6847859887050985E-2</v>
      </c>
      <c r="W10" s="1">
        <v>2.0394159419133487E-3</v>
      </c>
      <c r="X10" s="1">
        <v>1.7889603831837725E-3</v>
      </c>
      <c r="Y10" s="1">
        <v>3.3179601181193802E-3</v>
      </c>
      <c r="Z10" s="1">
        <v>7.5341801273655839E-3</v>
      </c>
      <c r="AA10" s="1">
        <v>4.3193736185949761E-3</v>
      </c>
      <c r="AB10" s="1">
        <v>4.6652319824226098E-4</v>
      </c>
      <c r="AC10" s="1">
        <v>3.0126145570189421E-3</v>
      </c>
      <c r="AD10" s="1">
        <v>1.473168829480708E-2</v>
      </c>
      <c r="AE10" s="1">
        <v>1.3632039787579864E-3</v>
      </c>
      <c r="AF10" s="1">
        <v>4.9618414675221189E-3</v>
      </c>
      <c r="AG10" s="1">
        <v>5.4655399061032863E-3</v>
      </c>
      <c r="AH10" s="1">
        <v>1.6408235424109609E-2</v>
      </c>
      <c r="AI10" s="1">
        <v>4.3882354844450196E-3</v>
      </c>
      <c r="AJ10" s="1">
        <v>7.7783796469176507E-3</v>
      </c>
      <c r="AK10" s="1">
        <v>0.4270304568527919</v>
      </c>
      <c r="AL10" s="2">
        <v>2.1918222356586805E-3</v>
      </c>
      <c r="AM10" s="3">
        <v>7.3520517210111389E-3</v>
      </c>
    </row>
    <row r="11" spans="1:39">
      <c r="A11" s="103">
        <v>20</v>
      </c>
      <c r="B11" s="42" t="s">
        <v>7</v>
      </c>
      <c r="C11" s="26">
        <v>6.3399940721951487E-2</v>
      </c>
      <c r="D11" s="1">
        <v>6.9446740963656202E-4</v>
      </c>
      <c r="E11" s="1">
        <v>1.6285507643963387E-2</v>
      </c>
      <c r="F11" s="1">
        <v>1.9346230820547032E-2</v>
      </c>
      <c r="G11" s="1">
        <v>4.642075264169575E-3</v>
      </c>
      <c r="H11" s="1">
        <v>8.5179841286200139E-2</v>
      </c>
      <c r="I11" s="1">
        <v>1.7662210229363425E-2</v>
      </c>
      <c r="J11" s="1">
        <v>0.38469040712213665</v>
      </c>
      <c r="K11" s="1">
        <v>6.9870538725946862E-4</v>
      </c>
      <c r="L11" s="1">
        <v>1.2754995619707147E-2</v>
      </c>
      <c r="M11" s="1">
        <v>1.8433766908412953E-3</v>
      </c>
      <c r="N11" s="1">
        <v>3.5810414901241224E-3</v>
      </c>
      <c r="O11" s="1">
        <v>8.9055043919637703E-3</v>
      </c>
      <c r="P11" s="1">
        <v>1.6775943446596758E-2</v>
      </c>
      <c r="Q11" s="1">
        <v>1.8002075482003388E-2</v>
      </c>
      <c r="R11" s="1">
        <v>8.2267748292772346E-3</v>
      </c>
      <c r="S11" s="1">
        <v>1.8472563852241306E-2</v>
      </c>
      <c r="T11" s="1">
        <v>1.006469985134827E-2</v>
      </c>
      <c r="U11" s="1">
        <v>0.14186717833189141</v>
      </c>
      <c r="V11" s="1">
        <v>5.1057768504679463E-3</v>
      </c>
      <c r="W11" s="1">
        <v>6.9576318519109549E-4</v>
      </c>
      <c r="X11" s="1">
        <v>1.2407305883371324E-2</v>
      </c>
      <c r="Y11" s="1">
        <v>1.5445104349845714E-2</v>
      </c>
      <c r="Z11" s="1">
        <v>1.0394362097998045E-5</v>
      </c>
      <c r="AA11" s="1">
        <v>1.9261420818706691E-5</v>
      </c>
      <c r="AB11" s="1">
        <v>2.7948394364743746E-5</v>
      </c>
      <c r="AC11" s="1">
        <v>3.4336448139700291E-4</v>
      </c>
      <c r="AD11" s="1">
        <v>1.5034987759700168E-3</v>
      </c>
      <c r="AE11" s="1">
        <v>1.0136644970251693E-3</v>
      </c>
      <c r="AF11" s="1">
        <v>3.1586557024209515E-3</v>
      </c>
      <c r="AG11" s="1">
        <v>0.12775511737089201</v>
      </c>
      <c r="AH11" s="1">
        <v>2.2098633567824389E-3</v>
      </c>
      <c r="AI11" s="1">
        <v>4.2305016744050607E-3</v>
      </c>
      <c r="AJ11" s="1">
        <v>3.8714781430483867E-3</v>
      </c>
      <c r="AK11" s="1">
        <v>1.5772298767222626E-2</v>
      </c>
      <c r="AL11" s="2">
        <v>1.277303302849369E-2</v>
      </c>
      <c r="AM11" s="3">
        <v>3.9072379221583207E-2</v>
      </c>
    </row>
    <row r="12" spans="1:39">
      <c r="A12" s="103">
        <v>21</v>
      </c>
      <c r="B12" s="42" t="s">
        <v>8</v>
      </c>
      <c r="C12" s="26">
        <v>1.2331212649659841E-2</v>
      </c>
      <c r="D12" s="1">
        <v>2.2189887231720627E-2</v>
      </c>
      <c r="E12" s="1">
        <v>6.5541062922413143E-2</v>
      </c>
      <c r="F12" s="1">
        <v>3.1982105717537179E-2</v>
      </c>
      <c r="G12" s="1">
        <v>2.3263087243605286E-3</v>
      </c>
      <c r="H12" s="1">
        <v>6.544367721323302E-3</v>
      </c>
      <c r="I12" s="1">
        <v>4.5382067950447691E-3</v>
      </c>
      <c r="J12" s="1">
        <v>0.25146514542598075</v>
      </c>
      <c r="K12" s="1">
        <v>5.5809427436366944E-2</v>
      </c>
      <c r="L12" s="1">
        <v>2.7501981561052938E-2</v>
      </c>
      <c r="M12" s="1">
        <v>5.6613297655978161E-2</v>
      </c>
      <c r="N12" s="1">
        <v>5.1941442734851195E-3</v>
      </c>
      <c r="O12" s="1">
        <v>2.79626759065074E-3</v>
      </c>
      <c r="P12" s="1">
        <v>1.6302529383707437E-3</v>
      </c>
      <c r="Q12" s="1">
        <v>3.0185518961530758E-3</v>
      </c>
      <c r="R12" s="1">
        <v>1.099958751546817E-3</v>
      </c>
      <c r="S12" s="1">
        <v>1.9088861376688682E-4</v>
      </c>
      <c r="T12" s="1">
        <v>1.2759482501460196E-3</v>
      </c>
      <c r="U12" s="1">
        <v>2.94664348183617E-3</v>
      </c>
      <c r="V12" s="1">
        <v>1.8250393716584247E-2</v>
      </c>
      <c r="W12" s="1">
        <v>0.10133886539535626</v>
      </c>
      <c r="X12" s="1">
        <v>1.5869809850823789E-2</v>
      </c>
      <c r="Y12" s="1">
        <v>1.4383357112047513E-2</v>
      </c>
      <c r="Z12" s="1">
        <v>2.8515200022174638E-3</v>
      </c>
      <c r="AA12" s="1">
        <v>5.971040453799074E-4</v>
      </c>
      <c r="AB12" s="1">
        <v>5.8691628165961863E-4</v>
      </c>
      <c r="AC12" s="1">
        <v>0.12792370768237149</v>
      </c>
      <c r="AD12" s="1">
        <v>1.1092094716090037E-3</v>
      </c>
      <c r="AE12" s="1">
        <v>1.0556092348331074E-2</v>
      </c>
      <c r="AF12" s="1">
        <v>3.8980029409590154E-3</v>
      </c>
      <c r="AG12" s="1">
        <v>3.3592488262910798E-3</v>
      </c>
      <c r="AH12" s="1">
        <v>5.2484254723582924E-3</v>
      </c>
      <c r="AI12" s="1">
        <v>3.0171646740976819E-3</v>
      </c>
      <c r="AJ12" s="1">
        <v>1.1537683814033259E-2</v>
      </c>
      <c r="AK12" s="1">
        <v>0</v>
      </c>
      <c r="AL12" s="2">
        <v>3.1479102108684154E-2</v>
      </c>
      <c r="AM12" s="3">
        <v>4.101400603310517E-2</v>
      </c>
    </row>
    <row r="13" spans="1:39">
      <c r="A13" s="104">
        <v>25</v>
      </c>
      <c r="B13" s="43" t="s">
        <v>9</v>
      </c>
      <c r="C13" s="30">
        <v>2.8191537024655532E-3</v>
      </c>
      <c r="D13" s="44">
        <v>6.9446740963656202E-4</v>
      </c>
      <c r="E13" s="44">
        <v>2.4939521659974562E-5</v>
      </c>
      <c r="F13" s="44">
        <v>7.848369501236118E-5</v>
      </c>
      <c r="G13" s="44">
        <v>3.6440817932958734E-3</v>
      </c>
      <c r="H13" s="44">
        <v>7.2142636298052145E-4</v>
      </c>
      <c r="I13" s="44">
        <v>3.5160881475121632E-3</v>
      </c>
      <c r="J13" s="44">
        <v>1.556349257718492E-3</v>
      </c>
      <c r="K13" s="44">
        <v>9.5034640795828114E-5</v>
      </c>
      <c r="L13" s="44">
        <v>6.0656626757331779E-2</v>
      </c>
      <c r="M13" s="44">
        <v>2.8865332686436236E-3</v>
      </c>
      <c r="N13" s="44">
        <v>1.1602200916503839E-3</v>
      </c>
      <c r="O13" s="44">
        <v>3.5561229141971369E-3</v>
      </c>
      <c r="P13" s="44">
        <v>4.9477108828282395E-3</v>
      </c>
      <c r="Q13" s="44">
        <v>2.6063684526735485E-2</v>
      </c>
      <c r="R13" s="44">
        <v>6.8518263898437138E-3</v>
      </c>
      <c r="S13" s="44">
        <v>8.0718613821426435E-3</v>
      </c>
      <c r="T13" s="44">
        <v>1.0608669930487142E-2</v>
      </c>
      <c r="U13" s="44">
        <v>3.3492372133661118E-3</v>
      </c>
      <c r="V13" s="44">
        <v>5.5882677473392782E-2</v>
      </c>
      <c r="W13" s="44">
        <v>4.7873613659937766E-5</v>
      </c>
      <c r="X13" s="44">
        <v>3.7799001644689386E-3</v>
      </c>
      <c r="Y13" s="44">
        <v>5.1428381830850389E-4</v>
      </c>
      <c r="Z13" s="44">
        <v>2.4426750930295408E-4</v>
      </c>
      <c r="AA13" s="44">
        <v>9.6307104093533456E-6</v>
      </c>
      <c r="AB13" s="44">
        <v>7.5245677135848547E-5</v>
      </c>
      <c r="AC13" s="44">
        <v>6.5402758361333889E-5</v>
      </c>
      <c r="AD13" s="44">
        <v>4.3328494984726707E-6</v>
      </c>
      <c r="AE13" s="44">
        <v>2.0473026787207855E-4</v>
      </c>
      <c r="AF13" s="44">
        <v>1.6840687100033681E-3</v>
      </c>
      <c r="AG13" s="44">
        <v>6.8356807511737094E-4</v>
      </c>
      <c r="AH13" s="44">
        <v>3.8672608743692684E-4</v>
      </c>
      <c r="AI13" s="44">
        <v>1.265914936987365E-3</v>
      </c>
      <c r="AJ13" s="44">
        <v>1.5350123022380183E-3</v>
      </c>
      <c r="AK13" s="44">
        <v>5.4387237128353883E-3</v>
      </c>
      <c r="AL13" s="45">
        <v>7.6713778248053812E-3</v>
      </c>
      <c r="AM13" s="6">
        <v>5.6211183367847559E-3</v>
      </c>
    </row>
    <row r="14" spans="1:39">
      <c r="A14" s="103">
        <v>26</v>
      </c>
      <c r="B14" s="42" t="s">
        <v>10</v>
      </c>
      <c r="C14" s="26">
        <v>4.1356778031279507E-5</v>
      </c>
      <c r="D14" s="1">
        <v>0</v>
      </c>
      <c r="E14" s="1">
        <v>4.9879043319949118E-4</v>
      </c>
      <c r="F14" s="1">
        <v>1.1772554251854177E-4</v>
      </c>
      <c r="G14" s="1">
        <v>0</v>
      </c>
      <c r="H14" s="1">
        <v>2.0612181799443472E-4</v>
      </c>
      <c r="I14" s="1">
        <v>3.3661774125407144E-3</v>
      </c>
      <c r="J14" s="1">
        <v>1.471029544157365E-6</v>
      </c>
      <c r="K14" s="1">
        <v>-1.3385160675468749E-6</v>
      </c>
      <c r="L14" s="1">
        <v>7.1336197905802843E-3</v>
      </c>
      <c r="M14" s="1">
        <v>0.56549518082664207</v>
      </c>
      <c r="N14" s="1">
        <v>2.801336237385233E-4</v>
      </c>
      <c r="O14" s="1">
        <v>0.27269687851433089</v>
      </c>
      <c r="P14" s="1">
        <v>3.5883362165317616E-2</v>
      </c>
      <c r="Q14" s="1">
        <v>4.8427913412347296E-4</v>
      </c>
      <c r="R14" s="1">
        <v>3.9850588936248224E-2</v>
      </c>
      <c r="S14" s="1">
        <v>2.5431817314142666E-2</v>
      </c>
      <c r="T14" s="1">
        <v>7.2932098997540856E-2</v>
      </c>
      <c r="U14" s="1">
        <v>2.9380776577610651E-3</v>
      </c>
      <c r="V14" s="1">
        <v>2.4822702149642394E-2</v>
      </c>
      <c r="W14" s="1">
        <v>0</v>
      </c>
      <c r="X14" s="1">
        <v>3.7510459647401679E-4</v>
      </c>
      <c r="Y14" s="1">
        <v>0</v>
      </c>
      <c r="Z14" s="1">
        <v>0</v>
      </c>
      <c r="AA14" s="1">
        <v>0</v>
      </c>
      <c r="AB14" s="1">
        <v>0</v>
      </c>
      <c r="AC14" s="1">
        <v>4.4964396373417052E-5</v>
      </c>
      <c r="AD14" s="1">
        <v>0</v>
      </c>
      <c r="AE14" s="1">
        <v>2.2470395254252522E-5</v>
      </c>
      <c r="AF14" s="1">
        <v>0</v>
      </c>
      <c r="AG14" s="1">
        <v>3.0046948356807513E-6</v>
      </c>
      <c r="AH14" s="1">
        <v>0</v>
      </c>
      <c r="AI14" s="1">
        <v>1.3346707003381166E-4</v>
      </c>
      <c r="AJ14" s="1">
        <v>1.3283760307829005E-5</v>
      </c>
      <c r="AK14" s="1">
        <v>0</v>
      </c>
      <c r="AL14" s="2">
        <v>1.0883531101201722E-2</v>
      </c>
      <c r="AM14" s="3">
        <v>8.3231689658741212E-2</v>
      </c>
    </row>
    <row r="15" spans="1:39">
      <c r="A15" s="103">
        <v>27</v>
      </c>
      <c r="B15" s="42" t="s">
        <v>11</v>
      </c>
      <c r="C15" s="26">
        <v>0</v>
      </c>
      <c r="D15" s="1">
        <v>0</v>
      </c>
      <c r="E15" s="1">
        <v>0</v>
      </c>
      <c r="F15" s="1">
        <v>3.1393478004944472E-4</v>
      </c>
      <c r="G15" s="1">
        <v>9.2771224053048271E-4</v>
      </c>
      <c r="H15" s="1">
        <v>0</v>
      </c>
      <c r="I15" s="1">
        <v>1.1038881393352141E-3</v>
      </c>
      <c r="J15" s="1">
        <v>1.4842688100547812E-3</v>
      </c>
      <c r="K15" s="1">
        <v>8.0310964052812493E-6</v>
      </c>
      <c r="L15" s="1">
        <v>1.0304117475282632E-2</v>
      </c>
      <c r="M15" s="1">
        <v>1.3182978765112644E-3</v>
      </c>
      <c r="N15" s="1">
        <v>5.7112242539691431E-2</v>
      </c>
      <c r="O15" s="1">
        <v>4.8873894410504243E-2</v>
      </c>
      <c r="P15" s="1">
        <v>4.3977674789455322E-2</v>
      </c>
      <c r="Q15" s="1">
        <v>4.3890982576874758E-2</v>
      </c>
      <c r="R15" s="1">
        <v>5.1331408405518128E-2</v>
      </c>
      <c r="S15" s="1">
        <v>5.967723462392216E-2</v>
      </c>
      <c r="T15" s="1">
        <v>1.4526758565021973E-2</v>
      </c>
      <c r="U15" s="1">
        <v>3.2036182040893245E-3</v>
      </c>
      <c r="V15" s="1">
        <v>9.5796009669879938E-3</v>
      </c>
      <c r="W15" s="1">
        <v>2.8724168195962661E-4</v>
      </c>
      <c r="X15" s="1">
        <v>3.1739619701647573E-4</v>
      </c>
      <c r="Y15" s="1">
        <v>0</v>
      </c>
      <c r="Z15" s="1">
        <v>1.2126755780997721E-5</v>
      </c>
      <c r="AA15" s="1">
        <v>0</v>
      </c>
      <c r="AB15" s="1">
        <v>0</v>
      </c>
      <c r="AC15" s="1">
        <v>4.0876723975833683E-5</v>
      </c>
      <c r="AD15" s="1">
        <v>8.665698996945341E-5</v>
      </c>
      <c r="AE15" s="1">
        <v>2.0473026787207855E-4</v>
      </c>
      <c r="AF15" s="1">
        <v>2.8752392609813602E-5</v>
      </c>
      <c r="AG15" s="1">
        <v>1.4783098591549296E-3</v>
      </c>
      <c r="AH15" s="1">
        <v>2.2098633567824388E-4</v>
      </c>
      <c r="AI15" s="1">
        <v>4.8937925679064275E-4</v>
      </c>
      <c r="AJ15" s="1">
        <v>2.0811224482265441E-4</v>
      </c>
      <c r="AK15" s="1">
        <v>9.0645395213923138E-4</v>
      </c>
      <c r="AL15" s="2">
        <v>8.3515985186304893E-3</v>
      </c>
      <c r="AM15" s="3">
        <v>7.6503837392908587E-3</v>
      </c>
    </row>
    <row r="16" spans="1:39">
      <c r="A16" s="103">
        <v>28</v>
      </c>
      <c r="B16" s="42" t="s">
        <v>12</v>
      </c>
      <c r="C16" s="26">
        <v>1.1442041921987331E-3</v>
      </c>
      <c r="D16" s="1">
        <v>5.6218790303912169E-4</v>
      </c>
      <c r="E16" s="1">
        <v>2.219617427737736E-3</v>
      </c>
      <c r="F16" s="1">
        <v>1.3577679237138485E-2</v>
      </c>
      <c r="G16" s="1">
        <v>1.5426730060336437E-2</v>
      </c>
      <c r="H16" s="1">
        <v>1.4428527259610429E-3</v>
      </c>
      <c r="I16" s="1">
        <v>6.7868678196165008E-3</v>
      </c>
      <c r="J16" s="1">
        <v>2.2948060888854892E-3</v>
      </c>
      <c r="K16" s="1">
        <v>6.3445661601721872E-4</v>
      </c>
      <c r="L16" s="1">
        <v>8.9796003504234289E-3</v>
      </c>
      <c r="M16" s="1">
        <v>4.0606094974855729E-5</v>
      </c>
      <c r="N16" s="1">
        <v>3.5483592340212946E-4</v>
      </c>
      <c r="O16" s="1">
        <v>4.7141424272818457E-2</v>
      </c>
      <c r="P16" s="1">
        <v>1.7961258355936184E-2</v>
      </c>
      <c r="Q16" s="1">
        <v>1.250750996777541E-2</v>
      </c>
      <c r="R16" s="1">
        <v>2.4703240295155599E-2</v>
      </c>
      <c r="S16" s="1">
        <v>2.7357065332991551E-2</v>
      </c>
      <c r="T16" s="1">
        <v>1.0137396313537335E-2</v>
      </c>
      <c r="U16" s="1">
        <v>1.0381778779027436E-2</v>
      </c>
      <c r="V16" s="1">
        <v>8.6214402503736548E-2</v>
      </c>
      <c r="W16" s="1">
        <v>3.7341418654751455E-4</v>
      </c>
      <c r="X16" s="1">
        <v>8.9448019159188625E-4</v>
      </c>
      <c r="Y16" s="1">
        <v>1.6589800590596901E-4</v>
      </c>
      <c r="Z16" s="1">
        <v>2.686942602332495E-3</v>
      </c>
      <c r="AA16" s="1">
        <v>1.0593781450288681E-4</v>
      </c>
      <c r="AB16" s="1">
        <v>3.5687949727288167E-4</v>
      </c>
      <c r="AC16" s="1">
        <v>1.6800333554067642E-3</v>
      </c>
      <c r="AD16" s="1">
        <v>4.5061634784115772E-4</v>
      </c>
      <c r="AE16" s="1">
        <v>4.83862511141571E-3</v>
      </c>
      <c r="AF16" s="1">
        <v>1.3143950907343362E-4</v>
      </c>
      <c r="AG16" s="1">
        <v>3.2751173708920185E-4</v>
      </c>
      <c r="AH16" s="1">
        <v>2.320356524621561E-3</v>
      </c>
      <c r="AI16" s="1">
        <v>1.124358953618171E-3</v>
      </c>
      <c r="AJ16" s="1">
        <v>1.2929526699620231E-3</v>
      </c>
      <c r="AK16" s="1">
        <v>3.6258158085569254E-4</v>
      </c>
      <c r="AL16" s="2">
        <v>4.1569042400423249E-3</v>
      </c>
      <c r="AM16" s="3">
        <v>7.5390077184626881E-3</v>
      </c>
    </row>
    <row r="17" spans="1:39">
      <c r="A17" s="103">
        <v>29</v>
      </c>
      <c r="B17" s="42" t="s">
        <v>13</v>
      </c>
      <c r="C17" s="26">
        <v>2.2056948283349071E-4</v>
      </c>
      <c r="D17" s="1">
        <v>9.9209629948080291E-5</v>
      </c>
      <c r="E17" s="1">
        <v>2.4939521659974562E-5</v>
      </c>
      <c r="F17" s="1">
        <v>1.922850527802849E-3</v>
      </c>
      <c r="G17" s="1">
        <v>0</v>
      </c>
      <c r="H17" s="1">
        <v>0</v>
      </c>
      <c r="I17" s="1">
        <v>1.2401706256728949E-3</v>
      </c>
      <c r="J17" s="1">
        <v>4.4130886324720942E-6</v>
      </c>
      <c r="K17" s="1">
        <v>8.0310964052812493E-6</v>
      </c>
      <c r="L17" s="1">
        <v>3.3895123273956032E-3</v>
      </c>
      <c r="M17" s="1">
        <v>7.7011559435071203E-6</v>
      </c>
      <c r="N17" s="1">
        <v>0</v>
      </c>
      <c r="O17" s="1">
        <v>1.7932585635694965E-3</v>
      </c>
      <c r="P17" s="1">
        <v>0.11045497583096626</v>
      </c>
      <c r="Q17" s="1">
        <v>5.4800007282392992E-3</v>
      </c>
      <c r="R17" s="1">
        <v>1.0335029103075301E-2</v>
      </c>
      <c r="S17" s="1">
        <v>1.1529672271519964E-2</v>
      </c>
      <c r="T17" s="1">
        <v>8.0216785863796904E-3</v>
      </c>
      <c r="U17" s="1">
        <v>1.7474281113214498E-3</v>
      </c>
      <c r="V17" s="1">
        <v>6.2332607757972138E-3</v>
      </c>
      <c r="W17" s="1">
        <v>3.191574243995851E-6</v>
      </c>
      <c r="X17" s="1">
        <v>5.0206307528060708E-3</v>
      </c>
      <c r="Y17" s="1">
        <v>1.6589800590596902E-5</v>
      </c>
      <c r="Z17" s="1">
        <v>8.609996604508381E-4</v>
      </c>
      <c r="AA17" s="1">
        <v>1.4446065614030019E-5</v>
      </c>
      <c r="AB17" s="1">
        <v>0</v>
      </c>
      <c r="AC17" s="1">
        <v>1.287616805238761E-4</v>
      </c>
      <c r="AD17" s="1">
        <v>7.799129097250807E-5</v>
      </c>
      <c r="AE17" s="1">
        <v>1.040878642388653E-2</v>
      </c>
      <c r="AF17" s="1">
        <v>0</v>
      </c>
      <c r="AG17" s="1">
        <v>9.2214084507042261E-3</v>
      </c>
      <c r="AH17" s="1">
        <v>0</v>
      </c>
      <c r="AI17" s="1">
        <v>2.0323394755148595E-2</v>
      </c>
      <c r="AJ17" s="1">
        <v>4.3659292211731329E-3</v>
      </c>
      <c r="AK17" s="1">
        <v>2.5290065264684553E-2</v>
      </c>
      <c r="AL17" s="2">
        <v>0</v>
      </c>
      <c r="AM17" s="3">
        <v>5.8411168365791891E-3</v>
      </c>
    </row>
    <row r="18" spans="1:39">
      <c r="A18" s="104">
        <v>32</v>
      </c>
      <c r="B18" s="43" t="s">
        <v>16</v>
      </c>
      <c r="C18" s="30">
        <v>0</v>
      </c>
      <c r="D18" s="44">
        <v>0</v>
      </c>
      <c r="E18" s="44">
        <v>0</v>
      </c>
      <c r="F18" s="44">
        <v>7.848369501236118E-5</v>
      </c>
      <c r="G18" s="44">
        <v>0</v>
      </c>
      <c r="H18" s="44">
        <v>0</v>
      </c>
      <c r="I18" s="44">
        <v>0</v>
      </c>
      <c r="J18" s="44">
        <v>0</v>
      </c>
      <c r="K18" s="44">
        <v>0</v>
      </c>
      <c r="L18" s="44">
        <v>0</v>
      </c>
      <c r="M18" s="44">
        <v>7.0010508577337454E-7</v>
      </c>
      <c r="N18" s="44">
        <v>5.8361171612192351E-5</v>
      </c>
      <c r="O18" s="44">
        <v>1.185374304732379E-3</v>
      </c>
      <c r="P18" s="44">
        <v>0.12398465141775053</v>
      </c>
      <c r="Q18" s="44">
        <v>0.22607460811622698</v>
      </c>
      <c r="R18" s="44">
        <v>0.13850313946560339</v>
      </c>
      <c r="S18" s="44">
        <v>0.24250489492945301</v>
      </c>
      <c r="T18" s="44">
        <v>2.9228991349120998E-3</v>
      </c>
      <c r="U18" s="44">
        <v>1.4561900927678747E-4</v>
      </c>
      <c r="V18" s="44">
        <v>2.4275009780220881E-4</v>
      </c>
      <c r="W18" s="44">
        <v>3.191574243995851E-6</v>
      </c>
      <c r="X18" s="44">
        <v>0</v>
      </c>
      <c r="Y18" s="44">
        <v>0</v>
      </c>
      <c r="Z18" s="44">
        <v>2.7718298927994789E-5</v>
      </c>
      <c r="AA18" s="44">
        <v>2.8892131228060039E-5</v>
      </c>
      <c r="AB18" s="44">
        <v>0</v>
      </c>
      <c r="AC18" s="44">
        <v>2.043836198791684E-6</v>
      </c>
      <c r="AD18" s="44">
        <v>5.5460473580450185E-4</v>
      </c>
      <c r="AE18" s="44">
        <v>2.1122171538997371E-3</v>
      </c>
      <c r="AF18" s="44">
        <v>5.3397300561082407E-4</v>
      </c>
      <c r="AG18" s="44">
        <v>4.5070422535211269E-6</v>
      </c>
      <c r="AH18" s="44">
        <v>0</v>
      </c>
      <c r="AI18" s="44">
        <v>1.0046430362545095E-2</v>
      </c>
      <c r="AJ18" s="44">
        <v>2.9519467350731124E-6</v>
      </c>
      <c r="AK18" s="44">
        <v>2.8734590282813634E-2</v>
      </c>
      <c r="AL18" s="45">
        <v>0</v>
      </c>
      <c r="AM18" s="6">
        <v>1.4501955489470551E-2</v>
      </c>
    </row>
    <row r="19" spans="1:39">
      <c r="A19" s="103">
        <v>33</v>
      </c>
      <c r="B19" s="42" t="s">
        <v>14</v>
      </c>
      <c r="C19" s="26">
        <v>3.4463981692732921E-5</v>
      </c>
      <c r="D19" s="1">
        <v>0</v>
      </c>
      <c r="E19" s="1">
        <v>7.7312517145921146E-4</v>
      </c>
      <c r="F19" s="1">
        <v>5.4938586508652824E-4</v>
      </c>
      <c r="G19" s="1">
        <v>0</v>
      </c>
      <c r="H19" s="1">
        <v>0</v>
      </c>
      <c r="I19" s="1">
        <v>8.1769491802608453E-5</v>
      </c>
      <c r="J19" s="1">
        <v>0</v>
      </c>
      <c r="K19" s="1">
        <v>0</v>
      </c>
      <c r="L19" s="1">
        <v>7.3004880897751452E-5</v>
      </c>
      <c r="M19" s="1">
        <v>0</v>
      </c>
      <c r="N19" s="1">
        <v>1.167223432243847E-5</v>
      </c>
      <c r="O19" s="1">
        <v>4.2551898118598218E-4</v>
      </c>
      <c r="P19" s="1">
        <v>1.4238016929002128E-2</v>
      </c>
      <c r="Q19" s="1">
        <v>1.6345331075791506E-2</v>
      </c>
      <c r="R19" s="1">
        <v>0.10724597827581465</v>
      </c>
      <c r="S19" s="1">
        <v>2.609174652173676E-2</v>
      </c>
      <c r="T19" s="1">
        <v>2.9066051002835162E-2</v>
      </c>
      <c r="U19" s="1">
        <v>8.5658240751051458E-5</v>
      </c>
      <c r="V19" s="1">
        <v>7.282502934066265E-3</v>
      </c>
      <c r="W19" s="1">
        <v>3.191574243995851E-6</v>
      </c>
      <c r="X19" s="1">
        <v>8.6562599186311572E-5</v>
      </c>
      <c r="Y19" s="1">
        <v>0</v>
      </c>
      <c r="Z19" s="1">
        <v>2.2521117878995765E-4</v>
      </c>
      <c r="AA19" s="1">
        <v>4.8153552046766728E-6</v>
      </c>
      <c r="AB19" s="1">
        <v>1.0749382447978363E-5</v>
      </c>
      <c r="AC19" s="1">
        <v>1.8394525789125157E-4</v>
      </c>
      <c r="AD19" s="1">
        <v>1.3865118395112546E-4</v>
      </c>
      <c r="AE19" s="1">
        <v>1.7651743827507259E-3</v>
      </c>
      <c r="AF19" s="1">
        <v>6.038002448060856E-4</v>
      </c>
      <c r="AG19" s="1">
        <v>1.3370892018779344E-4</v>
      </c>
      <c r="AH19" s="1">
        <v>0</v>
      </c>
      <c r="AI19" s="1">
        <v>6.2891301182599127E-3</v>
      </c>
      <c r="AJ19" s="1">
        <v>2.4501157901106831E-4</v>
      </c>
      <c r="AK19" s="1">
        <v>0</v>
      </c>
      <c r="AL19" s="2">
        <v>1.3982314261960548E-3</v>
      </c>
      <c r="AM19" s="3">
        <v>3.4403131821543901E-3</v>
      </c>
    </row>
    <row r="20" spans="1:39">
      <c r="A20" s="103">
        <v>34</v>
      </c>
      <c r="B20" s="42" t="s">
        <v>15</v>
      </c>
      <c r="C20" s="26">
        <v>0</v>
      </c>
      <c r="D20" s="1">
        <v>6.6139753298720194E-5</v>
      </c>
      <c r="E20" s="1">
        <v>2.4939521659974562E-5</v>
      </c>
      <c r="F20" s="1">
        <v>0</v>
      </c>
      <c r="G20" s="1">
        <v>3.1626553654448275E-5</v>
      </c>
      <c r="H20" s="1">
        <v>0</v>
      </c>
      <c r="I20" s="1">
        <v>0</v>
      </c>
      <c r="J20" s="1">
        <v>8.8261772649441885E-6</v>
      </c>
      <c r="K20" s="1">
        <v>4.0155482026406246E-6</v>
      </c>
      <c r="L20" s="1">
        <v>1.0429268699678779E-5</v>
      </c>
      <c r="M20" s="1">
        <v>0</v>
      </c>
      <c r="N20" s="1">
        <v>2.3344468644876938E-6</v>
      </c>
      <c r="O20" s="1">
        <v>6.0788425883711741E-5</v>
      </c>
      <c r="P20" s="1">
        <v>3.8086695285080693E-4</v>
      </c>
      <c r="Q20" s="1">
        <v>1.8205982485844849E-4</v>
      </c>
      <c r="R20" s="1">
        <v>6.8747421971676064E-5</v>
      </c>
      <c r="S20" s="1">
        <v>4.0222957900879722E-2</v>
      </c>
      <c r="T20" s="1">
        <v>1.1674049117740695E-2</v>
      </c>
      <c r="U20" s="1">
        <v>1.713164815021029E-5</v>
      </c>
      <c r="V20" s="1">
        <v>1.7694676550541171E-3</v>
      </c>
      <c r="W20" s="1">
        <v>2.5532593951966808E-5</v>
      </c>
      <c r="X20" s="1">
        <v>0</v>
      </c>
      <c r="Y20" s="1">
        <v>3.3179601181193804E-5</v>
      </c>
      <c r="Z20" s="1">
        <v>4.4349278284791662E-4</v>
      </c>
      <c r="AA20" s="1">
        <v>2.0224491859642025E-4</v>
      </c>
      <c r="AB20" s="1">
        <v>7.0945924156657199E-5</v>
      </c>
      <c r="AC20" s="1">
        <v>1.3080551672266778E-4</v>
      </c>
      <c r="AD20" s="1">
        <v>1.906453779327975E-4</v>
      </c>
      <c r="AE20" s="1">
        <v>2.0473026787207853E-3</v>
      </c>
      <c r="AF20" s="1">
        <v>8.214969317089601E-5</v>
      </c>
      <c r="AG20" s="1">
        <v>4.3568075117370894E-5</v>
      </c>
      <c r="AH20" s="1">
        <v>1.1049316783912194E-4</v>
      </c>
      <c r="AI20" s="1">
        <v>1.096047756944332E-3</v>
      </c>
      <c r="AJ20" s="1">
        <v>3.2323816749050578E-4</v>
      </c>
      <c r="AK20" s="1">
        <v>0</v>
      </c>
      <c r="AL20" s="2">
        <v>0</v>
      </c>
      <c r="AM20" s="3">
        <v>1.4161750644945969E-3</v>
      </c>
    </row>
    <row r="21" spans="1:39">
      <c r="A21" s="103">
        <v>35</v>
      </c>
      <c r="B21" s="42" t="s">
        <v>17</v>
      </c>
      <c r="C21" s="26">
        <v>0</v>
      </c>
      <c r="D21" s="1">
        <v>0</v>
      </c>
      <c r="E21" s="1">
        <v>3.773349627154151E-2</v>
      </c>
      <c r="F21" s="1">
        <v>0</v>
      </c>
      <c r="G21" s="1">
        <v>0</v>
      </c>
      <c r="H21" s="1">
        <v>0</v>
      </c>
      <c r="I21" s="1">
        <v>0</v>
      </c>
      <c r="J21" s="1">
        <v>0</v>
      </c>
      <c r="K21" s="1">
        <v>0</v>
      </c>
      <c r="L21" s="1">
        <v>0</v>
      </c>
      <c r="M21" s="1">
        <v>0</v>
      </c>
      <c r="N21" s="1">
        <v>0</v>
      </c>
      <c r="O21" s="1">
        <v>0</v>
      </c>
      <c r="P21" s="1">
        <v>3.5595042322505321E-6</v>
      </c>
      <c r="Q21" s="1">
        <v>0</v>
      </c>
      <c r="R21" s="1">
        <v>0</v>
      </c>
      <c r="S21" s="1">
        <v>0</v>
      </c>
      <c r="T21" s="1">
        <v>0.4693935360311241</v>
      </c>
      <c r="U21" s="1">
        <v>0</v>
      </c>
      <c r="V21" s="1">
        <v>0</v>
      </c>
      <c r="W21" s="1">
        <v>0</v>
      </c>
      <c r="X21" s="1">
        <v>0</v>
      </c>
      <c r="Y21" s="1">
        <v>0</v>
      </c>
      <c r="Z21" s="1">
        <v>0</v>
      </c>
      <c r="AA21" s="1">
        <v>0</v>
      </c>
      <c r="AB21" s="1">
        <v>0</v>
      </c>
      <c r="AC21" s="1">
        <v>1.1241099093354263E-2</v>
      </c>
      <c r="AD21" s="1">
        <v>0</v>
      </c>
      <c r="AE21" s="1">
        <v>1.0283950894696237E-2</v>
      </c>
      <c r="AF21" s="1">
        <v>6.5719754536716811E-5</v>
      </c>
      <c r="AG21" s="1">
        <v>0</v>
      </c>
      <c r="AH21" s="1">
        <v>0</v>
      </c>
      <c r="AI21" s="1">
        <v>3.208063028812709E-2</v>
      </c>
      <c r="AJ21" s="1">
        <v>1.0331813572755893E-5</v>
      </c>
      <c r="AK21" s="1">
        <v>0</v>
      </c>
      <c r="AL21" s="2">
        <v>0</v>
      </c>
      <c r="AM21" s="3">
        <v>1.9591735196626627E-2</v>
      </c>
    </row>
    <row r="22" spans="1:39">
      <c r="A22" s="103">
        <v>39</v>
      </c>
      <c r="B22" s="42" t="s">
        <v>18</v>
      </c>
      <c r="C22" s="26">
        <v>9.7670924117205116E-3</v>
      </c>
      <c r="D22" s="1">
        <v>2.1991467971824465E-2</v>
      </c>
      <c r="E22" s="1">
        <v>2.2320871885677232E-2</v>
      </c>
      <c r="F22" s="1">
        <v>9.2218341639524384E-3</v>
      </c>
      <c r="G22" s="1">
        <v>2.1130051902688608E-2</v>
      </c>
      <c r="H22" s="1">
        <v>2.1179016798928165E-2</v>
      </c>
      <c r="I22" s="1">
        <v>1.5904166155607344E-2</v>
      </c>
      <c r="J22" s="1">
        <v>5.3721998952626967E-3</v>
      </c>
      <c r="K22" s="1">
        <v>5.594997162345937E-3</v>
      </c>
      <c r="L22" s="1">
        <v>1.7886195819949106E-2</v>
      </c>
      <c r="M22" s="1">
        <v>1.051207786288722E-2</v>
      </c>
      <c r="N22" s="1">
        <v>9.0880016434505932E-3</v>
      </c>
      <c r="O22" s="1">
        <v>4.7718914318713715E-3</v>
      </c>
      <c r="P22" s="1">
        <v>5.2680662637307876E-2</v>
      </c>
      <c r="Q22" s="1">
        <v>3.9102809183097567E-2</v>
      </c>
      <c r="R22" s="1">
        <v>4.1569274485540125E-2</v>
      </c>
      <c r="S22" s="1">
        <v>5.2619809874940686E-2</v>
      </c>
      <c r="T22" s="1">
        <v>3.6260493984994445E-2</v>
      </c>
      <c r="U22" s="1">
        <v>0.16970610657598315</v>
      </c>
      <c r="V22" s="1">
        <v>1.6059624238898194E-2</v>
      </c>
      <c r="W22" s="1">
        <v>7.7651001356419053E-3</v>
      </c>
      <c r="X22" s="1">
        <v>3.3095767088899788E-2</v>
      </c>
      <c r="Y22" s="1">
        <v>1.3852483493148412E-2</v>
      </c>
      <c r="Z22" s="1">
        <v>1.4411783048874291E-2</v>
      </c>
      <c r="AA22" s="1">
        <v>2.1023840823618353E-2</v>
      </c>
      <c r="AB22" s="1">
        <v>6.7936097071223255E-4</v>
      </c>
      <c r="AC22" s="1">
        <v>5.0339685576239182E-3</v>
      </c>
      <c r="AD22" s="1">
        <v>1.8761238328386665E-2</v>
      </c>
      <c r="AE22" s="1">
        <v>1.2054118698614575E-2</v>
      </c>
      <c r="AF22" s="1">
        <v>1.6565485627911179E-2</v>
      </c>
      <c r="AG22" s="1">
        <v>6.6824413145539904E-3</v>
      </c>
      <c r="AH22" s="1">
        <v>4.9850834223417184E-2</v>
      </c>
      <c r="AI22" s="1">
        <v>2.0598417808551598E-2</v>
      </c>
      <c r="AJ22" s="1">
        <v>2.1887209067199591E-2</v>
      </c>
      <c r="AK22" s="1">
        <v>0.19534082668600436</v>
      </c>
      <c r="AL22" s="2">
        <v>9.7498299448265432E-3</v>
      </c>
      <c r="AM22" s="3">
        <v>1.7210396234673929E-2</v>
      </c>
    </row>
    <row r="23" spans="1:39">
      <c r="A23" s="104">
        <v>41</v>
      </c>
      <c r="B23" s="43" t="s">
        <v>19</v>
      </c>
      <c r="C23" s="30">
        <v>6.9272603202393179E-3</v>
      </c>
      <c r="D23" s="44">
        <v>3.670756308078971E-3</v>
      </c>
      <c r="E23" s="44">
        <v>3.2171982941367186E-3</v>
      </c>
      <c r="F23" s="44">
        <v>5.8077934309147278E-3</v>
      </c>
      <c r="G23" s="44">
        <v>9.2771224053048271E-4</v>
      </c>
      <c r="H23" s="44">
        <v>2.5249922704318251E-3</v>
      </c>
      <c r="I23" s="44">
        <v>5.8465186638865041E-3</v>
      </c>
      <c r="J23" s="44">
        <v>6.1135987855180087E-3</v>
      </c>
      <c r="K23" s="44">
        <v>7.6696970670435925E-4</v>
      </c>
      <c r="L23" s="44">
        <v>1.247340536481582E-2</v>
      </c>
      <c r="M23" s="44">
        <v>5.7093569744818698E-3</v>
      </c>
      <c r="N23" s="44">
        <v>6.4640833677664248E-3</v>
      </c>
      <c r="O23" s="44">
        <v>6.9906689766268499E-3</v>
      </c>
      <c r="P23" s="44">
        <v>2.7586157799941624E-3</v>
      </c>
      <c r="Q23" s="44">
        <v>3.098658219090793E-3</v>
      </c>
      <c r="R23" s="44">
        <v>3.8269398230899674E-3</v>
      </c>
      <c r="S23" s="44">
        <v>6.2175148484071708E-4</v>
      </c>
      <c r="T23" s="44">
        <v>1.1857043660492481E-3</v>
      </c>
      <c r="U23" s="44">
        <v>5.3964691673162417E-3</v>
      </c>
      <c r="V23" s="44">
        <v>1.1615893109709001E-3</v>
      </c>
      <c r="W23" s="44">
        <v>3.614776988749701E-2</v>
      </c>
      <c r="X23" s="44">
        <v>6.264246761116081E-2</v>
      </c>
      <c r="Y23" s="44">
        <v>7.0174856498224887E-3</v>
      </c>
      <c r="Z23" s="44">
        <v>7.5740251820745758E-3</v>
      </c>
      <c r="AA23" s="44">
        <v>6.2551464108749986E-3</v>
      </c>
      <c r="AB23" s="44">
        <v>4.7075845492676446E-2</v>
      </c>
      <c r="AC23" s="44">
        <v>1.1120512757625553E-2</v>
      </c>
      <c r="AD23" s="44">
        <v>1.0983773478628219E-2</v>
      </c>
      <c r="AE23" s="44">
        <v>2.1284457726944751E-2</v>
      </c>
      <c r="AF23" s="44">
        <v>1.274963238012306E-2</v>
      </c>
      <c r="AG23" s="44">
        <v>5.1260093896713611E-3</v>
      </c>
      <c r="AH23" s="44">
        <v>3.8120142904497071E-3</v>
      </c>
      <c r="AI23" s="44">
        <v>2.9443644540792391E-3</v>
      </c>
      <c r="AJ23" s="44">
        <v>6.9533105344647163E-3</v>
      </c>
      <c r="AK23" s="44">
        <v>0</v>
      </c>
      <c r="AL23" s="45">
        <v>0</v>
      </c>
      <c r="AM23" s="6">
        <v>8.8259562148864067E-3</v>
      </c>
    </row>
    <row r="24" spans="1:39">
      <c r="A24" s="103">
        <v>46</v>
      </c>
      <c r="B24" s="42" t="s">
        <v>20</v>
      </c>
      <c r="C24" s="26">
        <v>1.0566656786991915E-2</v>
      </c>
      <c r="D24" s="1">
        <v>8.5650980521842657E-3</v>
      </c>
      <c r="E24" s="1">
        <v>8.2051026261316315E-3</v>
      </c>
      <c r="F24" s="1">
        <v>3.6887336655809753E-2</v>
      </c>
      <c r="G24" s="1">
        <v>7.5657744464474597E-3</v>
      </c>
      <c r="H24" s="1">
        <v>1.4480057714109039E-2</v>
      </c>
      <c r="I24" s="1">
        <v>3.2517001240170623E-2</v>
      </c>
      <c r="J24" s="1">
        <v>2.189333270569406E-2</v>
      </c>
      <c r="K24" s="1">
        <v>6.0608007538522496E-3</v>
      </c>
      <c r="L24" s="1">
        <v>6.2815485378165281E-2</v>
      </c>
      <c r="M24" s="1">
        <v>1.2944242930863922E-2</v>
      </c>
      <c r="N24" s="1">
        <v>2.9035850100497938E-2</v>
      </c>
      <c r="O24" s="1">
        <v>1.531868332269536E-2</v>
      </c>
      <c r="P24" s="1">
        <v>9.724565562508454E-3</v>
      </c>
      <c r="Q24" s="1">
        <v>3.4875380049884393E-2</v>
      </c>
      <c r="R24" s="1">
        <v>7.9059535267427469E-3</v>
      </c>
      <c r="S24" s="1">
        <v>5.6066712843531328E-3</v>
      </c>
      <c r="T24" s="1">
        <v>8.8288599941341479E-3</v>
      </c>
      <c r="U24" s="1">
        <v>1.8656364835579007E-2</v>
      </c>
      <c r="V24" s="1">
        <v>3.9943425183817998E-3</v>
      </c>
      <c r="W24" s="1">
        <v>0.10875289236415862</v>
      </c>
      <c r="X24" s="1">
        <v>3.961681622760193E-2</v>
      </c>
      <c r="Y24" s="1">
        <v>3.8488337370184811E-2</v>
      </c>
      <c r="Z24" s="1">
        <v>3.0110734604217339E-2</v>
      </c>
      <c r="AA24" s="1">
        <v>4.2423279353201492E-3</v>
      </c>
      <c r="AB24" s="1">
        <v>3.7300357094484922E-3</v>
      </c>
      <c r="AC24" s="1">
        <v>8.4308243200156962E-3</v>
      </c>
      <c r="AD24" s="1">
        <v>8.9040057193613374E-3</v>
      </c>
      <c r="AE24" s="1">
        <v>9.9643719399690901E-3</v>
      </c>
      <c r="AF24" s="1">
        <v>2.0134889796186613E-2</v>
      </c>
      <c r="AG24" s="1">
        <v>1.0875492957746478E-2</v>
      </c>
      <c r="AH24" s="1">
        <v>3.7751832345033331E-3</v>
      </c>
      <c r="AI24" s="1">
        <v>6.6248200216782877E-3</v>
      </c>
      <c r="AJ24" s="1">
        <v>3.3664000566773773E-2</v>
      </c>
      <c r="AK24" s="1">
        <v>0</v>
      </c>
      <c r="AL24" s="2">
        <v>9.6742498677348659E-3</v>
      </c>
      <c r="AM24" s="3">
        <v>1.8145271171651052E-2</v>
      </c>
    </row>
    <row r="25" spans="1:39">
      <c r="A25" s="103">
        <v>47</v>
      </c>
      <c r="B25" s="42" t="s">
        <v>171</v>
      </c>
      <c r="C25" s="26">
        <v>1.1717753775529194E-3</v>
      </c>
      <c r="D25" s="1">
        <v>3.9683851979232116E-4</v>
      </c>
      <c r="E25" s="1">
        <v>5.2372995485946581E-4</v>
      </c>
      <c r="F25" s="1">
        <v>2.3152690028646547E-3</v>
      </c>
      <c r="G25" s="1">
        <v>2.0627541105734597E-3</v>
      </c>
      <c r="H25" s="1">
        <v>9.7907863547356481E-4</v>
      </c>
      <c r="I25" s="1">
        <v>2.9300734562601361E-3</v>
      </c>
      <c r="J25" s="1">
        <v>1.9594113528176101E-3</v>
      </c>
      <c r="K25" s="1">
        <v>7.576000942315312E-4</v>
      </c>
      <c r="L25" s="1">
        <v>1.2619415126611322E-3</v>
      </c>
      <c r="M25" s="1">
        <v>7.2390865868966932E-4</v>
      </c>
      <c r="N25" s="1">
        <v>7.7503635900991435E-4</v>
      </c>
      <c r="O25" s="1">
        <v>5.774900458952615E-4</v>
      </c>
      <c r="P25" s="1">
        <v>5.6952067716008518E-4</v>
      </c>
      <c r="Q25" s="1">
        <v>1.4091430444043913E-3</v>
      </c>
      <c r="R25" s="1">
        <v>6.4164260506897658E-4</v>
      </c>
      <c r="S25" s="1">
        <v>1.5271089101350947E-4</v>
      </c>
      <c r="T25" s="1">
        <v>3.4593488903762417E-4</v>
      </c>
      <c r="U25" s="1">
        <v>1.1563862501391946E-3</v>
      </c>
      <c r="V25" s="1">
        <v>7.703804756698197E-4</v>
      </c>
      <c r="W25" s="1">
        <v>5.7448336391925322E-4</v>
      </c>
      <c r="X25" s="1">
        <v>8.889978936434198E-2</v>
      </c>
      <c r="Y25" s="1">
        <v>1.011977836026411E-2</v>
      </c>
      <c r="Z25" s="1">
        <v>3.4959704522933427E-3</v>
      </c>
      <c r="AA25" s="1">
        <v>1.6372207695900688E-3</v>
      </c>
      <c r="AB25" s="1">
        <v>3.5687949727288167E-4</v>
      </c>
      <c r="AC25" s="1">
        <v>3.3498475298195701E-3</v>
      </c>
      <c r="AD25" s="1">
        <v>3.6482592777139886E-3</v>
      </c>
      <c r="AE25" s="1">
        <v>3.7750264027144238E-3</v>
      </c>
      <c r="AF25" s="1">
        <v>9.903145511751513E-3</v>
      </c>
      <c r="AG25" s="1">
        <v>5.5601877934272305E-3</v>
      </c>
      <c r="AH25" s="1">
        <v>2.5229273323266179E-3</v>
      </c>
      <c r="AI25" s="1">
        <v>8.7764709688900394E-4</v>
      </c>
      <c r="AJ25" s="1">
        <v>9.3119159757881331E-3</v>
      </c>
      <c r="AK25" s="1">
        <v>0</v>
      </c>
      <c r="AL25" s="2">
        <v>3.2499433149421812E-3</v>
      </c>
      <c r="AM25" s="3">
        <v>2.7531620630295225E-3</v>
      </c>
    </row>
    <row r="26" spans="1:39">
      <c r="A26" s="103">
        <v>48</v>
      </c>
      <c r="B26" s="42" t="s">
        <v>172</v>
      </c>
      <c r="C26" s="26">
        <v>2.7571185354186337E-4</v>
      </c>
      <c r="D26" s="1">
        <v>0</v>
      </c>
      <c r="E26" s="1">
        <v>0</v>
      </c>
      <c r="F26" s="1">
        <v>6.2786956009888944E-4</v>
      </c>
      <c r="G26" s="1">
        <v>3.05723351993E-4</v>
      </c>
      <c r="H26" s="1">
        <v>0</v>
      </c>
      <c r="I26" s="1">
        <v>1.1584011338702863E-3</v>
      </c>
      <c r="J26" s="1">
        <v>1.2194834921064556E-3</v>
      </c>
      <c r="K26" s="1">
        <v>4.2832514161499996E-5</v>
      </c>
      <c r="L26" s="1">
        <v>1.8876976346418588E-3</v>
      </c>
      <c r="M26" s="1">
        <v>1.2881933578230093E-4</v>
      </c>
      <c r="N26" s="1">
        <v>4.9023384154241574E-5</v>
      </c>
      <c r="O26" s="1">
        <v>3.0394212941855871E-5</v>
      </c>
      <c r="P26" s="1">
        <v>7.1190084645010647E-5</v>
      </c>
      <c r="Q26" s="1">
        <v>6.2628579751306283E-4</v>
      </c>
      <c r="R26" s="1">
        <v>2.9790549521059627E-4</v>
      </c>
      <c r="S26" s="1">
        <v>1.636188118001887E-5</v>
      </c>
      <c r="T26" s="1">
        <v>1.077913060044771E-4</v>
      </c>
      <c r="U26" s="1">
        <v>8.5658240751051458E-5</v>
      </c>
      <c r="V26" s="1">
        <v>1.4665315825902038E-3</v>
      </c>
      <c r="W26" s="1">
        <v>8.6012925875688182E-3</v>
      </c>
      <c r="X26" s="1">
        <v>1.3850015869809852E-3</v>
      </c>
      <c r="Y26" s="1">
        <v>0</v>
      </c>
      <c r="Z26" s="1">
        <v>1.3720557969357421E-3</v>
      </c>
      <c r="AA26" s="1">
        <v>2.2872937222214195E-3</v>
      </c>
      <c r="AB26" s="1">
        <v>8.5995059583826906E-6</v>
      </c>
      <c r="AC26" s="1">
        <v>1.4858689165215544E-3</v>
      </c>
      <c r="AD26" s="1">
        <v>3.9212287961177669E-3</v>
      </c>
      <c r="AE26" s="1">
        <v>2.2378016962651705E-2</v>
      </c>
      <c r="AF26" s="1">
        <v>3.8980029409590154E-3</v>
      </c>
      <c r="AG26" s="1">
        <v>2.6741784037558687E-3</v>
      </c>
      <c r="AH26" s="1">
        <v>3.6831055946373985E-5</v>
      </c>
      <c r="AI26" s="1">
        <v>2.5480077006454952E-4</v>
      </c>
      <c r="AJ26" s="1">
        <v>1.1943576490105813E-2</v>
      </c>
      <c r="AK26" s="1">
        <v>0</v>
      </c>
      <c r="AL26" s="2">
        <v>3.7034237774922528E-3</v>
      </c>
      <c r="AM26" s="3">
        <v>2.6643840754128653E-3</v>
      </c>
    </row>
    <row r="27" spans="1:39">
      <c r="A27" s="103">
        <v>51</v>
      </c>
      <c r="B27" s="42" t="s">
        <v>21</v>
      </c>
      <c r="C27" s="26">
        <v>5.5990184658013913E-2</v>
      </c>
      <c r="D27" s="1">
        <v>2.5563014649955355E-2</v>
      </c>
      <c r="E27" s="1">
        <v>6.7311768960271343E-2</v>
      </c>
      <c r="F27" s="1">
        <v>2.3545108503708355E-2</v>
      </c>
      <c r="G27" s="1">
        <v>5.5416750125627696E-2</v>
      </c>
      <c r="H27" s="1">
        <v>8.2139544470782228E-2</v>
      </c>
      <c r="I27" s="1">
        <v>8.4304346048489312E-2</v>
      </c>
      <c r="J27" s="1">
        <v>2.3838033763070098E-2</v>
      </c>
      <c r="K27" s="1">
        <v>8.2399049118185609E-3</v>
      </c>
      <c r="L27" s="1">
        <v>3.8233699053022402E-2</v>
      </c>
      <c r="M27" s="1">
        <v>9.4122127731372483E-3</v>
      </c>
      <c r="N27" s="1">
        <v>1.5951275425044414E-2</v>
      </c>
      <c r="O27" s="1">
        <v>6.6988845323850341E-2</v>
      </c>
      <c r="P27" s="1">
        <v>6.3473079469491489E-2</v>
      </c>
      <c r="Q27" s="1">
        <v>5.2498771096182208E-2</v>
      </c>
      <c r="R27" s="1">
        <v>5.6808286355928321E-2</v>
      </c>
      <c r="S27" s="1">
        <v>5.7751986605073274E-2</v>
      </c>
      <c r="T27" s="1">
        <v>3.9554395754526607E-2</v>
      </c>
      <c r="U27" s="1">
        <v>7.3623257925528721E-2</v>
      </c>
      <c r="V27" s="1">
        <v>6.9278069233932857E-2</v>
      </c>
      <c r="W27" s="1">
        <v>1.6455756802042608E-2</v>
      </c>
      <c r="X27" s="1">
        <v>1.9505439016648873E-2</v>
      </c>
      <c r="Y27" s="1">
        <v>1.461561432031587E-2</v>
      </c>
      <c r="Z27" s="1">
        <v>1.7013838360739802E-2</v>
      </c>
      <c r="AA27" s="1">
        <v>6.9485575603484388E-3</v>
      </c>
      <c r="AB27" s="1">
        <v>1.6188569966655417E-3</v>
      </c>
      <c r="AC27" s="1">
        <v>2.8307131353264823E-2</v>
      </c>
      <c r="AD27" s="1">
        <v>1.1586039558915922E-2</v>
      </c>
      <c r="AE27" s="1">
        <v>1.2808125294923938E-2</v>
      </c>
      <c r="AF27" s="1">
        <v>1.3045371275538287E-2</v>
      </c>
      <c r="AG27" s="1">
        <v>5.0202441314553987E-2</v>
      </c>
      <c r="AH27" s="1">
        <v>4.3000257817391627E-2</v>
      </c>
      <c r="AI27" s="1">
        <v>2.1726821218837462E-2</v>
      </c>
      <c r="AJ27" s="1">
        <v>5.2385246760607448E-2</v>
      </c>
      <c r="AK27" s="1">
        <v>0.23658448150833938</v>
      </c>
      <c r="AL27" s="2">
        <v>1.5191595495427406E-2</v>
      </c>
      <c r="AM27" s="3">
        <v>2.9592409339634196E-2</v>
      </c>
    </row>
    <row r="28" spans="1:39">
      <c r="A28" s="104">
        <v>53</v>
      </c>
      <c r="B28" s="43" t="s">
        <v>22</v>
      </c>
      <c r="C28" s="30">
        <v>5.6038434232383739E-3</v>
      </c>
      <c r="D28" s="44">
        <v>5.9525777968848174E-3</v>
      </c>
      <c r="E28" s="44">
        <v>9.9009900990099011E-3</v>
      </c>
      <c r="F28" s="44">
        <v>3.5513871993093436E-2</v>
      </c>
      <c r="G28" s="44">
        <v>5.8649686721415741E-3</v>
      </c>
      <c r="H28" s="44">
        <v>1.0872925899206432E-2</v>
      </c>
      <c r="I28" s="44">
        <v>7.7681017212478023E-3</v>
      </c>
      <c r="J28" s="44">
        <v>5.3118876839522442E-3</v>
      </c>
      <c r="K28" s="44">
        <v>2.810883741848437E-3</v>
      </c>
      <c r="L28" s="44">
        <v>9.7305076968003008E-3</v>
      </c>
      <c r="M28" s="44">
        <v>2.7262092040015208E-3</v>
      </c>
      <c r="N28" s="44">
        <v>5.152124229924341E-3</v>
      </c>
      <c r="O28" s="44">
        <v>9.8781192061031583E-3</v>
      </c>
      <c r="P28" s="44">
        <v>7.955491959079939E-3</v>
      </c>
      <c r="Q28" s="44">
        <v>7.2969577803266156E-3</v>
      </c>
      <c r="R28" s="44">
        <v>4.3310875842155917E-3</v>
      </c>
      <c r="S28" s="44">
        <v>2.8796910876833213E-3</v>
      </c>
      <c r="T28" s="44">
        <v>4.414429997067074E-3</v>
      </c>
      <c r="U28" s="44">
        <v>4.3600044542285192E-3</v>
      </c>
      <c r="V28" s="44">
        <v>1.3628110862565327E-2</v>
      </c>
      <c r="W28" s="44">
        <v>2.0984600654272718E-2</v>
      </c>
      <c r="X28" s="44">
        <v>4.2415673601292666E-3</v>
      </c>
      <c r="Y28" s="44">
        <v>9.7216231460897848E-3</v>
      </c>
      <c r="Z28" s="44">
        <v>1.5988261300403993E-2</v>
      </c>
      <c r="AA28" s="44">
        <v>5.5906273926296171E-2</v>
      </c>
      <c r="AB28" s="44">
        <v>7.4319080368832807E-2</v>
      </c>
      <c r="AC28" s="44">
        <v>1.9226367122033371E-2</v>
      </c>
      <c r="AD28" s="44">
        <v>6.5989297861738776E-3</v>
      </c>
      <c r="AE28" s="44">
        <v>4.1145790421120175E-2</v>
      </c>
      <c r="AF28" s="44">
        <v>1.3061801214172466E-3</v>
      </c>
      <c r="AG28" s="44">
        <v>5.7254460093896717E-3</v>
      </c>
      <c r="AH28" s="44">
        <v>5.9684726161099037E-2</v>
      </c>
      <c r="AI28" s="44">
        <v>1.1599501722938541E-2</v>
      </c>
      <c r="AJ28" s="44">
        <v>9.4285178718235205E-3</v>
      </c>
      <c r="AK28" s="44">
        <v>0</v>
      </c>
      <c r="AL28" s="45">
        <v>4.8749149724132716E-3</v>
      </c>
      <c r="AM28" s="6">
        <v>1.317095032325632E-2</v>
      </c>
    </row>
    <row r="29" spans="1:39">
      <c r="A29" s="103">
        <v>55</v>
      </c>
      <c r="B29" s="42" t="s">
        <v>23</v>
      </c>
      <c r="C29" s="26">
        <v>8.5470674597977654E-4</v>
      </c>
      <c r="D29" s="1">
        <v>5.2911802638976155E-4</v>
      </c>
      <c r="E29" s="1">
        <v>5.2372995485946581E-4</v>
      </c>
      <c r="F29" s="1">
        <v>1.8051249852843072E-3</v>
      </c>
      <c r="G29" s="1">
        <v>6.6767168826057472E-4</v>
      </c>
      <c r="H29" s="1">
        <v>8.7601772647634749E-4</v>
      </c>
      <c r="I29" s="1">
        <v>7.2229717758970791E-4</v>
      </c>
      <c r="J29" s="1">
        <v>6.472529994292405E-4</v>
      </c>
      <c r="K29" s="1">
        <v>1.1912793001167185E-4</v>
      </c>
      <c r="L29" s="1">
        <v>1.2306537065620959E-3</v>
      </c>
      <c r="M29" s="1">
        <v>4.0676105483433066E-4</v>
      </c>
      <c r="N29" s="1">
        <v>1.4006681186926165E-4</v>
      </c>
      <c r="O29" s="1">
        <v>1.91483541533692E-3</v>
      </c>
      <c r="P29" s="1">
        <v>1.0785297823719113E-3</v>
      </c>
      <c r="Q29" s="1">
        <v>8.6660476632621482E-4</v>
      </c>
      <c r="R29" s="1">
        <v>9.1663229295568078E-4</v>
      </c>
      <c r="S29" s="1">
        <v>2.2961173255959815E-3</v>
      </c>
      <c r="T29" s="1">
        <v>6.7181558160929911E-4</v>
      </c>
      <c r="U29" s="1">
        <v>1.6446382224201879E-3</v>
      </c>
      <c r="V29" s="1">
        <v>1.9921557613024245E-3</v>
      </c>
      <c r="W29" s="1">
        <v>3.8873374291869467E-3</v>
      </c>
      <c r="X29" s="1">
        <v>1.1830221888795914E-3</v>
      </c>
      <c r="Y29" s="1">
        <v>1.7419290620126746E-3</v>
      </c>
      <c r="Z29" s="1">
        <v>1.7462528324636718E-2</v>
      </c>
      <c r="AA29" s="1">
        <v>1.3747839109351902E-2</v>
      </c>
      <c r="AB29" s="1">
        <v>1.5072784068555261E-2</v>
      </c>
      <c r="AC29" s="1">
        <v>1.638339096951414E-2</v>
      </c>
      <c r="AD29" s="1">
        <v>7.9247817327065141E-3</v>
      </c>
      <c r="AE29" s="1">
        <v>6.4914475178951729E-4</v>
      </c>
      <c r="AF29" s="1">
        <v>2.8629168070057258E-3</v>
      </c>
      <c r="AG29" s="1">
        <v>9.6646009389671356E-3</v>
      </c>
      <c r="AH29" s="1">
        <v>1.3609075172185186E-2</v>
      </c>
      <c r="AI29" s="1">
        <v>5.2941937780078621E-3</v>
      </c>
      <c r="AJ29" s="1">
        <v>8.3850047009751752E-3</v>
      </c>
      <c r="AK29" s="1">
        <v>0</v>
      </c>
      <c r="AL29" s="2">
        <v>2.1011261431486659E-2</v>
      </c>
      <c r="AM29" s="3">
        <v>4.8522155092770624E-3</v>
      </c>
    </row>
    <row r="30" spans="1:39">
      <c r="A30" s="103">
        <v>57</v>
      </c>
      <c r="B30" s="42" t="s">
        <v>184</v>
      </c>
      <c r="C30" s="26">
        <v>5.2764355971574105E-2</v>
      </c>
      <c r="D30" s="1">
        <v>5.4631436224742883E-2</v>
      </c>
      <c r="E30" s="1">
        <v>4.3295009601715839E-2</v>
      </c>
      <c r="F30" s="1">
        <v>0.31389553820193855</v>
      </c>
      <c r="G30" s="1">
        <v>2.640465823994715E-2</v>
      </c>
      <c r="H30" s="1">
        <v>1.8241780892507473E-2</v>
      </c>
      <c r="I30" s="1">
        <v>3.4697521021573516E-2</v>
      </c>
      <c r="J30" s="1">
        <v>1.7259589641598364E-2</v>
      </c>
      <c r="K30" s="1">
        <v>2.2920749140672686E-2</v>
      </c>
      <c r="L30" s="1">
        <v>5.2980684994368192E-2</v>
      </c>
      <c r="M30" s="1">
        <v>1.3418214073932497E-2</v>
      </c>
      <c r="N30" s="1">
        <v>5.2016145034514794E-2</v>
      </c>
      <c r="O30" s="1">
        <v>2.9755934470076899E-2</v>
      </c>
      <c r="P30" s="1">
        <v>2.3435775865137502E-2</v>
      </c>
      <c r="Q30" s="1">
        <v>2.0987856609681943E-2</v>
      </c>
      <c r="R30" s="1">
        <v>1.8309730051789725E-2</v>
      </c>
      <c r="S30" s="1">
        <v>1.3209492072668569E-2</v>
      </c>
      <c r="T30" s="1">
        <v>1.8146541027125807E-2</v>
      </c>
      <c r="U30" s="1">
        <v>6.4269378035513913E-2</v>
      </c>
      <c r="V30" s="1">
        <v>4.3127263243422177E-2</v>
      </c>
      <c r="W30" s="1">
        <v>4.2355381792068936E-2</v>
      </c>
      <c r="X30" s="1">
        <v>1.5812101451366245E-2</v>
      </c>
      <c r="Y30" s="1">
        <v>5.9623743322605262E-2</v>
      </c>
      <c r="Z30" s="1">
        <v>5.0895994012847431E-2</v>
      </c>
      <c r="AA30" s="1">
        <v>3.4583881079987867E-2</v>
      </c>
      <c r="AB30" s="1">
        <v>2.4487093216494712E-3</v>
      </c>
      <c r="AC30" s="1">
        <v>0.16062304302683966</v>
      </c>
      <c r="AD30" s="1">
        <v>2.3579366970688274E-2</v>
      </c>
      <c r="AE30" s="1">
        <v>3.3887852753996611E-2</v>
      </c>
      <c r="AF30" s="1">
        <v>2.2303641695898265E-2</v>
      </c>
      <c r="AG30" s="1">
        <v>1.5334460093896714E-2</v>
      </c>
      <c r="AH30" s="1">
        <v>3.3902986998637252E-2</v>
      </c>
      <c r="AI30" s="1">
        <v>1.6100981994078917E-2</v>
      </c>
      <c r="AJ30" s="1">
        <v>3.5351038125868053E-2</v>
      </c>
      <c r="AK30" s="1">
        <v>4.8042059463379264E-2</v>
      </c>
      <c r="AL30" s="2">
        <v>0.11386138613861387</v>
      </c>
      <c r="AM30" s="3">
        <v>3.4115244272395553E-2</v>
      </c>
    </row>
    <row r="31" spans="1:39">
      <c r="A31" s="103">
        <v>59</v>
      </c>
      <c r="B31" s="42" t="s">
        <v>25</v>
      </c>
      <c r="C31" s="26">
        <v>2.9156528512052056E-3</v>
      </c>
      <c r="D31" s="1">
        <v>1.686563709117365E-3</v>
      </c>
      <c r="E31" s="1">
        <v>6.0104247200538693E-3</v>
      </c>
      <c r="F31" s="1">
        <v>9.8497037240513289E-3</v>
      </c>
      <c r="G31" s="1">
        <v>3.8900660994971377E-3</v>
      </c>
      <c r="H31" s="1">
        <v>5.1015149953622593E-3</v>
      </c>
      <c r="I31" s="1">
        <v>3.952192103792742E-3</v>
      </c>
      <c r="J31" s="1">
        <v>4.4513354006201862E-3</v>
      </c>
      <c r="K31" s="1">
        <v>6.157173910715624E-4</v>
      </c>
      <c r="L31" s="1">
        <v>7.1440490592799633E-3</v>
      </c>
      <c r="M31" s="1">
        <v>1.3750063884589076E-3</v>
      </c>
      <c r="N31" s="1">
        <v>2.4488347608475911E-3</v>
      </c>
      <c r="O31" s="1">
        <v>5.8356888848363269E-3</v>
      </c>
      <c r="P31" s="1">
        <v>6.2469299275996837E-3</v>
      </c>
      <c r="Q31" s="1">
        <v>9.9404664372712871E-3</v>
      </c>
      <c r="R31" s="1">
        <v>1.3818231816306889E-2</v>
      </c>
      <c r="S31" s="1">
        <v>1.2195055439507399E-2</v>
      </c>
      <c r="T31" s="1">
        <v>2.6847555518789527E-3</v>
      </c>
      <c r="U31" s="1">
        <v>5.7990628988461839E-3</v>
      </c>
      <c r="V31" s="1">
        <v>9.1984231274638631E-3</v>
      </c>
      <c r="W31" s="1">
        <v>1.2603526689539615E-2</v>
      </c>
      <c r="X31" s="1">
        <v>3.9155149031941602E-2</v>
      </c>
      <c r="Y31" s="1">
        <v>9.7382129466803812E-3</v>
      </c>
      <c r="Z31" s="1">
        <v>4.271909582908897E-2</v>
      </c>
      <c r="AA31" s="1">
        <v>6.0124525085592941E-2</v>
      </c>
      <c r="AB31" s="1">
        <v>3.592443614114369E-3</v>
      </c>
      <c r="AC31" s="1">
        <v>1.3695746368103074E-2</v>
      </c>
      <c r="AD31" s="1">
        <v>0.20302866179943241</v>
      </c>
      <c r="AE31" s="1">
        <v>2.6500086136515142E-2</v>
      </c>
      <c r="AF31" s="1">
        <v>1.6602452989838083E-2</v>
      </c>
      <c r="AG31" s="1">
        <v>1.4647887323943662E-2</v>
      </c>
      <c r="AH31" s="1">
        <v>6.3644064675334247E-2</v>
      </c>
      <c r="AI31" s="1">
        <v>5.4240208370407522E-2</v>
      </c>
      <c r="AJ31" s="1">
        <v>2.0960297792386635E-2</v>
      </c>
      <c r="AK31" s="1">
        <v>0</v>
      </c>
      <c r="AL31" s="2">
        <v>4.2362633209885876E-2</v>
      </c>
      <c r="AM31" s="3">
        <v>1.6935042048483225E-2</v>
      </c>
    </row>
    <row r="32" spans="1:39">
      <c r="A32" s="103">
        <v>61</v>
      </c>
      <c r="B32" s="42" t="s">
        <v>26</v>
      </c>
      <c r="C32" s="26">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0.22685360139067343</v>
      </c>
      <c r="AM32" s="3">
        <v>5.6998316541475463E-4</v>
      </c>
    </row>
    <row r="33" spans="1:39">
      <c r="A33" s="104">
        <v>63</v>
      </c>
      <c r="B33" s="43" t="s">
        <v>27</v>
      </c>
      <c r="C33" s="30">
        <v>3.8599659495860874E-4</v>
      </c>
      <c r="D33" s="44">
        <v>5.1589007573001749E-3</v>
      </c>
      <c r="E33" s="44">
        <v>1.5711898645783973E-3</v>
      </c>
      <c r="F33" s="44">
        <v>3.6102499705686145E-3</v>
      </c>
      <c r="G33" s="44">
        <v>3.3067318876484251E-3</v>
      </c>
      <c r="H33" s="44">
        <v>9.4300731732453874E-3</v>
      </c>
      <c r="I33" s="44">
        <v>2.8755604617250637E-3</v>
      </c>
      <c r="J33" s="44">
        <v>3.0812184831920164E-2</v>
      </c>
      <c r="K33" s="44">
        <v>1.9194320408622186E-3</v>
      </c>
      <c r="L33" s="44">
        <v>1.8657961703725336E-2</v>
      </c>
      <c r="M33" s="44">
        <v>4.0333053991404109E-3</v>
      </c>
      <c r="N33" s="44">
        <v>6.5808057109908091E-3</v>
      </c>
      <c r="O33" s="44">
        <v>7.9024953648825259E-3</v>
      </c>
      <c r="P33" s="44">
        <v>4.0948536687810122E-2</v>
      </c>
      <c r="Q33" s="44">
        <v>6.940120523604057E-2</v>
      </c>
      <c r="R33" s="44">
        <v>4.8352353453412163E-2</v>
      </c>
      <c r="S33" s="44">
        <v>3.4638102458099951E-2</v>
      </c>
      <c r="T33" s="44">
        <v>3.8140574903677185E-2</v>
      </c>
      <c r="U33" s="44">
        <v>1.98127510857182E-2</v>
      </c>
      <c r="V33" s="44">
        <v>1.8376784263373824E-3</v>
      </c>
      <c r="W33" s="44">
        <v>5.6714274315806269E-3</v>
      </c>
      <c r="X33" s="44">
        <v>1.7312519837262314E-4</v>
      </c>
      <c r="Y33" s="44">
        <v>2.4884700885895351E-4</v>
      </c>
      <c r="Z33" s="44">
        <v>3.2153226756473957E-3</v>
      </c>
      <c r="AA33" s="44">
        <v>7.3674934631553092E-4</v>
      </c>
      <c r="AB33" s="44">
        <v>0</v>
      </c>
      <c r="AC33" s="44">
        <v>1.8271895617197654E-3</v>
      </c>
      <c r="AD33" s="44">
        <v>1.7691024502263914E-2</v>
      </c>
      <c r="AE33" s="44">
        <v>2.0722697845588437E-4</v>
      </c>
      <c r="AF33" s="44">
        <v>1.7004986486375473E-3</v>
      </c>
      <c r="AG33" s="44">
        <v>3.1384037558685445E-3</v>
      </c>
      <c r="AH33" s="44">
        <v>0</v>
      </c>
      <c r="AI33" s="44">
        <v>2.6895636840146894E-3</v>
      </c>
      <c r="AJ33" s="44">
        <v>4.0294072933747986E-4</v>
      </c>
      <c r="AK33" s="44">
        <v>0</v>
      </c>
      <c r="AL33" s="45">
        <v>2.5092585594437306E-2</v>
      </c>
      <c r="AM33" s="6">
        <v>9.9841528918361289E-3</v>
      </c>
    </row>
    <row r="34" spans="1:39">
      <c r="A34" s="103">
        <v>64</v>
      </c>
      <c r="B34" s="42" t="s">
        <v>176</v>
      </c>
      <c r="C34" s="26">
        <v>2.5503346452622364E-4</v>
      </c>
      <c r="D34" s="1">
        <v>0</v>
      </c>
      <c r="E34" s="1">
        <v>0</v>
      </c>
      <c r="F34" s="1">
        <v>0</v>
      </c>
      <c r="G34" s="1">
        <v>0</v>
      </c>
      <c r="H34" s="1">
        <v>0</v>
      </c>
      <c r="I34" s="1">
        <v>0</v>
      </c>
      <c r="J34" s="1">
        <v>2.9420590883147299E-6</v>
      </c>
      <c r="K34" s="1">
        <v>0</v>
      </c>
      <c r="L34" s="1">
        <v>0</v>
      </c>
      <c r="M34" s="1">
        <v>1.4002101715467491E-6</v>
      </c>
      <c r="N34" s="1">
        <v>0</v>
      </c>
      <c r="O34" s="1">
        <v>0</v>
      </c>
      <c r="P34" s="1">
        <v>0</v>
      </c>
      <c r="Q34" s="1">
        <v>0</v>
      </c>
      <c r="R34" s="1">
        <v>0</v>
      </c>
      <c r="S34" s="1">
        <v>0</v>
      </c>
      <c r="T34" s="1">
        <v>0</v>
      </c>
      <c r="U34" s="1">
        <v>0</v>
      </c>
      <c r="V34" s="1">
        <v>0</v>
      </c>
      <c r="W34" s="1">
        <v>0</v>
      </c>
      <c r="X34" s="1">
        <v>2.5968779755893468E-4</v>
      </c>
      <c r="Y34" s="1">
        <v>0</v>
      </c>
      <c r="Z34" s="1">
        <v>2.4253511561995441E-5</v>
      </c>
      <c r="AA34" s="1">
        <v>1.1556852491224015E-4</v>
      </c>
      <c r="AB34" s="1">
        <v>6.4496294687870179E-6</v>
      </c>
      <c r="AC34" s="1">
        <v>2.3279294304237282E-3</v>
      </c>
      <c r="AD34" s="1">
        <v>7.5391581273424467E-4</v>
      </c>
      <c r="AE34" s="1">
        <v>2.2470395254252522E-5</v>
      </c>
      <c r="AF34" s="1">
        <v>2.8752392609813602E-5</v>
      </c>
      <c r="AG34" s="1">
        <v>2.8606197183098592E-2</v>
      </c>
      <c r="AH34" s="1">
        <v>0</v>
      </c>
      <c r="AI34" s="1">
        <v>1.6177826670765049E-5</v>
      </c>
      <c r="AJ34" s="1">
        <v>2.3615573880584899E-5</v>
      </c>
      <c r="AK34" s="1">
        <v>0</v>
      </c>
      <c r="AL34" s="2">
        <v>3.2121532763963417E-3</v>
      </c>
      <c r="AM34" s="3">
        <v>1.9527359286889627E-3</v>
      </c>
    </row>
    <row r="35" spans="1:39">
      <c r="A35" s="103">
        <v>65</v>
      </c>
      <c r="B35" s="42" t="s">
        <v>177</v>
      </c>
      <c r="C35" s="26">
        <v>6.2035167046919264E-5</v>
      </c>
      <c r="D35" s="1">
        <v>9.9209629948080291E-5</v>
      </c>
      <c r="E35" s="1">
        <v>9.4770182307903333E-3</v>
      </c>
      <c r="F35" s="1">
        <v>3.1393478004944474E-3</v>
      </c>
      <c r="G35" s="1">
        <v>9.3122630204764368E-4</v>
      </c>
      <c r="H35" s="1">
        <v>1.1336699989693908E-3</v>
      </c>
      <c r="I35" s="1">
        <v>5.0424519944941874E-4</v>
      </c>
      <c r="J35" s="1">
        <v>8.4142889925801275E-4</v>
      </c>
      <c r="K35" s="1">
        <v>1.5928341203807811E-4</v>
      </c>
      <c r="L35" s="1">
        <v>1.1367902882649869E-3</v>
      </c>
      <c r="M35" s="1">
        <v>8.20523160526395E-4</v>
      </c>
      <c r="N35" s="1">
        <v>3.7117705145354334E-4</v>
      </c>
      <c r="O35" s="1">
        <v>8.8143217531382024E-4</v>
      </c>
      <c r="P35" s="1">
        <v>1.1746363966426757E-3</v>
      </c>
      <c r="Q35" s="1">
        <v>9.0665792779507347E-4</v>
      </c>
      <c r="R35" s="1">
        <v>5.0414776112562448E-4</v>
      </c>
      <c r="S35" s="1">
        <v>3.8177722753377367E-5</v>
      </c>
      <c r="T35" s="1">
        <v>3.0582649610572571E-4</v>
      </c>
      <c r="U35" s="1">
        <v>5.9104186118225501E-4</v>
      </c>
      <c r="V35" s="1">
        <v>1.2157566881664343E-3</v>
      </c>
      <c r="W35" s="1">
        <v>1.1936487672544482E-3</v>
      </c>
      <c r="X35" s="1">
        <v>9.3487607121216492E-3</v>
      </c>
      <c r="Y35" s="1">
        <v>2.0903148744152097E-3</v>
      </c>
      <c r="Z35" s="1">
        <v>6.8429550478487137E-4</v>
      </c>
      <c r="AA35" s="1">
        <v>3.1251655278351606E-3</v>
      </c>
      <c r="AB35" s="1">
        <v>3.6332912674166866E-4</v>
      </c>
      <c r="AC35" s="1">
        <v>1.6432443038285139E-3</v>
      </c>
      <c r="AD35" s="1">
        <v>1.3951775385081999E-3</v>
      </c>
      <c r="AE35" s="1">
        <v>2.4967105838058359E-6</v>
      </c>
      <c r="AF35" s="1">
        <v>8.7900171692858727E-4</v>
      </c>
      <c r="AG35" s="1">
        <v>1.056150234741784E-3</v>
      </c>
      <c r="AH35" s="1">
        <v>0</v>
      </c>
      <c r="AI35" s="1">
        <v>2.5035186773008913E-3</v>
      </c>
      <c r="AJ35" s="1">
        <v>1.1179022285721877E-2</v>
      </c>
      <c r="AK35" s="1">
        <v>0</v>
      </c>
      <c r="AL35" s="2">
        <v>2.040662081475323E-3</v>
      </c>
      <c r="AM35" s="3">
        <v>1.584615866667806E-3</v>
      </c>
    </row>
    <row r="36" spans="1:39">
      <c r="A36" s="103">
        <v>66</v>
      </c>
      <c r="B36" s="42" t="s">
        <v>28</v>
      </c>
      <c r="C36" s="26">
        <v>2.4048966425189035E-2</v>
      </c>
      <c r="D36" s="1">
        <v>3.2441548993022255E-2</v>
      </c>
      <c r="E36" s="1">
        <v>1.3891313564605831E-2</v>
      </c>
      <c r="F36" s="1">
        <v>3.8692461641094064E-2</v>
      </c>
      <c r="G36" s="1">
        <v>2.862203105727569E-2</v>
      </c>
      <c r="H36" s="1">
        <v>1.9942285890961559E-2</v>
      </c>
      <c r="I36" s="1">
        <v>1.9692819275794866E-2</v>
      </c>
      <c r="J36" s="1">
        <v>1.9423474101053845E-2</v>
      </c>
      <c r="K36" s="1">
        <v>4.54426204932164E-3</v>
      </c>
      <c r="L36" s="1">
        <v>4.1758791873513827E-2</v>
      </c>
      <c r="M36" s="1">
        <v>6.3779573313954424E-3</v>
      </c>
      <c r="N36" s="1">
        <v>9.4148242044788701E-3</v>
      </c>
      <c r="O36" s="1">
        <v>2.3373149752287166E-2</v>
      </c>
      <c r="P36" s="1">
        <v>2.9145220653667356E-2</v>
      </c>
      <c r="Q36" s="1">
        <v>5.3886066961603585E-2</v>
      </c>
      <c r="R36" s="1">
        <v>3.774233466245016E-2</v>
      </c>
      <c r="S36" s="1">
        <v>2.2852094048093022E-2</v>
      </c>
      <c r="T36" s="1">
        <v>2.3959751227692842E-2</v>
      </c>
      <c r="U36" s="1">
        <v>4.088467831047686E-2</v>
      </c>
      <c r="V36" s="1">
        <v>0.10300227703604137</v>
      </c>
      <c r="W36" s="1">
        <v>6.9684832043405406E-2</v>
      </c>
      <c r="X36" s="1">
        <v>0.13275817295207318</v>
      </c>
      <c r="Y36" s="1">
        <v>5.5326984969640662E-2</v>
      </c>
      <c r="Z36" s="1">
        <v>8.1252728520050721E-2</v>
      </c>
      <c r="AA36" s="1">
        <v>0.10834549210522514</v>
      </c>
      <c r="AB36" s="1">
        <v>2.5458837389791957E-2</v>
      </c>
      <c r="AC36" s="1">
        <v>0.10779805263286979</v>
      </c>
      <c r="AD36" s="1">
        <v>0.12466474577005568</v>
      </c>
      <c r="AE36" s="1">
        <v>7.6194613596586497E-2</v>
      </c>
      <c r="AF36" s="1">
        <v>4.6804787684117999E-2</v>
      </c>
      <c r="AG36" s="1">
        <v>5.2023286384976525E-2</v>
      </c>
      <c r="AH36" s="1">
        <v>7.5098523074656545E-2</v>
      </c>
      <c r="AI36" s="1">
        <v>0.11876951450342162</v>
      </c>
      <c r="AJ36" s="1">
        <v>3.881219567274128E-2</v>
      </c>
      <c r="AK36" s="1">
        <v>0</v>
      </c>
      <c r="AL36" s="2">
        <v>5.267931373290001E-2</v>
      </c>
      <c r="AM36" s="3">
        <v>4.5120676345841063E-2</v>
      </c>
    </row>
    <row r="37" spans="1:39">
      <c r="A37" s="103">
        <v>67</v>
      </c>
      <c r="B37" s="42" t="s">
        <v>29</v>
      </c>
      <c r="C37" s="26">
        <v>1.1717753775529195E-4</v>
      </c>
      <c r="D37" s="1">
        <v>3.30698766493601E-4</v>
      </c>
      <c r="E37" s="1">
        <v>9.7264134473900796E-4</v>
      </c>
      <c r="F37" s="1">
        <v>1.1772554251854177E-4</v>
      </c>
      <c r="G37" s="1">
        <v>4.8107502169932983E-3</v>
      </c>
      <c r="H37" s="1">
        <v>0</v>
      </c>
      <c r="I37" s="1">
        <v>4.0884745901304227E-5</v>
      </c>
      <c r="J37" s="1">
        <v>5.7370152222137227E-5</v>
      </c>
      <c r="K37" s="1">
        <v>1.6062192810562499E-5</v>
      </c>
      <c r="L37" s="1">
        <v>4.1717074798715115E-5</v>
      </c>
      <c r="M37" s="1">
        <v>4.8307250918362846E-5</v>
      </c>
      <c r="N37" s="1">
        <v>4.2020043560778493E-5</v>
      </c>
      <c r="O37" s="1">
        <v>0</v>
      </c>
      <c r="P37" s="1">
        <v>1.5661818621902341E-4</v>
      </c>
      <c r="Q37" s="1">
        <v>2.767309337848417E-4</v>
      </c>
      <c r="R37" s="1">
        <v>2.291580732389202E-5</v>
      </c>
      <c r="S37" s="1">
        <v>2.290663365202642E-4</v>
      </c>
      <c r="T37" s="1">
        <v>9.0243884096771523E-5</v>
      </c>
      <c r="U37" s="1">
        <v>7.709241667594631E-5</v>
      </c>
      <c r="V37" s="1">
        <v>2.6883068682228087E-4</v>
      </c>
      <c r="W37" s="1">
        <v>7.9789356099896279E-5</v>
      </c>
      <c r="X37" s="1">
        <v>2.5968779755893468E-4</v>
      </c>
      <c r="Y37" s="1">
        <v>6.6359202362387609E-5</v>
      </c>
      <c r="Z37" s="1">
        <v>8.835207783298339E-4</v>
      </c>
      <c r="AA37" s="1">
        <v>2.4076776023383364E-4</v>
      </c>
      <c r="AB37" s="1">
        <v>5.8046665219083169E-4</v>
      </c>
      <c r="AC37" s="1">
        <v>3.5971517098733641E-4</v>
      </c>
      <c r="AD37" s="1">
        <v>7.9291145822049866E-3</v>
      </c>
      <c r="AE37" s="1">
        <v>5.4677961785347807E-4</v>
      </c>
      <c r="AF37" s="1">
        <v>8.1328196239187041E-4</v>
      </c>
      <c r="AG37" s="1">
        <v>2.1337840375586854E-2</v>
      </c>
      <c r="AH37" s="1">
        <v>2.7070826120584876E-3</v>
      </c>
      <c r="AI37" s="1">
        <v>1.4357821170303982E-3</v>
      </c>
      <c r="AJ37" s="1">
        <v>8.4440436356766381E-3</v>
      </c>
      <c r="AK37" s="1">
        <v>0</v>
      </c>
      <c r="AL37" s="2">
        <v>3.0232030836671452E-3</v>
      </c>
      <c r="AM37" s="3">
        <v>2.4422966817921571E-3</v>
      </c>
    </row>
    <row r="38" spans="1:39">
      <c r="A38" s="104">
        <v>68</v>
      </c>
      <c r="B38" s="43" t="s">
        <v>30</v>
      </c>
      <c r="C38" s="30">
        <v>3.7221100228151558E-4</v>
      </c>
      <c r="D38" s="44">
        <v>1.2235854360263237E-3</v>
      </c>
      <c r="E38" s="44">
        <v>1.1222784746988553E-3</v>
      </c>
      <c r="F38" s="44">
        <v>1.7658831377781266E-3</v>
      </c>
      <c r="G38" s="44">
        <v>4.2871550509363215E-4</v>
      </c>
      <c r="H38" s="44">
        <v>8.2448727197773888E-4</v>
      </c>
      <c r="I38" s="44">
        <v>3.2707796721043381E-4</v>
      </c>
      <c r="J38" s="44">
        <v>1.9858898846124426E-4</v>
      </c>
      <c r="K38" s="44">
        <v>2.0077741013203124E-5</v>
      </c>
      <c r="L38" s="44">
        <v>8.4477076467398104E-4</v>
      </c>
      <c r="M38" s="44">
        <v>7.7711664520844576E-5</v>
      </c>
      <c r="N38" s="44">
        <v>1.2839457754682316E-4</v>
      </c>
      <c r="O38" s="44">
        <v>2.7354791647670281E-4</v>
      </c>
      <c r="P38" s="44">
        <v>1.4380397098292151E-3</v>
      </c>
      <c r="Q38" s="44">
        <v>5.9351502903854205E-4</v>
      </c>
      <c r="R38" s="44">
        <v>1.008295522251249E-3</v>
      </c>
      <c r="S38" s="44">
        <v>2.9996782163367928E-4</v>
      </c>
      <c r="T38" s="44">
        <v>2.1056906289246689E-4</v>
      </c>
      <c r="U38" s="44">
        <v>3.6833043522952125E-4</v>
      </c>
      <c r="V38" s="44">
        <v>9.8103138698578613E-4</v>
      </c>
      <c r="W38" s="44">
        <v>3.5107316683954364E-5</v>
      </c>
      <c r="X38" s="44">
        <v>7.5020919294803358E-4</v>
      </c>
      <c r="Y38" s="44">
        <v>3.334549918709977E-3</v>
      </c>
      <c r="Z38" s="44">
        <v>2.5067736593005286E-3</v>
      </c>
      <c r="AA38" s="44">
        <v>3.799315256489895E-3</v>
      </c>
      <c r="AB38" s="44">
        <v>2.9238320258501149E-4</v>
      </c>
      <c r="AC38" s="44">
        <v>2.0908444313638926E-3</v>
      </c>
      <c r="AD38" s="44">
        <v>2.1620918997378624E-3</v>
      </c>
      <c r="AE38" s="44">
        <v>2.9086678301337987E-3</v>
      </c>
      <c r="AF38" s="44">
        <v>2.7930895678104643E-3</v>
      </c>
      <c r="AG38" s="44">
        <v>2.2460093896713614E-3</v>
      </c>
      <c r="AH38" s="44">
        <v>4.567050937350374E-3</v>
      </c>
      <c r="AI38" s="44">
        <v>1.5288046203872972E-3</v>
      </c>
      <c r="AJ38" s="44">
        <v>1.3180442172101446E-3</v>
      </c>
      <c r="AK38" s="44">
        <v>0</v>
      </c>
      <c r="AL38" s="45">
        <v>3.7790038545839315E-4</v>
      </c>
      <c r="AM38" s="6">
        <v>1.0474853041571835E-3</v>
      </c>
    </row>
    <row r="39" spans="1:39">
      <c r="A39" s="105">
        <v>69</v>
      </c>
      <c r="B39" s="42" t="s">
        <v>31</v>
      </c>
      <c r="C39" s="26">
        <v>1.4916011276614809E-2</v>
      </c>
      <c r="D39" s="1">
        <v>1.2798042263302358E-2</v>
      </c>
      <c r="E39" s="1">
        <v>1.5337805820884355E-2</v>
      </c>
      <c r="F39" s="1">
        <v>8.2800298238041043E-3</v>
      </c>
      <c r="G39" s="1">
        <v>3.4859490250236319E-3</v>
      </c>
      <c r="H39" s="1">
        <v>3.4010099969081727E-3</v>
      </c>
      <c r="I39" s="1">
        <v>4.4291808059746243E-3</v>
      </c>
      <c r="J39" s="1">
        <v>2.1403479867489659E-3</v>
      </c>
      <c r="K39" s="1">
        <v>4.9123539678970311E-4</v>
      </c>
      <c r="L39" s="1">
        <v>7.7489466438613328E-3</v>
      </c>
      <c r="M39" s="1">
        <v>1.8762816298726439E-3</v>
      </c>
      <c r="N39" s="1">
        <v>3.7397838769092856E-3</v>
      </c>
      <c r="O39" s="1">
        <v>5.0758335612899304E-3</v>
      </c>
      <c r="P39" s="1">
        <v>6.6776299397019985E-3</v>
      </c>
      <c r="Q39" s="1">
        <v>1.8606514100533436E-3</v>
      </c>
      <c r="R39" s="1">
        <v>5.7976992529446816E-3</v>
      </c>
      <c r="S39" s="1">
        <v>5.2085321756393408E-3</v>
      </c>
      <c r="T39" s="1">
        <v>1.9628044791047809E-3</v>
      </c>
      <c r="U39" s="1">
        <v>4.4199652227542548E-3</v>
      </c>
      <c r="V39" s="1">
        <v>1.7451926452738964E-2</v>
      </c>
      <c r="W39" s="1">
        <v>5.7671746589005026E-3</v>
      </c>
      <c r="X39" s="1">
        <v>9.7238653085956663E-3</v>
      </c>
      <c r="Y39" s="1">
        <v>1.4101330502007366E-3</v>
      </c>
      <c r="Z39" s="1">
        <v>1.9382020525400355E-2</v>
      </c>
      <c r="AA39" s="1">
        <v>1.0367459755668877E-2</v>
      </c>
      <c r="AB39" s="1">
        <v>1.319594189313824E-2</v>
      </c>
      <c r="AC39" s="1">
        <v>2.5711459380799384E-2</v>
      </c>
      <c r="AD39" s="1">
        <v>1.3717801512164476E-2</v>
      </c>
      <c r="AE39" s="1">
        <v>1.6628092488146866E-3</v>
      </c>
      <c r="AF39" s="1">
        <v>1.4577463053175496E-2</v>
      </c>
      <c r="AG39" s="1">
        <v>1.0950610328638498E-2</v>
      </c>
      <c r="AH39" s="1">
        <v>1.0975654672019447E-2</v>
      </c>
      <c r="AI39" s="1">
        <v>1.3864397456845647E-2</v>
      </c>
      <c r="AJ39" s="1">
        <v>7.0950039777482252E-3</v>
      </c>
      <c r="AK39" s="1">
        <v>4.5322697606961569E-4</v>
      </c>
      <c r="AL39" s="2">
        <v>0</v>
      </c>
      <c r="AM39" s="3">
        <v>7.896113613036217E-3</v>
      </c>
    </row>
    <row r="40" spans="1:39">
      <c r="A40" s="106">
        <v>70</v>
      </c>
      <c r="B40" s="46" t="s">
        <v>191</v>
      </c>
      <c r="C40" s="47">
        <v>0.5339849323472039</v>
      </c>
      <c r="D40" s="48">
        <v>0.38370977876252521</v>
      </c>
      <c r="E40" s="48">
        <v>0.52525126568072422</v>
      </c>
      <c r="F40" s="48">
        <v>0.57489306596554568</v>
      </c>
      <c r="G40" s="48">
        <v>0.51763883178538928</v>
      </c>
      <c r="H40" s="48">
        <v>0.46475316912295167</v>
      </c>
      <c r="I40" s="48">
        <v>0.55986208212382627</v>
      </c>
      <c r="J40" s="48">
        <v>0.79016351964412856</v>
      </c>
      <c r="K40" s="48">
        <v>0.77127571289365759</v>
      </c>
      <c r="L40" s="48">
        <v>0.5297338450627842</v>
      </c>
      <c r="M40" s="48">
        <v>0.80300443096508789</v>
      </c>
      <c r="N40" s="48">
        <v>0.78913875251828458</v>
      </c>
      <c r="O40" s="48">
        <v>0.57068174219628587</v>
      </c>
      <c r="P40" s="48">
        <v>0.62552591675031499</v>
      </c>
      <c r="Q40" s="48">
        <v>0.65978116409052012</v>
      </c>
      <c r="R40" s="48">
        <v>0.63621155873321422</v>
      </c>
      <c r="S40" s="48">
        <v>0.67697828778367408</v>
      </c>
      <c r="T40" s="48">
        <v>0.82141988724528037</v>
      </c>
      <c r="U40" s="48">
        <v>0.6187951311855957</v>
      </c>
      <c r="V40" s="48">
        <v>0.54824006179093399</v>
      </c>
      <c r="W40" s="48">
        <v>0.8268283730950291</v>
      </c>
      <c r="X40" s="48">
        <v>0.50007213549932195</v>
      </c>
      <c r="Y40" s="48">
        <v>0.26314741696804805</v>
      </c>
      <c r="Z40" s="48">
        <v>0.32830939165263429</v>
      </c>
      <c r="AA40" s="48">
        <v>0.34028189089368177</v>
      </c>
      <c r="AB40" s="48">
        <v>0.19041886043646791</v>
      </c>
      <c r="AC40" s="48">
        <v>0.55703938063587832</v>
      </c>
      <c r="AD40" s="48">
        <v>0.48672198271193051</v>
      </c>
      <c r="AE40" s="48">
        <v>0.31489762238251107</v>
      </c>
      <c r="AF40" s="48">
        <v>0.20406394532116423</v>
      </c>
      <c r="AG40" s="48">
        <v>0.40691380281690143</v>
      </c>
      <c r="AH40" s="48">
        <v>0.42029759493204671</v>
      </c>
      <c r="AI40" s="48">
        <v>0.36781097827317877</v>
      </c>
      <c r="AJ40" s="48">
        <v>0.38640687567433535</v>
      </c>
      <c r="AK40" s="48">
        <v>1</v>
      </c>
      <c r="AL40" s="49">
        <v>0.61782934018592695</v>
      </c>
      <c r="AM40" s="50">
        <v>0.57422248048545887</v>
      </c>
    </row>
    <row r="41" spans="1:39">
      <c r="A41" s="103">
        <v>71</v>
      </c>
      <c r="B41" s="42" t="s">
        <v>192</v>
      </c>
      <c r="C41" s="26">
        <v>2.3642291441214785E-3</v>
      </c>
      <c r="D41" s="1">
        <v>9.8548232415093095E-3</v>
      </c>
      <c r="E41" s="1">
        <v>2.2769783275556774E-2</v>
      </c>
      <c r="F41" s="1">
        <v>7.0321390731075614E-2</v>
      </c>
      <c r="G41" s="1">
        <v>1.1406643684704345E-2</v>
      </c>
      <c r="H41" s="1">
        <v>2.3858600432855818E-2</v>
      </c>
      <c r="I41" s="1">
        <v>1.7703094975264729E-2</v>
      </c>
      <c r="J41" s="1">
        <v>1.0079494436566264E-2</v>
      </c>
      <c r="K41" s="1">
        <v>4.356869799865078E-3</v>
      </c>
      <c r="L41" s="1">
        <v>2.0848108130657877E-2</v>
      </c>
      <c r="M41" s="1">
        <v>6.4703712027175276E-3</v>
      </c>
      <c r="N41" s="1">
        <v>1.6758994040157155E-2</v>
      </c>
      <c r="O41" s="1">
        <v>2.7476368499437707E-2</v>
      </c>
      <c r="P41" s="1">
        <v>1.4775502068071959E-2</v>
      </c>
      <c r="Q41" s="1">
        <v>2.417026234820762E-2</v>
      </c>
      <c r="R41" s="1">
        <v>1.5491085750951006E-2</v>
      </c>
      <c r="S41" s="1">
        <v>3.1251193053836042E-3</v>
      </c>
      <c r="T41" s="1">
        <v>8.8363803178088778E-3</v>
      </c>
      <c r="U41" s="1">
        <v>1.8330863520725011E-2</v>
      </c>
      <c r="V41" s="1">
        <v>1.8294530098002828E-2</v>
      </c>
      <c r="W41" s="1">
        <v>8.3491582222931463E-3</v>
      </c>
      <c r="X41" s="1">
        <v>1.2926681478489193E-2</v>
      </c>
      <c r="Y41" s="1">
        <v>2.3142771823882677E-2</v>
      </c>
      <c r="Z41" s="1">
        <v>2.0319245507903181E-2</v>
      </c>
      <c r="AA41" s="1">
        <v>3.1140902108644043E-2</v>
      </c>
      <c r="AB41" s="1">
        <v>3.7321855859380878E-3</v>
      </c>
      <c r="AC41" s="1">
        <v>1.7703709153933569E-2</v>
      </c>
      <c r="AD41" s="1">
        <v>1.3423167746268333E-2</v>
      </c>
      <c r="AE41" s="1">
        <v>9.8495232531140217E-3</v>
      </c>
      <c r="AF41" s="1">
        <v>1.2199229435878057E-2</v>
      </c>
      <c r="AG41" s="1">
        <v>1.0855962441314555E-2</v>
      </c>
      <c r="AH41" s="1">
        <v>6.6940444182534711E-2</v>
      </c>
      <c r="AI41" s="1">
        <v>1.7706631291152346E-2</v>
      </c>
      <c r="AJ41" s="1">
        <v>2.3547679105678218E-2</v>
      </c>
      <c r="AK41" s="1">
        <v>0</v>
      </c>
      <c r="AL41" s="2">
        <v>2.9098329680296276E-3</v>
      </c>
      <c r="AM41" s="3">
        <v>1.3192598859274072E-2</v>
      </c>
    </row>
    <row r="42" spans="1:39">
      <c r="A42" s="103">
        <v>91</v>
      </c>
      <c r="B42" s="42" t="s">
        <v>193</v>
      </c>
      <c r="C42" s="26">
        <v>8.6263346176910505E-2</v>
      </c>
      <c r="D42" s="1">
        <v>0.13783524587453289</v>
      </c>
      <c r="E42" s="1">
        <v>0.11449734394094321</v>
      </c>
      <c r="F42" s="1">
        <v>0.33661656790801708</v>
      </c>
      <c r="G42" s="1">
        <v>0.14804389765647238</v>
      </c>
      <c r="H42" s="1">
        <v>0.19447593527774915</v>
      </c>
      <c r="I42" s="1">
        <v>0.20674053177426169</v>
      </c>
      <c r="J42" s="1">
        <v>2.2650912920935105E-2</v>
      </c>
      <c r="K42" s="1">
        <v>4.4438733442556241E-3</v>
      </c>
      <c r="L42" s="1">
        <v>0.18238705101998248</v>
      </c>
      <c r="M42" s="1">
        <v>1.6710808292324679E-2</v>
      </c>
      <c r="N42" s="1">
        <v>2.1455901131506395E-2</v>
      </c>
      <c r="O42" s="1">
        <v>0.36944165830825809</v>
      </c>
      <c r="P42" s="1">
        <v>0.10874641379948601</v>
      </c>
      <c r="Q42" s="1">
        <v>0.21120032042529174</v>
      </c>
      <c r="R42" s="1">
        <v>0.21854805444795819</v>
      </c>
      <c r="S42" s="1">
        <v>0.19839871722851549</v>
      </c>
      <c r="T42" s="1">
        <v>0.10353730957913762</v>
      </c>
      <c r="U42" s="1">
        <v>0.23101170948151067</v>
      </c>
      <c r="V42" s="1">
        <v>0.34892016330461123</v>
      </c>
      <c r="W42" s="1">
        <v>7.5222213356738205E-2</v>
      </c>
      <c r="X42" s="1">
        <v>0.12788181319791095</v>
      </c>
      <c r="Y42" s="1">
        <v>0.21349414380039153</v>
      </c>
      <c r="Z42" s="1">
        <v>0.4291901406010713</v>
      </c>
      <c r="AA42" s="1">
        <v>0.32251323018842487</v>
      </c>
      <c r="AB42" s="1">
        <v>3.8044214359885024E-2</v>
      </c>
      <c r="AC42" s="1">
        <v>0.2297271887441853</v>
      </c>
      <c r="AD42" s="1">
        <v>0.16321844060746549</v>
      </c>
      <c r="AE42" s="1">
        <v>0.36779293281102149</v>
      </c>
      <c r="AF42" s="1">
        <v>0.63386703250663357</v>
      </c>
      <c r="AG42" s="1">
        <v>0.48767549295774648</v>
      </c>
      <c r="AH42" s="1">
        <v>0.32164561157968397</v>
      </c>
      <c r="AI42" s="1">
        <v>0.47467765680358498</v>
      </c>
      <c r="AJ42" s="1">
        <v>0.14081523912982513</v>
      </c>
      <c r="AK42" s="1">
        <v>0</v>
      </c>
      <c r="AL42" s="2">
        <v>3.5711586425818155E-2</v>
      </c>
      <c r="AM42" s="3">
        <v>0.18323244925649623</v>
      </c>
    </row>
    <row r="43" spans="1:39">
      <c r="A43" s="103">
        <v>92</v>
      </c>
      <c r="B43" s="42" t="s">
        <v>194</v>
      </c>
      <c r="C43" s="26">
        <v>0.23671241185836683</v>
      </c>
      <c r="D43" s="1">
        <v>0.39095208174873508</v>
      </c>
      <c r="E43" s="1">
        <v>0.1831309075491932</v>
      </c>
      <c r="F43" s="1">
        <v>-8.3192716713102854E-2</v>
      </c>
      <c r="G43" s="1">
        <v>6.8369580877882849E-2</v>
      </c>
      <c r="H43" s="1">
        <v>0.11949912398227353</v>
      </c>
      <c r="I43" s="1">
        <v>0.11981956198808891</v>
      </c>
      <c r="J43" s="1">
        <v>8.6400920276082829E-2</v>
      </c>
      <c r="K43" s="1">
        <v>-1.234379517491728E-2</v>
      </c>
      <c r="L43" s="1">
        <v>0.12246047307162822</v>
      </c>
      <c r="M43" s="1">
        <v>8.0729117440527826E-2</v>
      </c>
      <c r="N43" s="1">
        <v>0.14022788870291128</v>
      </c>
      <c r="O43" s="1">
        <v>-6.814382541564086E-2</v>
      </c>
      <c r="P43" s="1">
        <v>0.16081840121307905</v>
      </c>
      <c r="Q43" s="1">
        <v>-8.6868024832960106E-2</v>
      </c>
      <c r="R43" s="1">
        <v>3.7329850130620103E-2</v>
      </c>
      <c r="S43" s="1">
        <v>-4.9925553440630911E-2</v>
      </c>
      <c r="T43" s="1">
        <v>1.5747557774886629E-2</v>
      </c>
      <c r="U43" s="1">
        <v>1.8767720548555373E-2</v>
      </c>
      <c r="V43" s="1">
        <v>1.9432045019109046E-2</v>
      </c>
      <c r="W43" s="1">
        <v>-0.13666001755365834</v>
      </c>
      <c r="X43" s="1">
        <v>0.13232535995614161</v>
      </c>
      <c r="Y43" s="1">
        <v>0.33096652178240815</v>
      </c>
      <c r="Z43" s="1">
        <v>0.11514874332162235</v>
      </c>
      <c r="AA43" s="1">
        <v>0.20874083276752908</v>
      </c>
      <c r="AB43" s="1">
        <v>0.44338407758474274</v>
      </c>
      <c r="AC43" s="1">
        <v>6.2422845183495612E-2</v>
      </c>
      <c r="AD43" s="1">
        <v>0.20759981802032107</v>
      </c>
      <c r="AE43" s="1">
        <v>0</v>
      </c>
      <c r="AF43" s="1">
        <v>2.5219955803465074E-3</v>
      </c>
      <c r="AG43" s="1">
        <v>1.7834366197183097E-2</v>
      </c>
      <c r="AH43" s="1">
        <v>3.4547530477698797E-2</v>
      </c>
      <c r="AI43" s="1">
        <v>-1.7832009447850777E-2</v>
      </c>
      <c r="AJ43" s="1">
        <v>0.30029268551878252</v>
      </c>
      <c r="AK43" s="1">
        <v>0</v>
      </c>
      <c r="AL43" s="2">
        <v>0.27938175496939005</v>
      </c>
      <c r="AM43" s="3">
        <v>8.9758628318374001E-2</v>
      </c>
    </row>
    <row r="44" spans="1:39">
      <c r="A44" s="103">
        <v>93</v>
      </c>
      <c r="B44" s="42" t="s">
        <v>195</v>
      </c>
      <c r="C44" s="26">
        <v>0.14767816155336058</v>
      </c>
      <c r="D44" s="1">
        <v>0.1152815899996693</v>
      </c>
      <c r="E44" s="1">
        <v>0.11147966182008628</v>
      </c>
      <c r="F44" s="1">
        <v>7.1380920613742502E-2</v>
      </c>
      <c r="G44" s="1">
        <v>6.4416261671076808E-2</v>
      </c>
      <c r="H44" s="1">
        <v>0.1354735648768422</v>
      </c>
      <c r="I44" s="1">
        <v>5.6407321095166059E-2</v>
      </c>
      <c r="J44" s="1">
        <v>7.003571659733214E-2</v>
      </c>
      <c r="K44" s="1">
        <v>6.174306916380224E-2</v>
      </c>
      <c r="L44" s="1">
        <v>0.10778649201118018</v>
      </c>
      <c r="M44" s="1">
        <v>8.1823381689591607E-2</v>
      </c>
      <c r="N44" s="1">
        <v>2.2366335408656596E-2</v>
      </c>
      <c r="O44" s="1">
        <v>6.6776085833257351E-2</v>
      </c>
      <c r="P44" s="1">
        <v>7.4735350860332173E-2</v>
      </c>
      <c r="Q44" s="1">
        <v>0.17469004314817849</v>
      </c>
      <c r="R44" s="1">
        <v>8.4009349649388151E-2</v>
      </c>
      <c r="S44" s="1">
        <v>0.16442054397800962</v>
      </c>
      <c r="T44" s="1">
        <v>5.3439420032638206E-2</v>
      </c>
      <c r="U44" s="1">
        <v>7.7041021731495685E-2</v>
      </c>
      <c r="V44" s="1">
        <v>3.2343942783200089E-2</v>
      </c>
      <c r="W44" s="1">
        <v>0.18803159658501556</v>
      </c>
      <c r="X44" s="1">
        <v>0.24615517788614133</v>
      </c>
      <c r="Y44" s="1">
        <v>0.10184478582567437</v>
      </c>
      <c r="Z44" s="1">
        <v>7.1208309946018608E-2</v>
      </c>
      <c r="AA44" s="1">
        <v>0.10796989439926036</v>
      </c>
      <c r="AB44" s="1">
        <v>0.2721077174116347</v>
      </c>
      <c r="AC44" s="1">
        <v>9.1923576876854776E-2</v>
      </c>
      <c r="AD44" s="1">
        <v>0.11085595441842327</v>
      </c>
      <c r="AE44" s="1">
        <v>0.30460118793489577</v>
      </c>
      <c r="AF44" s="1">
        <v>0.13496373091046504</v>
      </c>
      <c r="AG44" s="1">
        <v>7.5760375586854459E-2</v>
      </c>
      <c r="AH44" s="1">
        <v>0.12979264115502193</v>
      </c>
      <c r="AI44" s="1">
        <v>0.12131347774739941</v>
      </c>
      <c r="AJ44" s="1">
        <v>0.1182638420472341</v>
      </c>
      <c r="AK44" s="1">
        <v>0</v>
      </c>
      <c r="AL44" s="2">
        <v>5.4908926007104529E-2</v>
      </c>
      <c r="AM44" s="3">
        <v>0.10410211272620584</v>
      </c>
    </row>
    <row r="45" spans="1:39">
      <c r="A45" s="103">
        <v>94</v>
      </c>
      <c r="B45" s="42" t="s">
        <v>196</v>
      </c>
      <c r="C45" s="26">
        <v>4.3962255047250119E-2</v>
      </c>
      <c r="D45" s="1">
        <v>2.9167631204735606E-2</v>
      </c>
      <c r="E45" s="1">
        <v>4.3045614385116095E-2</v>
      </c>
      <c r="F45" s="1">
        <v>3.0020013342228154E-2</v>
      </c>
      <c r="G45" s="1">
        <v>0.19205049003587857</v>
      </c>
      <c r="H45" s="1">
        <v>6.193960630732763E-2</v>
      </c>
      <c r="I45" s="1">
        <v>3.9494664540659877E-2</v>
      </c>
      <c r="J45" s="1">
        <v>2.0675320243131762E-2</v>
      </c>
      <c r="K45" s="1">
        <v>0.17268061935815476</v>
      </c>
      <c r="L45" s="1">
        <v>3.6804889241166407E-2</v>
      </c>
      <c r="M45" s="1">
        <v>1.1270291670779784E-2</v>
      </c>
      <c r="N45" s="1">
        <v>1.0054462645348499E-2</v>
      </c>
      <c r="O45" s="1">
        <v>3.3767970578401869E-2</v>
      </c>
      <c r="P45" s="1">
        <v>1.5419772334109304E-2</v>
      </c>
      <c r="Q45" s="1">
        <v>1.7048081999745116E-2</v>
      </c>
      <c r="R45" s="1">
        <v>8.4101012878683712E-3</v>
      </c>
      <c r="S45" s="1">
        <v>7.030154947014775E-3</v>
      </c>
      <c r="T45" s="1">
        <v>-2.965514302402242E-3</v>
      </c>
      <c r="U45" s="1">
        <v>3.6070685180267771E-2</v>
      </c>
      <c r="V45" s="1">
        <v>3.702239921356993E-2</v>
      </c>
      <c r="W45" s="1">
        <v>3.8573366312933857E-2</v>
      </c>
      <c r="X45" s="1">
        <v>3.990535822488963E-2</v>
      </c>
      <c r="Y45" s="1">
        <v>6.7420949600185812E-2</v>
      </c>
      <c r="Z45" s="1">
        <v>3.6189704037863195E-2</v>
      </c>
      <c r="AA45" s="1">
        <v>1.6343315564672629E-2</v>
      </c>
      <c r="AB45" s="1">
        <v>5.3140647069825839E-2</v>
      </c>
      <c r="AC45" s="1">
        <v>4.5101333398736093E-2</v>
      </c>
      <c r="AD45" s="1">
        <v>1.820663359258216E-2</v>
      </c>
      <c r="AE45" s="1">
        <v>2.8587336184576818E-3</v>
      </c>
      <c r="AF45" s="1">
        <v>1.2445678515390746E-2</v>
      </c>
      <c r="AG45" s="1">
        <v>1.5262347417840376E-2</v>
      </c>
      <c r="AH45" s="1">
        <v>5.2060697580199627E-2</v>
      </c>
      <c r="AI45" s="1">
        <v>3.6525488165919794E-2</v>
      </c>
      <c r="AJ45" s="1">
        <v>3.0697294098025296E-2</v>
      </c>
      <c r="AK45" s="1">
        <v>0</v>
      </c>
      <c r="AL45" s="2">
        <v>9.2585594437306334E-3</v>
      </c>
      <c r="AM45" s="3">
        <v>3.8815730130109603E-2</v>
      </c>
    </row>
    <row r="46" spans="1:39">
      <c r="A46" s="103">
        <v>95</v>
      </c>
      <c r="B46" s="42" t="s">
        <v>197</v>
      </c>
      <c r="C46" s="26">
        <v>-5.0965336127213448E-2</v>
      </c>
      <c r="D46" s="1">
        <v>-6.6801150831707401E-2</v>
      </c>
      <c r="E46" s="1">
        <v>-1.7457665161982192E-4</v>
      </c>
      <c r="F46" s="1">
        <v>-3.924184750618059E-5</v>
      </c>
      <c r="G46" s="1">
        <v>-1.9257057114041838E-3</v>
      </c>
      <c r="H46" s="1">
        <v>0</v>
      </c>
      <c r="I46" s="1">
        <v>-2.725649726753615E-5</v>
      </c>
      <c r="J46" s="1">
        <v>-5.8841181766294598E-6</v>
      </c>
      <c r="K46" s="1">
        <v>-2.1563493848180152E-3</v>
      </c>
      <c r="L46" s="1">
        <v>-2.0858537399357557E-5</v>
      </c>
      <c r="M46" s="1">
        <v>-8.4012610292804944E-6</v>
      </c>
      <c r="N46" s="1">
        <v>-2.3344468644876938E-6</v>
      </c>
      <c r="O46" s="1">
        <v>0</v>
      </c>
      <c r="P46" s="1">
        <v>-2.1357025393503193E-5</v>
      </c>
      <c r="Q46" s="1">
        <v>-2.1847178983013817E-5</v>
      </c>
      <c r="R46" s="1">
        <v>0</v>
      </c>
      <c r="S46" s="1">
        <v>-2.7269801966698117E-5</v>
      </c>
      <c r="T46" s="1">
        <v>-1.5040647349461921E-5</v>
      </c>
      <c r="U46" s="1">
        <v>-1.713164815021029E-5</v>
      </c>
      <c r="V46" s="1">
        <v>-4.2531422094271298E-3</v>
      </c>
      <c r="W46" s="1">
        <v>-3.4469001835155192E-4</v>
      </c>
      <c r="X46" s="1">
        <v>-5.9266526242894656E-2</v>
      </c>
      <c r="Y46" s="1">
        <v>-1.6589800590596902E-5</v>
      </c>
      <c r="Z46" s="1">
        <v>-3.6553506711293126E-4</v>
      </c>
      <c r="AA46" s="1">
        <v>-2.6990065922212751E-2</v>
      </c>
      <c r="AB46" s="1">
        <v>-8.2770244849433405E-4</v>
      </c>
      <c r="AC46" s="1">
        <v>-3.9180339930836583E-3</v>
      </c>
      <c r="AD46" s="1">
        <v>-2.5997096990836022E-5</v>
      </c>
      <c r="AE46" s="1">
        <v>0</v>
      </c>
      <c r="AF46" s="1">
        <v>-6.1612269878172008E-5</v>
      </c>
      <c r="AG46" s="1">
        <v>-1.4302347417840375E-2</v>
      </c>
      <c r="AH46" s="1">
        <v>-2.5284519907185738E-2</v>
      </c>
      <c r="AI46" s="1">
        <v>-2.0222283338456313E-4</v>
      </c>
      <c r="AJ46" s="1">
        <v>-2.3615573880584899E-5</v>
      </c>
      <c r="AK46" s="1">
        <v>0</v>
      </c>
      <c r="AL46" s="2">
        <v>0</v>
      </c>
      <c r="AM46" s="3">
        <v>-3.3239997759186624E-3</v>
      </c>
    </row>
    <row r="47" spans="1:39">
      <c r="A47" s="106">
        <v>96</v>
      </c>
      <c r="B47" s="46" t="s">
        <v>198</v>
      </c>
      <c r="C47" s="47">
        <v>0.46601506765279604</v>
      </c>
      <c r="D47" s="48">
        <v>0.61629022123747479</v>
      </c>
      <c r="E47" s="48">
        <v>0.47474873431927578</v>
      </c>
      <c r="F47" s="48">
        <v>0.42510693403445432</v>
      </c>
      <c r="G47" s="48">
        <v>0.48236116821461078</v>
      </c>
      <c r="H47" s="48">
        <v>0.53524683087704839</v>
      </c>
      <c r="I47" s="48">
        <v>0.44013791787617373</v>
      </c>
      <c r="J47" s="48">
        <v>0.20983648035587146</v>
      </c>
      <c r="K47" s="48">
        <v>0.22872428710634243</v>
      </c>
      <c r="L47" s="48">
        <v>0.4702661549372158</v>
      </c>
      <c r="M47" s="48">
        <v>0.19699556903491214</v>
      </c>
      <c r="N47" s="48">
        <v>0.21086124748171545</v>
      </c>
      <c r="O47" s="48">
        <v>0.42931825780371419</v>
      </c>
      <c r="P47" s="48">
        <v>0.37447408324968501</v>
      </c>
      <c r="Q47" s="48">
        <v>0.34021883590947988</v>
      </c>
      <c r="R47" s="48">
        <v>0.36378844126678583</v>
      </c>
      <c r="S47" s="48">
        <v>0.32302171221632586</v>
      </c>
      <c r="T47" s="48">
        <v>0.17858011275471963</v>
      </c>
      <c r="U47" s="48">
        <v>0.3812048688144043</v>
      </c>
      <c r="V47" s="48">
        <v>0.45175993820906601</v>
      </c>
      <c r="W47" s="48">
        <v>0.17317162690497087</v>
      </c>
      <c r="X47" s="48">
        <v>0.49992786450067805</v>
      </c>
      <c r="Y47" s="48">
        <v>0.736852583031952</v>
      </c>
      <c r="Z47" s="48">
        <v>0.67169060834736571</v>
      </c>
      <c r="AA47" s="48">
        <v>0.65971810910631823</v>
      </c>
      <c r="AB47" s="48">
        <v>0.80958113956353206</v>
      </c>
      <c r="AC47" s="48">
        <v>0.44296061936412168</v>
      </c>
      <c r="AD47" s="48">
        <v>0.51327801728806954</v>
      </c>
      <c r="AE47" s="48">
        <v>0.68510237761748893</v>
      </c>
      <c r="AF47" s="48">
        <v>0.79593605467883577</v>
      </c>
      <c r="AG47" s="48">
        <v>0.59308619718309863</v>
      </c>
      <c r="AH47" s="48">
        <v>0.57970240506795334</v>
      </c>
      <c r="AI47" s="48">
        <v>0.63218902172682123</v>
      </c>
      <c r="AJ47" s="48">
        <v>0.61359312432566471</v>
      </c>
      <c r="AK47" s="48">
        <v>0</v>
      </c>
      <c r="AL47" s="49">
        <v>0.382170659814073</v>
      </c>
      <c r="AM47" s="50">
        <v>0.42577751951454107</v>
      </c>
    </row>
    <row r="48" spans="1:39">
      <c r="A48" s="106">
        <v>97</v>
      </c>
      <c r="B48" s="46" t="s">
        <v>199</v>
      </c>
      <c r="C48" s="47">
        <v>1</v>
      </c>
      <c r="D48" s="48">
        <v>1</v>
      </c>
      <c r="E48" s="48">
        <v>1</v>
      </c>
      <c r="F48" s="48">
        <v>1</v>
      </c>
      <c r="G48" s="48">
        <v>1</v>
      </c>
      <c r="H48" s="48">
        <v>1</v>
      </c>
      <c r="I48" s="48">
        <v>1</v>
      </c>
      <c r="J48" s="48">
        <v>1</v>
      </c>
      <c r="K48" s="48">
        <v>1</v>
      </c>
      <c r="L48" s="48">
        <v>1</v>
      </c>
      <c r="M48" s="48">
        <v>1</v>
      </c>
      <c r="N48" s="48">
        <v>1</v>
      </c>
      <c r="O48" s="48">
        <v>1</v>
      </c>
      <c r="P48" s="48">
        <v>1</v>
      </c>
      <c r="Q48" s="48">
        <v>1</v>
      </c>
      <c r="R48" s="48">
        <v>1</v>
      </c>
      <c r="S48" s="48">
        <v>1</v>
      </c>
      <c r="T48" s="48">
        <v>1</v>
      </c>
      <c r="U48" s="48">
        <v>1</v>
      </c>
      <c r="V48" s="48">
        <v>1</v>
      </c>
      <c r="W48" s="48">
        <v>1</v>
      </c>
      <c r="X48" s="48">
        <v>1</v>
      </c>
      <c r="Y48" s="48">
        <v>1</v>
      </c>
      <c r="Z48" s="48">
        <v>1</v>
      </c>
      <c r="AA48" s="48">
        <v>1</v>
      </c>
      <c r="AB48" s="48">
        <v>1</v>
      </c>
      <c r="AC48" s="48">
        <v>1</v>
      </c>
      <c r="AD48" s="48">
        <v>1</v>
      </c>
      <c r="AE48" s="48">
        <v>1</v>
      </c>
      <c r="AF48" s="48">
        <v>1</v>
      </c>
      <c r="AG48" s="48">
        <v>1</v>
      </c>
      <c r="AH48" s="48">
        <v>1</v>
      </c>
      <c r="AI48" s="48">
        <v>1</v>
      </c>
      <c r="AJ48" s="48">
        <v>1</v>
      </c>
      <c r="AK48" s="48">
        <v>1</v>
      </c>
      <c r="AL48" s="49">
        <v>1</v>
      </c>
      <c r="AM48" s="50">
        <v>1</v>
      </c>
    </row>
    <row r="50" spans="1:39">
      <c r="A50" s="32" t="s">
        <v>75</v>
      </c>
    </row>
    <row r="51" spans="1:39">
      <c r="A51" s="33"/>
      <c r="B51" s="34"/>
      <c r="C51" s="94">
        <v>1</v>
      </c>
      <c r="D51" s="95">
        <v>2</v>
      </c>
      <c r="E51" s="95">
        <v>3</v>
      </c>
      <c r="F51" s="95">
        <v>4</v>
      </c>
      <c r="G51" s="95">
        <v>5</v>
      </c>
      <c r="H51" s="95">
        <v>6</v>
      </c>
      <c r="I51" s="95">
        <v>7</v>
      </c>
      <c r="J51" s="95">
        <v>8</v>
      </c>
      <c r="K51" s="95">
        <v>9</v>
      </c>
      <c r="L51" s="95">
        <v>10</v>
      </c>
      <c r="M51" s="95">
        <v>11</v>
      </c>
      <c r="N51" s="95">
        <v>12</v>
      </c>
      <c r="O51" s="95">
        <v>13</v>
      </c>
      <c r="P51" s="95">
        <v>14</v>
      </c>
      <c r="Q51" s="95">
        <v>15</v>
      </c>
      <c r="R51" s="95">
        <v>16</v>
      </c>
      <c r="S51" s="95">
        <v>17</v>
      </c>
      <c r="T51" s="95">
        <v>18</v>
      </c>
      <c r="U51" s="95">
        <v>19</v>
      </c>
      <c r="V51" s="95">
        <v>20</v>
      </c>
      <c r="W51" s="95">
        <v>21</v>
      </c>
      <c r="X51" s="95">
        <v>22</v>
      </c>
      <c r="Y51" s="95">
        <v>23</v>
      </c>
      <c r="Z51" s="95">
        <v>24</v>
      </c>
      <c r="AA51" s="95">
        <v>25</v>
      </c>
      <c r="AB51" s="95">
        <v>26</v>
      </c>
      <c r="AC51" s="95">
        <v>27</v>
      </c>
      <c r="AD51" s="95">
        <v>28</v>
      </c>
      <c r="AE51" s="95">
        <v>29</v>
      </c>
      <c r="AF51" s="95">
        <v>30</v>
      </c>
      <c r="AG51" s="95">
        <v>31</v>
      </c>
      <c r="AH51" s="95">
        <v>32</v>
      </c>
      <c r="AI51" s="95">
        <v>33</v>
      </c>
      <c r="AJ51" s="95">
        <v>34</v>
      </c>
      <c r="AK51" s="95">
        <v>35</v>
      </c>
      <c r="AL51" s="96">
        <v>36</v>
      </c>
      <c r="AM51" s="64"/>
    </row>
    <row r="52" spans="1:39" ht="33.75">
      <c r="A52" s="35"/>
      <c r="B52" s="36"/>
      <c r="C52" s="37" t="s">
        <v>0</v>
      </c>
      <c r="D52" s="38" t="s">
        <v>1</v>
      </c>
      <c r="E52" s="38" t="s">
        <v>2</v>
      </c>
      <c r="F52" s="38" t="s">
        <v>3</v>
      </c>
      <c r="G52" s="38" t="s">
        <v>4</v>
      </c>
      <c r="H52" s="38" t="s">
        <v>5</v>
      </c>
      <c r="I52" s="38" t="s">
        <v>6</v>
      </c>
      <c r="J52" s="38" t="s">
        <v>7</v>
      </c>
      <c r="K52" s="38" t="s">
        <v>8</v>
      </c>
      <c r="L52" s="38" t="s">
        <v>9</v>
      </c>
      <c r="M52" s="38" t="s">
        <v>10</v>
      </c>
      <c r="N52" s="38" t="s">
        <v>11</v>
      </c>
      <c r="O52" s="38" t="s">
        <v>12</v>
      </c>
      <c r="P52" s="38" t="s">
        <v>13</v>
      </c>
      <c r="Q52" s="38" t="s">
        <v>16</v>
      </c>
      <c r="R52" s="38" t="s">
        <v>14</v>
      </c>
      <c r="S52" s="38" t="s">
        <v>15</v>
      </c>
      <c r="T52" s="38" t="s">
        <v>17</v>
      </c>
      <c r="U52" s="38" t="s">
        <v>18</v>
      </c>
      <c r="V52" s="38" t="s">
        <v>19</v>
      </c>
      <c r="W52" s="38" t="s">
        <v>20</v>
      </c>
      <c r="X52" s="38" t="s">
        <v>171</v>
      </c>
      <c r="Y52" s="38" t="s">
        <v>172</v>
      </c>
      <c r="Z52" s="38" t="s">
        <v>21</v>
      </c>
      <c r="AA52" s="38" t="s">
        <v>22</v>
      </c>
      <c r="AB52" s="38" t="s">
        <v>23</v>
      </c>
      <c r="AC52" s="38" t="s">
        <v>24</v>
      </c>
      <c r="AD52" s="38" t="s">
        <v>25</v>
      </c>
      <c r="AE52" s="38" t="s">
        <v>26</v>
      </c>
      <c r="AF52" s="38" t="s">
        <v>27</v>
      </c>
      <c r="AG52" s="38" t="s">
        <v>176</v>
      </c>
      <c r="AH52" s="38" t="s">
        <v>177</v>
      </c>
      <c r="AI52" s="38" t="s">
        <v>28</v>
      </c>
      <c r="AJ52" s="38" t="s">
        <v>29</v>
      </c>
      <c r="AK52" s="38" t="s">
        <v>30</v>
      </c>
      <c r="AL52" s="39" t="s">
        <v>31</v>
      </c>
      <c r="AM52" s="98" t="s">
        <v>74</v>
      </c>
    </row>
    <row r="53" spans="1:39">
      <c r="A53" s="56" t="s">
        <v>76</v>
      </c>
      <c r="B53" s="46"/>
      <c r="C53" s="56">
        <f t="array" ref="C53:AL53">TRANSPOSE(計算!D5:D40)</f>
        <v>0</v>
      </c>
      <c r="D53" s="63">
        <v>0</v>
      </c>
      <c r="E53" s="63">
        <v>0</v>
      </c>
      <c r="F53" s="63">
        <v>0</v>
      </c>
      <c r="G53" s="63">
        <v>0</v>
      </c>
      <c r="H53" s="63">
        <v>0</v>
      </c>
      <c r="I53" s="63">
        <v>0</v>
      </c>
      <c r="J53" s="63">
        <v>0</v>
      </c>
      <c r="K53" s="63">
        <v>0</v>
      </c>
      <c r="L53" s="63">
        <v>0</v>
      </c>
      <c r="M53" s="63">
        <v>0</v>
      </c>
      <c r="N53" s="63">
        <v>0</v>
      </c>
      <c r="O53" s="63">
        <v>0</v>
      </c>
      <c r="P53" s="63">
        <v>0</v>
      </c>
      <c r="Q53" s="63">
        <v>0</v>
      </c>
      <c r="R53" s="63">
        <v>0</v>
      </c>
      <c r="S53" s="63">
        <v>0</v>
      </c>
      <c r="T53" s="63">
        <v>0</v>
      </c>
      <c r="U53" s="63">
        <v>0</v>
      </c>
      <c r="V53" s="63">
        <v>0</v>
      </c>
      <c r="W53" s="63">
        <v>0</v>
      </c>
      <c r="X53" s="63">
        <v>0</v>
      </c>
      <c r="Y53" s="63">
        <v>0</v>
      </c>
      <c r="Z53" s="63">
        <v>0</v>
      </c>
      <c r="AA53" s="63">
        <v>0</v>
      </c>
      <c r="AB53" s="63">
        <v>0</v>
      </c>
      <c r="AC53" s="63">
        <v>0</v>
      </c>
      <c r="AD53" s="63">
        <v>0</v>
      </c>
      <c r="AE53" s="63">
        <v>0</v>
      </c>
      <c r="AF53" s="63">
        <v>0</v>
      </c>
      <c r="AG53" s="63">
        <v>0</v>
      </c>
      <c r="AH53" s="63">
        <v>0</v>
      </c>
      <c r="AI53" s="63">
        <v>0</v>
      </c>
      <c r="AJ53" s="63">
        <v>0</v>
      </c>
      <c r="AK53" s="63">
        <v>0</v>
      </c>
      <c r="AL53" s="46">
        <v>0</v>
      </c>
      <c r="AM53" s="67">
        <f>SUM(C53:AL53)</f>
        <v>0</v>
      </c>
    </row>
    <row r="54" spans="1:39">
      <c r="A54" s="102">
        <v>1</v>
      </c>
      <c r="B54" s="34" t="s">
        <v>0</v>
      </c>
      <c r="C54" s="90">
        <f>+C$53*C4</f>
        <v>0</v>
      </c>
      <c r="D54" s="90">
        <f t="shared" ref="D54:AL54" si="0">+D$53*D4</f>
        <v>0</v>
      </c>
      <c r="E54" s="90">
        <f t="shared" si="0"/>
        <v>0</v>
      </c>
      <c r="F54" s="90">
        <f t="shared" si="0"/>
        <v>0</v>
      </c>
      <c r="G54" s="90">
        <f>+G$53*G4</f>
        <v>0</v>
      </c>
      <c r="H54" s="90">
        <f t="shared" si="0"/>
        <v>0</v>
      </c>
      <c r="I54" s="90">
        <f t="shared" si="0"/>
        <v>0</v>
      </c>
      <c r="J54" s="90">
        <f t="shared" si="0"/>
        <v>0</v>
      </c>
      <c r="K54" s="90">
        <f t="shared" si="0"/>
        <v>0</v>
      </c>
      <c r="L54" s="90">
        <f t="shared" si="0"/>
        <v>0</v>
      </c>
      <c r="M54" s="90">
        <f t="shared" si="0"/>
        <v>0</v>
      </c>
      <c r="N54" s="90">
        <f t="shared" si="0"/>
        <v>0</v>
      </c>
      <c r="O54" s="90">
        <f t="shared" si="0"/>
        <v>0</v>
      </c>
      <c r="P54" s="90">
        <f t="shared" si="0"/>
        <v>0</v>
      </c>
      <c r="Q54" s="90">
        <f t="shared" si="0"/>
        <v>0</v>
      </c>
      <c r="R54" s="90">
        <f t="shared" si="0"/>
        <v>0</v>
      </c>
      <c r="S54" s="90">
        <f t="shared" si="0"/>
        <v>0</v>
      </c>
      <c r="T54" s="90">
        <f t="shared" si="0"/>
        <v>0</v>
      </c>
      <c r="U54" s="90">
        <f t="shared" si="0"/>
        <v>0</v>
      </c>
      <c r="V54" s="90">
        <f t="shared" si="0"/>
        <v>0</v>
      </c>
      <c r="W54" s="90">
        <f t="shared" si="0"/>
        <v>0</v>
      </c>
      <c r="X54" s="90">
        <f t="shared" si="0"/>
        <v>0</v>
      </c>
      <c r="Y54" s="90">
        <f t="shared" si="0"/>
        <v>0</v>
      </c>
      <c r="Z54" s="90">
        <f t="shared" si="0"/>
        <v>0</v>
      </c>
      <c r="AA54" s="90">
        <f t="shared" si="0"/>
        <v>0</v>
      </c>
      <c r="AB54" s="90">
        <f t="shared" si="0"/>
        <v>0</v>
      </c>
      <c r="AC54" s="90">
        <f t="shared" si="0"/>
        <v>0</v>
      </c>
      <c r="AD54" s="90">
        <f t="shared" si="0"/>
        <v>0</v>
      </c>
      <c r="AE54" s="90">
        <f t="shared" si="0"/>
        <v>0</v>
      </c>
      <c r="AF54" s="90">
        <f t="shared" si="0"/>
        <v>0</v>
      </c>
      <c r="AG54" s="90">
        <f t="shared" si="0"/>
        <v>0</v>
      </c>
      <c r="AH54" s="90">
        <f t="shared" si="0"/>
        <v>0</v>
      </c>
      <c r="AI54" s="90">
        <f t="shared" si="0"/>
        <v>0</v>
      </c>
      <c r="AJ54" s="90">
        <f t="shared" si="0"/>
        <v>0</v>
      </c>
      <c r="AK54" s="90">
        <f t="shared" si="0"/>
        <v>0</v>
      </c>
      <c r="AL54" s="42">
        <f t="shared" si="0"/>
        <v>0</v>
      </c>
      <c r="AM54" s="64">
        <f>SUM(C54:AL54)</f>
        <v>0</v>
      </c>
    </row>
    <row r="55" spans="1:39">
      <c r="A55" s="103">
        <v>2</v>
      </c>
      <c r="B55" s="42" t="s">
        <v>1</v>
      </c>
      <c r="C55" s="90">
        <f t="shared" ref="C55:AL55" si="1">+C$53*C5</f>
        <v>0</v>
      </c>
      <c r="D55" s="90">
        <f t="shared" si="1"/>
        <v>0</v>
      </c>
      <c r="E55" s="90">
        <f t="shared" si="1"/>
        <v>0</v>
      </c>
      <c r="F55" s="90">
        <f t="shared" si="1"/>
        <v>0</v>
      </c>
      <c r="G55" s="90">
        <f t="shared" si="1"/>
        <v>0</v>
      </c>
      <c r="H55" s="90">
        <f t="shared" si="1"/>
        <v>0</v>
      </c>
      <c r="I55" s="90">
        <f t="shared" si="1"/>
        <v>0</v>
      </c>
      <c r="J55" s="90">
        <f t="shared" si="1"/>
        <v>0</v>
      </c>
      <c r="K55" s="90">
        <f t="shared" si="1"/>
        <v>0</v>
      </c>
      <c r="L55" s="90">
        <f t="shared" si="1"/>
        <v>0</v>
      </c>
      <c r="M55" s="90">
        <f t="shared" si="1"/>
        <v>0</v>
      </c>
      <c r="N55" s="90">
        <f t="shared" si="1"/>
        <v>0</v>
      </c>
      <c r="O55" s="90">
        <f t="shared" si="1"/>
        <v>0</v>
      </c>
      <c r="P55" s="90">
        <f t="shared" si="1"/>
        <v>0</v>
      </c>
      <c r="Q55" s="90">
        <f t="shared" si="1"/>
        <v>0</v>
      </c>
      <c r="R55" s="90">
        <f t="shared" si="1"/>
        <v>0</v>
      </c>
      <c r="S55" s="90">
        <f t="shared" si="1"/>
        <v>0</v>
      </c>
      <c r="T55" s="90">
        <f t="shared" si="1"/>
        <v>0</v>
      </c>
      <c r="U55" s="90">
        <f t="shared" si="1"/>
        <v>0</v>
      </c>
      <c r="V55" s="90">
        <f t="shared" si="1"/>
        <v>0</v>
      </c>
      <c r="W55" s="90">
        <f t="shared" si="1"/>
        <v>0</v>
      </c>
      <c r="X55" s="90">
        <f t="shared" si="1"/>
        <v>0</v>
      </c>
      <c r="Y55" s="90">
        <f t="shared" si="1"/>
        <v>0</v>
      </c>
      <c r="Z55" s="90">
        <f t="shared" si="1"/>
        <v>0</v>
      </c>
      <c r="AA55" s="90">
        <f t="shared" si="1"/>
        <v>0</v>
      </c>
      <c r="AB55" s="90">
        <f t="shared" si="1"/>
        <v>0</v>
      </c>
      <c r="AC55" s="90">
        <f t="shared" si="1"/>
        <v>0</v>
      </c>
      <c r="AD55" s="90">
        <f t="shared" si="1"/>
        <v>0</v>
      </c>
      <c r="AE55" s="90">
        <f t="shared" si="1"/>
        <v>0</v>
      </c>
      <c r="AF55" s="90">
        <f t="shared" si="1"/>
        <v>0</v>
      </c>
      <c r="AG55" s="90">
        <f t="shared" si="1"/>
        <v>0</v>
      </c>
      <c r="AH55" s="90">
        <f t="shared" si="1"/>
        <v>0</v>
      </c>
      <c r="AI55" s="90">
        <f t="shared" si="1"/>
        <v>0</v>
      </c>
      <c r="AJ55" s="90">
        <f t="shared" si="1"/>
        <v>0</v>
      </c>
      <c r="AK55" s="90">
        <f t="shared" si="1"/>
        <v>0</v>
      </c>
      <c r="AL55" s="42">
        <f t="shared" si="1"/>
        <v>0</v>
      </c>
      <c r="AM55" s="61">
        <f t="shared" ref="AM55:AM89" si="2">SUM(C55:AL55)</f>
        <v>0</v>
      </c>
    </row>
    <row r="56" spans="1:39">
      <c r="A56" s="103">
        <v>3</v>
      </c>
      <c r="B56" s="42" t="s">
        <v>2</v>
      </c>
      <c r="C56" s="90">
        <f t="shared" ref="C56:AL56" si="3">+C$53*C6</f>
        <v>0</v>
      </c>
      <c r="D56" s="90">
        <f t="shared" si="3"/>
        <v>0</v>
      </c>
      <c r="E56" s="90">
        <f t="shared" si="3"/>
        <v>0</v>
      </c>
      <c r="F56" s="90">
        <f t="shared" si="3"/>
        <v>0</v>
      </c>
      <c r="G56" s="90">
        <f t="shared" si="3"/>
        <v>0</v>
      </c>
      <c r="H56" s="90">
        <f t="shared" si="3"/>
        <v>0</v>
      </c>
      <c r="I56" s="90">
        <f t="shared" si="3"/>
        <v>0</v>
      </c>
      <c r="J56" s="90">
        <f t="shared" si="3"/>
        <v>0</v>
      </c>
      <c r="K56" s="90">
        <f t="shared" si="3"/>
        <v>0</v>
      </c>
      <c r="L56" s="90">
        <f t="shared" si="3"/>
        <v>0</v>
      </c>
      <c r="M56" s="90">
        <f t="shared" si="3"/>
        <v>0</v>
      </c>
      <c r="N56" s="90">
        <f t="shared" si="3"/>
        <v>0</v>
      </c>
      <c r="O56" s="90">
        <f t="shared" si="3"/>
        <v>0</v>
      </c>
      <c r="P56" s="90">
        <f t="shared" si="3"/>
        <v>0</v>
      </c>
      <c r="Q56" s="90">
        <f t="shared" si="3"/>
        <v>0</v>
      </c>
      <c r="R56" s="90">
        <f t="shared" si="3"/>
        <v>0</v>
      </c>
      <c r="S56" s="90">
        <f t="shared" si="3"/>
        <v>0</v>
      </c>
      <c r="T56" s="90">
        <f t="shared" si="3"/>
        <v>0</v>
      </c>
      <c r="U56" s="90">
        <f t="shared" si="3"/>
        <v>0</v>
      </c>
      <c r="V56" s="90">
        <f t="shared" si="3"/>
        <v>0</v>
      </c>
      <c r="W56" s="90">
        <f t="shared" si="3"/>
        <v>0</v>
      </c>
      <c r="X56" s="90">
        <f t="shared" si="3"/>
        <v>0</v>
      </c>
      <c r="Y56" s="90">
        <f t="shared" si="3"/>
        <v>0</v>
      </c>
      <c r="Z56" s="90">
        <f t="shared" si="3"/>
        <v>0</v>
      </c>
      <c r="AA56" s="90">
        <f t="shared" si="3"/>
        <v>0</v>
      </c>
      <c r="AB56" s="90">
        <f t="shared" si="3"/>
        <v>0</v>
      </c>
      <c r="AC56" s="90">
        <f t="shared" si="3"/>
        <v>0</v>
      </c>
      <c r="AD56" s="90">
        <f t="shared" si="3"/>
        <v>0</v>
      </c>
      <c r="AE56" s="90">
        <f t="shared" si="3"/>
        <v>0</v>
      </c>
      <c r="AF56" s="90">
        <f t="shared" si="3"/>
        <v>0</v>
      </c>
      <c r="AG56" s="90">
        <f t="shared" si="3"/>
        <v>0</v>
      </c>
      <c r="AH56" s="90">
        <f t="shared" si="3"/>
        <v>0</v>
      </c>
      <c r="AI56" s="90">
        <f t="shared" si="3"/>
        <v>0</v>
      </c>
      <c r="AJ56" s="90">
        <f t="shared" si="3"/>
        <v>0</v>
      </c>
      <c r="AK56" s="90">
        <f t="shared" si="3"/>
        <v>0</v>
      </c>
      <c r="AL56" s="42">
        <f t="shared" si="3"/>
        <v>0</v>
      </c>
      <c r="AM56" s="61">
        <f t="shared" si="2"/>
        <v>0</v>
      </c>
    </row>
    <row r="57" spans="1:39">
      <c r="A57" s="103">
        <v>6</v>
      </c>
      <c r="B57" s="42" t="s">
        <v>3</v>
      </c>
      <c r="C57" s="90">
        <f t="shared" ref="C57:AL57" si="4">+C$53*C7</f>
        <v>0</v>
      </c>
      <c r="D57" s="90">
        <f t="shared" si="4"/>
        <v>0</v>
      </c>
      <c r="E57" s="90">
        <f t="shared" si="4"/>
        <v>0</v>
      </c>
      <c r="F57" s="90">
        <f t="shared" si="4"/>
        <v>0</v>
      </c>
      <c r="G57" s="90">
        <f t="shared" si="4"/>
        <v>0</v>
      </c>
      <c r="H57" s="90">
        <f t="shared" si="4"/>
        <v>0</v>
      </c>
      <c r="I57" s="90">
        <f t="shared" si="4"/>
        <v>0</v>
      </c>
      <c r="J57" s="90">
        <f t="shared" si="4"/>
        <v>0</v>
      </c>
      <c r="K57" s="90">
        <f t="shared" si="4"/>
        <v>0</v>
      </c>
      <c r="L57" s="90">
        <f t="shared" si="4"/>
        <v>0</v>
      </c>
      <c r="M57" s="90">
        <f t="shared" si="4"/>
        <v>0</v>
      </c>
      <c r="N57" s="90">
        <f t="shared" si="4"/>
        <v>0</v>
      </c>
      <c r="O57" s="90">
        <f t="shared" si="4"/>
        <v>0</v>
      </c>
      <c r="P57" s="90">
        <f t="shared" si="4"/>
        <v>0</v>
      </c>
      <c r="Q57" s="90">
        <f t="shared" si="4"/>
        <v>0</v>
      </c>
      <c r="R57" s="90">
        <f t="shared" si="4"/>
        <v>0</v>
      </c>
      <c r="S57" s="90">
        <f t="shared" si="4"/>
        <v>0</v>
      </c>
      <c r="T57" s="90">
        <f t="shared" si="4"/>
        <v>0</v>
      </c>
      <c r="U57" s="90">
        <f t="shared" si="4"/>
        <v>0</v>
      </c>
      <c r="V57" s="90">
        <f t="shared" si="4"/>
        <v>0</v>
      </c>
      <c r="W57" s="90">
        <f t="shared" si="4"/>
        <v>0</v>
      </c>
      <c r="X57" s="90">
        <f t="shared" si="4"/>
        <v>0</v>
      </c>
      <c r="Y57" s="90">
        <f t="shared" si="4"/>
        <v>0</v>
      </c>
      <c r="Z57" s="90">
        <f t="shared" si="4"/>
        <v>0</v>
      </c>
      <c r="AA57" s="90">
        <f t="shared" si="4"/>
        <v>0</v>
      </c>
      <c r="AB57" s="90">
        <f t="shared" si="4"/>
        <v>0</v>
      </c>
      <c r="AC57" s="90">
        <f t="shared" si="4"/>
        <v>0</v>
      </c>
      <c r="AD57" s="90">
        <f t="shared" si="4"/>
        <v>0</v>
      </c>
      <c r="AE57" s="90">
        <f t="shared" si="4"/>
        <v>0</v>
      </c>
      <c r="AF57" s="90">
        <f t="shared" si="4"/>
        <v>0</v>
      </c>
      <c r="AG57" s="90">
        <f t="shared" si="4"/>
        <v>0</v>
      </c>
      <c r="AH57" s="90">
        <f t="shared" si="4"/>
        <v>0</v>
      </c>
      <c r="AI57" s="90">
        <f t="shared" si="4"/>
        <v>0</v>
      </c>
      <c r="AJ57" s="90">
        <f t="shared" si="4"/>
        <v>0</v>
      </c>
      <c r="AK57" s="90">
        <f t="shared" si="4"/>
        <v>0</v>
      </c>
      <c r="AL57" s="42">
        <f t="shared" si="4"/>
        <v>0</v>
      </c>
      <c r="AM57" s="61">
        <f t="shared" si="2"/>
        <v>0</v>
      </c>
    </row>
    <row r="58" spans="1:39">
      <c r="A58" s="104">
        <v>11</v>
      </c>
      <c r="B58" s="43" t="s">
        <v>4</v>
      </c>
      <c r="C58" s="90">
        <f t="shared" ref="C58:AL58" si="5">+C$53*C8</f>
        <v>0</v>
      </c>
      <c r="D58" s="90">
        <f t="shared" si="5"/>
        <v>0</v>
      </c>
      <c r="E58" s="90">
        <f t="shared" si="5"/>
        <v>0</v>
      </c>
      <c r="F58" s="90">
        <f t="shared" si="5"/>
        <v>0</v>
      </c>
      <c r="G58" s="90">
        <f t="shared" si="5"/>
        <v>0</v>
      </c>
      <c r="H58" s="90">
        <f t="shared" si="5"/>
        <v>0</v>
      </c>
      <c r="I58" s="90">
        <f t="shared" si="5"/>
        <v>0</v>
      </c>
      <c r="J58" s="90">
        <f t="shared" si="5"/>
        <v>0</v>
      </c>
      <c r="K58" s="90">
        <f t="shared" si="5"/>
        <v>0</v>
      </c>
      <c r="L58" s="90">
        <f t="shared" si="5"/>
        <v>0</v>
      </c>
      <c r="M58" s="90">
        <f t="shared" si="5"/>
        <v>0</v>
      </c>
      <c r="N58" s="90">
        <f t="shared" si="5"/>
        <v>0</v>
      </c>
      <c r="O58" s="90">
        <f t="shared" si="5"/>
        <v>0</v>
      </c>
      <c r="P58" s="90">
        <f t="shared" si="5"/>
        <v>0</v>
      </c>
      <c r="Q58" s="90">
        <f t="shared" si="5"/>
        <v>0</v>
      </c>
      <c r="R58" s="90">
        <f t="shared" si="5"/>
        <v>0</v>
      </c>
      <c r="S58" s="90">
        <f t="shared" si="5"/>
        <v>0</v>
      </c>
      <c r="T58" s="90">
        <f t="shared" si="5"/>
        <v>0</v>
      </c>
      <c r="U58" s="90">
        <f t="shared" si="5"/>
        <v>0</v>
      </c>
      <c r="V58" s="90">
        <f t="shared" si="5"/>
        <v>0</v>
      </c>
      <c r="W58" s="90">
        <f t="shared" si="5"/>
        <v>0</v>
      </c>
      <c r="X58" s="90">
        <f t="shared" si="5"/>
        <v>0</v>
      </c>
      <c r="Y58" s="90">
        <f t="shared" si="5"/>
        <v>0</v>
      </c>
      <c r="Z58" s="90">
        <f t="shared" si="5"/>
        <v>0</v>
      </c>
      <c r="AA58" s="90">
        <f t="shared" si="5"/>
        <v>0</v>
      </c>
      <c r="AB58" s="90">
        <f t="shared" si="5"/>
        <v>0</v>
      </c>
      <c r="AC58" s="90">
        <f t="shared" si="5"/>
        <v>0</v>
      </c>
      <c r="AD58" s="90">
        <f t="shared" si="5"/>
        <v>0</v>
      </c>
      <c r="AE58" s="90">
        <f t="shared" si="5"/>
        <v>0</v>
      </c>
      <c r="AF58" s="90">
        <f t="shared" si="5"/>
        <v>0</v>
      </c>
      <c r="AG58" s="90">
        <f t="shared" si="5"/>
        <v>0</v>
      </c>
      <c r="AH58" s="90">
        <f t="shared" si="5"/>
        <v>0</v>
      </c>
      <c r="AI58" s="90">
        <f t="shared" si="5"/>
        <v>0</v>
      </c>
      <c r="AJ58" s="90">
        <f t="shared" si="5"/>
        <v>0</v>
      </c>
      <c r="AK58" s="90">
        <f t="shared" si="5"/>
        <v>0</v>
      </c>
      <c r="AL58" s="42">
        <f t="shared" si="5"/>
        <v>0</v>
      </c>
      <c r="AM58" s="61">
        <f t="shared" si="2"/>
        <v>0</v>
      </c>
    </row>
    <row r="59" spans="1:39">
      <c r="A59" s="103">
        <v>15</v>
      </c>
      <c r="B59" s="42" t="s">
        <v>5</v>
      </c>
      <c r="C59" s="71">
        <f t="shared" ref="C59:AL59" si="6">+C$53*C9</f>
        <v>0</v>
      </c>
      <c r="D59" s="89">
        <f t="shared" si="6"/>
        <v>0</v>
      </c>
      <c r="E59" s="89">
        <f t="shared" si="6"/>
        <v>0</v>
      </c>
      <c r="F59" s="89">
        <f t="shared" si="6"/>
        <v>0</v>
      </c>
      <c r="G59" s="89">
        <f t="shared" si="6"/>
        <v>0</v>
      </c>
      <c r="H59" s="89">
        <f t="shared" si="6"/>
        <v>0</v>
      </c>
      <c r="I59" s="89">
        <f t="shared" si="6"/>
        <v>0</v>
      </c>
      <c r="J59" s="89">
        <f t="shared" si="6"/>
        <v>0</v>
      </c>
      <c r="K59" s="89">
        <f t="shared" si="6"/>
        <v>0</v>
      </c>
      <c r="L59" s="89">
        <f t="shared" si="6"/>
        <v>0</v>
      </c>
      <c r="M59" s="89">
        <f t="shared" si="6"/>
        <v>0</v>
      </c>
      <c r="N59" s="89">
        <f t="shared" si="6"/>
        <v>0</v>
      </c>
      <c r="O59" s="89">
        <f t="shared" si="6"/>
        <v>0</v>
      </c>
      <c r="P59" s="89">
        <f t="shared" si="6"/>
        <v>0</v>
      </c>
      <c r="Q59" s="89">
        <f t="shared" si="6"/>
        <v>0</v>
      </c>
      <c r="R59" s="89">
        <f t="shared" si="6"/>
        <v>0</v>
      </c>
      <c r="S59" s="89">
        <f t="shared" si="6"/>
        <v>0</v>
      </c>
      <c r="T59" s="89">
        <f t="shared" si="6"/>
        <v>0</v>
      </c>
      <c r="U59" s="89">
        <f t="shared" si="6"/>
        <v>0</v>
      </c>
      <c r="V59" s="89">
        <f t="shared" si="6"/>
        <v>0</v>
      </c>
      <c r="W59" s="89">
        <f t="shared" si="6"/>
        <v>0</v>
      </c>
      <c r="X59" s="89">
        <f t="shared" si="6"/>
        <v>0</v>
      </c>
      <c r="Y59" s="89">
        <f t="shared" si="6"/>
        <v>0</v>
      </c>
      <c r="Z59" s="89">
        <f t="shared" si="6"/>
        <v>0</v>
      </c>
      <c r="AA59" s="89">
        <f t="shared" si="6"/>
        <v>0</v>
      </c>
      <c r="AB59" s="89">
        <f t="shared" si="6"/>
        <v>0</v>
      </c>
      <c r="AC59" s="89">
        <f t="shared" si="6"/>
        <v>0</v>
      </c>
      <c r="AD59" s="89">
        <f t="shared" si="6"/>
        <v>0</v>
      </c>
      <c r="AE59" s="89">
        <f t="shared" si="6"/>
        <v>0</v>
      </c>
      <c r="AF59" s="89">
        <f t="shared" si="6"/>
        <v>0</v>
      </c>
      <c r="AG59" s="89">
        <f t="shared" si="6"/>
        <v>0</v>
      </c>
      <c r="AH59" s="89">
        <f t="shared" si="6"/>
        <v>0</v>
      </c>
      <c r="AI59" s="89">
        <f t="shared" si="6"/>
        <v>0</v>
      </c>
      <c r="AJ59" s="89">
        <f t="shared" si="6"/>
        <v>0</v>
      </c>
      <c r="AK59" s="89">
        <f t="shared" si="6"/>
        <v>0</v>
      </c>
      <c r="AL59" s="92">
        <f t="shared" si="6"/>
        <v>0</v>
      </c>
      <c r="AM59" s="68">
        <f t="shared" si="2"/>
        <v>0</v>
      </c>
    </row>
    <row r="60" spans="1:39">
      <c r="A60" s="103">
        <v>16</v>
      </c>
      <c r="B60" s="42" t="s">
        <v>6</v>
      </c>
      <c r="C60" s="65">
        <f t="shared" ref="C60:AL60" si="7">+C$53*C10</f>
        <v>0</v>
      </c>
      <c r="D60" s="90">
        <f t="shared" si="7"/>
        <v>0</v>
      </c>
      <c r="E60" s="90">
        <f t="shared" si="7"/>
        <v>0</v>
      </c>
      <c r="F60" s="90">
        <f t="shared" si="7"/>
        <v>0</v>
      </c>
      <c r="G60" s="90">
        <f t="shared" si="7"/>
        <v>0</v>
      </c>
      <c r="H60" s="90">
        <f t="shared" si="7"/>
        <v>0</v>
      </c>
      <c r="I60" s="90">
        <f t="shared" si="7"/>
        <v>0</v>
      </c>
      <c r="J60" s="90">
        <f t="shared" si="7"/>
        <v>0</v>
      </c>
      <c r="K60" s="90">
        <f t="shared" si="7"/>
        <v>0</v>
      </c>
      <c r="L60" s="90">
        <f t="shared" si="7"/>
        <v>0</v>
      </c>
      <c r="M60" s="90">
        <f t="shared" si="7"/>
        <v>0</v>
      </c>
      <c r="N60" s="90">
        <f t="shared" si="7"/>
        <v>0</v>
      </c>
      <c r="O60" s="90">
        <f t="shared" si="7"/>
        <v>0</v>
      </c>
      <c r="P60" s="90">
        <f t="shared" si="7"/>
        <v>0</v>
      </c>
      <c r="Q60" s="90">
        <f t="shared" si="7"/>
        <v>0</v>
      </c>
      <c r="R60" s="90">
        <f t="shared" si="7"/>
        <v>0</v>
      </c>
      <c r="S60" s="90">
        <f t="shared" si="7"/>
        <v>0</v>
      </c>
      <c r="T60" s="90">
        <f t="shared" si="7"/>
        <v>0</v>
      </c>
      <c r="U60" s="90">
        <f t="shared" si="7"/>
        <v>0</v>
      </c>
      <c r="V60" s="90">
        <f t="shared" si="7"/>
        <v>0</v>
      </c>
      <c r="W60" s="90">
        <f t="shared" si="7"/>
        <v>0</v>
      </c>
      <c r="X60" s="90">
        <f t="shared" si="7"/>
        <v>0</v>
      </c>
      <c r="Y60" s="90">
        <f t="shared" si="7"/>
        <v>0</v>
      </c>
      <c r="Z60" s="90">
        <f t="shared" si="7"/>
        <v>0</v>
      </c>
      <c r="AA60" s="90">
        <f t="shared" si="7"/>
        <v>0</v>
      </c>
      <c r="AB60" s="90">
        <f t="shared" si="7"/>
        <v>0</v>
      </c>
      <c r="AC60" s="90">
        <f t="shared" si="7"/>
        <v>0</v>
      </c>
      <c r="AD60" s="90">
        <f t="shared" si="7"/>
        <v>0</v>
      </c>
      <c r="AE60" s="90">
        <f t="shared" si="7"/>
        <v>0</v>
      </c>
      <c r="AF60" s="90">
        <f t="shared" si="7"/>
        <v>0</v>
      </c>
      <c r="AG60" s="90">
        <f t="shared" si="7"/>
        <v>0</v>
      </c>
      <c r="AH60" s="90">
        <f t="shared" si="7"/>
        <v>0</v>
      </c>
      <c r="AI60" s="90">
        <f t="shared" si="7"/>
        <v>0</v>
      </c>
      <c r="AJ60" s="90">
        <f t="shared" si="7"/>
        <v>0</v>
      </c>
      <c r="AK60" s="90">
        <f t="shared" si="7"/>
        <v>0</v>
      </c>
      <c r="AL60" s="42">
        <f t="shared" si="7"/>
        <v>0</v>
      </c>
      <c r="AM60" s="61">
        <f t="shared" si="2"/>
        <v>0</v>
      </c>
    </row>
    <row r="61" spans="1:39">
      <c r="A61" s="103">
        <v>20</v>
      </c>
      <c r="B61" s="42" t="s">
        <v>7</v>
      </c>
      <c r="C61" s="65">
        <f t="shared" ref="C61:AL61" si="8">+C$53*C11</f>
        <v>0</v>
      </c>
      <c r="D61" s="90">
        <f t="shared" si="8"/>
        <v>0</v>
      </c>
      <c r="E61" s="90">
        <f t="shared" si="8"/>
        <v>0</v>
      </c>
      <c r="F61" s="90">
        <f t="shared" si="8"/>
        <v>0</v>
      </c>
      <c r="G61" s="90">
        <f t="shared" si="8"/>
        <v>0</v>
      </c>
      <c r="H61" s="90">
        <f t="shared" si="8"/>
        <v>0</v>
      </c>
      <c r="I61" s="90">
        <f t="shared" si="8"/>
        <v>0</v>
      </c>
      <c r="J61" s="90">
        <f t="shared" si="8"/>
        <v>0</v>
      </c>
      <c r="K61" s="90">
        <f t="shared" si="8"/>
        <v>0</v>
      </c>
      <c r="L61" s="90">
        <f t="shared" si="8"/>
        <v>0</v>
      </c>
      <c r="M61" s="90">
        <f t="shared" si="8"/>
        <v>0</v>
      </c>
      <c r="N61" s="90">
        <f t="shared" si="8"/>
        <v>0</v>
      </c>
      <c r="O61" s="90">
        <f t="shared" si="8"/>
        <v>0</v>
      </c>
      <c r="P61" s="90">
        <f t="shared" si="8"/>
        <v>0</v>
      </c>
      <c r="Q61" s="90">
        <f t="shared" si="8"/>
        <v>0</v>
      </c>
      <c r="R61" s="90">
        <f t="shared" si="8"/>
        <v>0</v>
      </c>
      <c r="S61" s="90">
        <f t="shared" si="8"/>
        <v>0</v>
      </c>
      <c r="T61" s="90">
        <f t="shared" si="8"/>
        <v>0</v>
      </c>
      <c r="U61" s="90">
        <f t="shared" si="8"/>
        <v>0</v>
      </c>
      <c r="V61" s="90">
        <f t="shared" si="8"/>
        <v>0</v>
      </c>
      <c r="W61" s="90">
        <f t="shared" si="8"/>
        <v>0</v>
      </c>
      <c r="X61" s="90">
        <f t="shared" si="8"/>
        <v>0</v>
      </c>
      <c r="Y61" s="90">
        <f t="shared" si="8"/>
        <v>0</v>
      </c>
      <c r="Z61" s="90">
        <f t="shared" si="8"/>
        <v>0</v>
      </c>
      <c r="AA61" s="90">
        <f t="shared" si="8"/>
        <v>0</v>
      </c>
      <c r="AB61" s="90">
        <f t="shared" si="8"/>
        <v>0</v>
      </c>
      <c r="AC61" s="90">
        <f t="shared" si="8"/>
        <v>0</v>
      </c>
      <c r="AD61" s="90">
        <f t="shared" si="8"/>
        <v>0</v>
      </c>
      <c r="AE61" s="90">
        <f t="shared" si="8"/>
        <v>0</v>
      </c>
      <c r="AF61" s="90">
        <f t="shared" si="8"/>
        <v>0</v>
      </c>
      <c r="AG61" s="90">
        <f t="shared" si="8"/>
        <v>0</v>
      </c>
      <c r="AH61" s="90">
        <f t="shared" si="8"/>
        <v>0</v>
      </c>
      <c r="AI61" s="90">
        <f t="shared" si="8"/>
        <v>0</v>
      </c>
      <c r="AJ61" s="90">
        <f t="shared" si="8"/>
        <v>0</v>
      </c>
      <c r="AK61" s="90">
        <f t="shared" si="8"/>
        <v>0</v>
      </c>
      <c r="AL61" s="42">
        <f t="shared" si="8"/>
        <v>0</v>
      </c>
      <c r="AM61" s="61">
        <f t="shared" si="2"/>
        <v>0</v>
      </c>
    </row>
    <row r="62" spans="1:39">
      <c r="A62" s="103">
        <v>21</v>
      </c>
      <c r="B62" s="42" t="s">
        <v>8</v>
      </c>
      <c r="C62" s="65">
        <f t="shared" ref="C62:AL62" si="9">+C$53*C12</f>
        <v>0</v>
      </c>
      <c r="D62" s="90">
        <f t="shared" si="9"/>
        <v>0</v>
      </c>
      <c r="E62" s="90">
        <f t="shared" si="9"/>
        <v>0</v>
      </c>
      <c r="F62" s="90">
        <f t="shared" si="9"/>
        <v>0</v>
      </c>
      <c r="G62" s="90">
        <f t="shared" si="9"/>
        <v>0</v>
      </c>
      <c r="H62" s="90">
        <f t="shared" si="9"/>
        <v>0</v>
      </c>
      <c r="I62" s="90">
        <f t="shared" si="9"/>
        <v>0</v>
      </c>
      <c r="J62" s="90">
        <f t="shared" si="9"/>
        <v>0</v>
      </c>
      <c r="K62" s="90">
        <f t="shared" si="9"/>
        <v>0</v>
      </c>
      <c r="L62" s="90">
        <f t="shared" si="9"/>
        <v>0</v>
      </c>
      <c r="M62" s="90">
        <f t="shared" si="9"/>
        <v>0</v>
      </c>
      <c r="N62" s="90">
        <f t="shared" si="9"/>
        <v>0</v>
      </c>
      <c r="O62" s="90">
        <f t="shared" si="9"/>
        <v>0</v>
      </c>
      <c r="P62" s="90">
        <f t="shared" si="9"/>
        <v>0</v>
      </c>
      <c r="Q62" s="90">
        <f t="shared" si="9"/>
        <v>0</v>
      </c>
      <c r="R62" s="90">
        <f t="shared" si="9"/>
        <v>0</v>
      </c>
      <c r="S62" s="90">
        <f t="shared" si="9"/>
        <v>0</v>
      </c>
      <c r="T62" s="90">
        <f t="shared" si="9"/>
        <v>0</v>
      </c>
      <c r="U62" s="90">
        <f t="shared" si="9"/>
        <v>0</v>
      </c>
      <c r="V62" s="90">
        <f t="shared" si="9"/>
        <v>0</v>
      </c>
      <c r="W62" s="90">
        <f t="shared" si="9"/>
        <v>0</v>
      </c>
      <c r="X62" s="90">
        <f t="shared" si="9"/>
        <v>0</v>
      </c>
      <c r="Y62" s="90">
        <f t="shared" si="9"/>
        <v>0</v>
      </c>
      <c r="Z62" s="90">
        <f t="shared" si="9"/>
        <v>0</v>
      </c>
      <c r="AA62" s="90">
        <f t="shared" si="9"/>
        <v>0</v>
      </c>
      <c r="AB62" s="90">
        <f t="shared" si="9"/>
        <v>0</v>
      </c>
      <c r="AC62" s="90">
        <f t="shared" si="9"/>
        <v>0</v>
      </c>
      <c r="AD62" s="90">
        <f t="shared" si="9"/>
        <v>0</v>
      </c>
      <c r="AE62" s="90">
        <f t="shared" si="9"/>
        <v>0</v>
      </c>
      <c r="AF62" s="90">
        <f t="shared" si="9"/>
        <v>0</v>
      </c>
      <c r="AG62" s="90">
        <f t="shared" si="9"/>
        <v>0</v>
      </c>
      <c r="AH62" s="90">
        <f t="shared" si="9"/>
        <v>0</v>
      </c>
      <c r="AI62" s="90">
        <f t="shared" si="9"/>
        <v>0</v>
      </c>
      <c r="AJ62" s="90">
        <f t="shared" si="9"/>
        <v>0</v>
      </c>
      <c r="AK62" s="90">
        <f t="shared" si="9"/>
        <v>0</v>
      </c>
      <c r="AL62" s="42">
        <f t="shared" si="9"/>
        <v>0</v>
      </c>
      <c r="AM62" s="61">
        <f t="shared" si="2"/>
        <v>0</v>
      </c>
    </row>
    <row r="63" spans="1:39">
      <c r="A63" s="104">
        <v>25</v>
      </c>
      <c r="B63" s="43" t="s">
        <v>9</v>
      </c>
      <c r="C63" s="72">
        <f t="shared" ref="C63:AL63" si="10">+C$53*C13</f>
        <v>0</v>
      </c>
      <c r="D63" s="91">
        <f t="shared" si="10"/>
        <v>0</v>
      </c>
      <c r="E63" s="91">
        <f t="shared" si="10"/>
        <v>0</v>
      </c>
      <c r="F63" s="91">
        <f t="shared" si="10"/>
        <v>0</v>
      </c>
      <c r="G63" s="91">
        <f t="shared" si="10"/>
        <v>0</v>
      </c>
      <c r="H63" s="91">
        <f t="shared" si="10"/>
        <v>0</v>
      </c>
      <c r="I63" s="91">
        <f t="shared" si="10"/>
        <v>0</v>
      </c>
      <c r="J63" s="91">
        <f t="shared" si="10"/>
        <v>0</v>
      </c>
      <c r="K63" s="91">
        <f t="shared" si="10"/>
        <v>0</v>
      </c>
      <c r="L63" s="91">
        <f t="shared" si="10"/>
        <v>0</v>
      </c>
      <c r="M63" s="91">
        <f t="shared" si="10"/>
        <v>0</v>
      </c>
      <c r="N63" s="91">
        <f t="shared" si="10"/>
        <v>0</v>
      </c>
      <c r="O63" s="91">
        <f t="shared" si="10"/>
        <v>0</v>
      </c>
      <c r="P63" s="91">
        <f t="shared" si="10"/>
        <v>0</v>
      </c>
      <c r="Q63" s="91">
        <f t="shared" si="10"/>
        <v>0</v>
      </c>
      <c r="R63" s="91">
        <f t="shared" si="10"/>
        <v>0</v>
      </c>
      <c r="S63" s="91">
        <f t="shared" si="10"/>
        <v>0</v>
      </c>
      <c r="T63" s="91">
        <f t="shared" si="10"/>
        <v>0</v>
      </c>
      <c r="U63" s="91">
        <f t="shared" si="10"/>
        <v>0</v>
      </c>
      <c r="V63" s="91">
        <f t="shared" si="10"/>
        <v>0</v>
      </c>
      <c r="W63" s="91">
        <f t="shared" si="10"/>
        <v>0</v>
      </c>
      <c r="X63" s="91">
        <f t="shared" si="10"/>
        <v>0</v>
      </c>
      <c r="Y63" s="91">
        <f t="shared" si="10"/>
        <v>0</v>
      </c>
      <c r="Z63" s="91">
        <f t="shared" si="10"/>
        <v>0</v>
      </c>
      <c r="AA63" s="91">
        <f t="shared" si="10"/>
        <v>0</v>
      </c>
      <c r="AB63" s="91">
        <f t="shared" si="10"/>
        <v>0</v>
      </c>
      <c r="AC63" s="91">
        <f t="shared" si="10"/>
        <v>0</v>
      </c>
      <c r="AD63" s="91">
        <f t="shared" si="10"/>
        <v>0</v>
      </c>
      <c r="AE63" s="91">
        <f t="shared" si="10"/>
        <v>0</v>
      </c>
      <c r="AF63" s="91">
        <f t="shared" si="10"/>
        <v>0</v>
      </c>
      <c r="AG63" s="91">
        <f t="shared" si="10"/>
        <v>0</v>
      </c>
      <c r="AH63" s="91">
        <f t="shared" si="10"/>
        <v>0</v>
      </c>
      <c r="AI63" s="91">
        <f t="shared" si="10"/>
        <v>0</v>
      </c>
      <c r="AJ63" s="91">
        <f t="shared" si="10"/>
        <v>0</v>
      </c>
      <c r="AK63" s="91">
        <f t="shared" si="10"/>
        <v>0</v>
      </c>
      <c r="AL63" s="43">
        <f t="shared" si="10"/>
        <v>0</v>
      </c>
      <c r="AM63" s="69">
        <f t="shared" si="2"/>
        <v>0</v>
      </c>
    </row>
    <row r="64" spans="1:39">
      <c r="A64" s="103">
        <v>26</v>
      </c>
      <c r="B64" s="42" t="s">
        <v>10</v>
      </c>
      <c r="C64" s="90">
        <f t="shared" ref="C64:AL64" si="11">+C$53*C14</f>
        <v>0</v>
      </c>
      <c r="D64" s="90">
        <f t="shared" si="11"/>
        <v>0</v>
      </c>
      <c r="E64" s="90">
        <f t="shared" si="11"/>
        <v>0</v>
      </c>
      <c r="F64" s="90">
        <f t="shared" si="11"/>
        <v>0</v>
      </c>
      <c r="G64" s="90">
        <f t="shared" si="11"/>
        <v>0</v>
      </c>
      <c r="H64" s="90">
        <f t="shared" si="11"/>
        <v>0</v>
      </c>
      <c r="I64" s="90">
        <f t="shared" si="11"/>
        <v>0</v>
      </c>
      <c r="J64" s="90">
        <f t="shared" si="11"/>
        <v>0</v>
      </c>
      <c r="K64" s="90">
        <f t="shared" si="11"/>
        <v>0</v>
      </c>
      <c r="L64" s="90">
        <f t="shared" si="11"/>
        <v>0</v>
      </c>
      <c r="M64" s="90">
        <f t="shared" si="11"/>
        <v>0</v>
      </c>
      <c r="N64" s="90">
        <f t="shared" si="11"/>
        <v>0</v>
      </c>
      <c r="O64" s="90">
        <f t="shared" si="11"/>
        <v>0</v>
      </c>
      <c r="P64" s="90">
        <f t="shared" si="11"/>
        <v>0</v>
      </c>
      <c r="Q64" s="90">
        <f t="shared" si="11"/>
        <v>0</v>
      </c>
      <c r="R64" s="90">
        <f t="shared" si="11"/>
        <v>0</v>
      </c>
      <c r="S64" s="90">
        <f t="shared" si="11"/>
        <v>0</v>
      </c>
      <c r="T64" s="90">
        <f t="shared" si="11"/>
        <v>0</v>
      </c>
      <c r="U64" s="90">
        <f t="shared" si="11"/>
        <v>0</v>
      </c>
      <c r="V64" s="90">
        <f t="shared" si="11"/>
        <v>0</v>
      </c>
      <c r="W64" s="90">
        <f t="shared" si="11"/>
        <v>0</v>
      </c>
      <c r="X64" s="90">
        <f t="shared" si="11"/>
        <v>0</v>
      </c>
      <c r="Y64" s="90">
        <f t="shared" si="11"/>
        <v>0</v>
      </c>
      <c r="Z64" s="90">
        <f t="shared" si="11"/>
        <v>0</v>
      </c>
      <c r="AA64" s="90">
        <f t="shared" si="11"/>
        <v>0</v>
      </c>
      <c r="AB64" s="90">
        <f t="shared" si="11"/>
        <v>0</v>
      </c>
      <c r="AC64" s="90">
        <f t="shared" si="11"/>
        <v>0</v>
      </c>
      <c r="AD64" s="90">
        <f t="shared" si="11"/>
        <v>0</v>
      </c>
      <c r="AE64" s="90">
        <f t="shared" si="11"/>
        <v>0</v>
      </c>
      <c r="AF64" s="90">
        <f t="shared" si="11"/>
        <v>0</v>
      </c>
      <c r="AG64" s="90">
        <f t="shared" si="11"/>
        <v>0</v>
      </c>
      <c r="AH64" s="90">
        <f t="shared" si="11"/>
        <v>0</v>
      </c>
      <c r="AI64" s="90">
        <f t="shared" si="11"/>
        <v>0</v>
      </c>
      <c r="AJ64" s="90">
        <f t="shared" si="11"/>
        <v>0</v>
      </c>
      <c r="AK64" s="90">
        <f t="shared" si="11"/>
        <v>0</v>
      </c>
      <c r="AL64" s="42">
        <f t="shared" si="11"/>
        <v>0</v>
      </c>
      <c r="AM64" s="61">
        <f t="shared" si="2"/>
        <v>0</v>
      </c>
    </row>
    <row r="65" spans="1:39">
      <c r="A65" s="103">
        <v>27</v>
      </c>
      <c r="B65" s="42" t="s">
        <v>11</v>
      </c>
      <c r="C65" s="90">
        <f t="shared" ref="C65:AL65" si="12">+C$53*C15</f>
        <v>0</v>
      </c>
      <c r="D65" s="90">
        <f t="shared" si="12"/>
        <v>0</v>
      </c>
      <c r="E65" s="90">
        <f t="shared" si="12"/>
        <v>0</v>
      </c>
      <c r="F65" s="90">
        <f t="shared" si="12"/>
        <v>0</v>
      </c>
      <c r="G65" s="90">
        <f t="shared" si="12"/>
        <v>0</v>
      </c>
      <c r="H65" s="90">
        <f t="shared" si="12"/>
        <v>0</v>
      </c>
      <c r="I65" s="90">
        <f t="shared" si="12"/>
        <v>0</v>
      </c>
      <c r="J65" s="90">
        <f t="shared" si="12"/>
        <v>0</v>
      </c>
      <c r="K65" s="90">
        <f t="shared" si="12"/>
        <v>0</v>
      </c>
      <c r="L65" s="90">
        <f t="shared" si="12"/>
        <v>0</v>
      </c>
      <c r="M65" s="90">
        <f t="shared" si="12"/>
        <v>0</v>
      </c>
      <c r="N65" s="90">
        <f t="shared" si="12"/>
        <v>0</v>
      </c>
      <c r="O65" s="90">
        <f t="shared" si="12"/>
        <v>0</v>
      </c>
      <c r="P65" s="90">
        <f t="shared" si="12"/>
        <v>0</v>
      </c>
      <c r="Q65" s="90">
        <f t="shared" si="12"/>
        <v>0</v>
      </c>
      <c r="R65" s="90">
        <f t="shared" si="12"/>
        <v>0</v>
      </c>
      <c r="S65" s="90">
        <f t="shared" si="12"/>
        <v>0</v>
      </c>
      <c r="T65" s="90">
        <f t="shared" si="12"/>
        <v>0</v>
      </c>
      <c r="U65" s="90">
        <f t="shared" si="12"/>
        <v>0</v>
      </c>
      <c r="V65" s="90">
        <f t="shared" si="12"/>
        <v>0</v>
      </c>
      <c r="W65" s="90">
        <f t="shared" si="12"/>
        <v>0</v>
      </c>
      <c r="X65" s="90">
        <f t="shared" si="12"/>
        <v>0</v>
      </c>
      <c r="Y65" s="90">
        <f t="shared" si="12"/>
        <v>0</v>
      </c>
      <c r="Z65" s="90">
        <f t="shared" si="12"/>
        <v>0</v>
      </c>
      <c r="AA65" s="90">
        <f t="shared" si="12"/>
        <v>0</v>
      </c>
      <c r="AB65" s="90">
        <f t="shared" si="12"/>
        <v>0</v>
      </c>
      <c r="AC65" s="90">
        <f t="shared" si="12"/>
        <v>0</v>
      </c>
      <c r="AD65" s="90">
        <f t="shared" si="12"/>
        <v>0</v>
      </c>
      <c r="AE65" s="90">
        <f t="shared" si="12"/>
        <v>0</v>
      </c>
      <c r="AF65" s="90">
        <f t="shared" si="12"/>
        <v>0</v>
      </c>
      <c r="AG65" s="90">
        <f t="shared" si="12"/>
        <v>0</v>
      </c>
      <c r="AH65" s="90">
        <f t="shared" si="12"/>
        <v>0</v>
      </c>
      <c r="AI65" s="90">
        <f t="shared" si="12"/>
        <v>0</v>
      </c>
      <c r="AJ65" s="90">
        <f t="shared" si="12"/>
        <v>0</v>
      </c>
      <c r="AK65" s="90">
        <f t="shared" si="12"/>
        <v>0</v>
      </c>
      <c r="AL65" s="42">
        <f t="shared" si="12"/>
        <v>0</v>
      </c>
      <c r="AM65" s="61">
        <f t="shared" si="2"/>
        <v>0</v>
      </c>
    </row>
    <row r="66" spans="1:39">
      <c r="A66" s="103">
        <v>28</v>
      </c>
      <c r="B66" s="42" t="s">
        <v>12</v>
      </c>
      <c r="C66" s="90">
        <f t="shared" ref="C66:AL66" si="13">+C$53*C16</f>
        <v>0</v>
      </c>
      <c r="D66" s="90">
        <f t="shared" si="13"/>
        <v>0</v>
      </c>
      <c r="E66" s="90">
        <f t="shared" si="13"/>
        <v>0</v>
      </c>
      <c r="F66" s="90">
        <f t="shared" si="13"/>
        <v>0</v>
      </c>
      <c r="G66" s="90">
        <f t="shared" si="13"/>
        <v>0</v>
      </c>
      <c r="H66" s="90">
        <f t="shared" si="13"/>
        <v>0</v>
      </c>
      <c r="I66" s="90">
        <f t="shared" si="13"/>
        <v>0</v>
      </c>
      <c r="J66" s="90">
        <f t="shared" si="13"/>
        <v>0</v>
      </c>
      <c r="K66" s="90">
        <f t="shared" si="13"/>
        <v>0</v>
      </c>
      <c r="L66" s="90">
        <f t="shared" si="13"/>
        <v>0</v>
      </c>
      <c r="M66" s="90">
        <f t="shared" si="13"/>
        <v>0</v>
      </c>
      <c r="N66" s="90">
        <f t="shared" si="13"/>
        <v>0</v>
      </c>
      <c r="O66" s="90">
        <f t="shared" si="13"/>
        <v>0</v>
      </c>
      <c r="P66" s="90">
        <f t="shared" si="13"/>
        <v>0</v>
      </c>
      <c r="Q66" s="90">
        <f t="shared" si="13"/>
        <v>0</v>
      </c>
      <c r="R66" s="90">
        <f t="shared" si="13"/>
        <v>0</v>
      </c>
      <c r="S66" s="90">
        <f t="shared" si="13"/>
        <v>0</v>
      </c>
      <c r="T66" s="90">
        <f t="shared" si="13"/>
        <v>0</v>
      </c>
      <c r="U66" s="90">
        <f t="shared" si="13"/>
        <v>0</v>
      </c>
      <c r="V66" s="90">
        <f t="shared" si="13"/>
        <v>0</v>
      </c>
      <c r="W66" s="90">
        <f t="shared" si="13"/>
        <v>0</v>
      </c>
      <c r="X66" s="90">
        <f t="shared" si="13"/>
        <v>0</v>
      </c>
      <c r="Y66" s="90">
        <f t="shared" si="13"/>
        <v>0</v>
      </c>
      <c r="Z66" s="90">
        <f t="shared" si="13"/>
        <v>0</v>
      </c>
      <c r="AA66" s="90">
        <f t="shared" si="13"/>
        <v>0</v>
      </c>
      <c r="AB66" s="90">
        <f t="shared" si="13"/>
        <v>0</v>
      </c>
      <c r="AC66" s="90">
        <f t="shared" si="13"/>
        <v>0</v>
      </c>
      <c r="AD66" s="90">
        <f t="shared" si="13"/>
        <v>0</v>
      </c>
      <c r="AE66" s="90">
        <f t="shared" si="13"/>
        <v>0</v>
      </c>
      <c r="AF66" s="90">
        <f t="shared" si="13"/>
        <v>0</v>
      </c>
      <c r="AG66" s="90">
        <f t="shared" si="13"/>
        <v>0</v>
      </c>
      <c r="AH66" s="90">
        <f t="shared" si="13"/>
        <v>0</v>
      </c>
      <c r="AI66" s="90">
        <f t="shared" si="13"/>
        <v>0</v>
      </c>
      <c r="AJ66" s="90">
        <f t="shared" si="13"/>
        <v>0</v>
      </c>
      <c r="AK66" s="90">
        <f t="shared" si="13"/>
        <v>0</v>
      </c>
      <c r="AL66" s="42">
        <f t="shared" si="13"/>
        <v>0</v>
      </c>
      <c r="AM66" s="61">
        <f t="shared" si="2"/>
        <v>0</v>
      </c>
    </row>
    <row r="67" spans="1:39">
      <c r="A67" s="103">
        <v>29</v>
      </c>
      <c r="B67" s="42" t="s">
        <v>13</v>
      </c>
      <c r="C67" s="90">
        <f t="shared" ref="C67:AL67" si="14">+C$53*C17</f>
        <v>0</v>
      </c>
      <c r="D67" s="90">
        <f t="shared" si="14"/>
        <v>0</v>
      </c>
      <c r="E67" s="90">
        <f t="shared" si="14"/>
        <v>0</v>
      </c>
      <c r="F67" s="90">
        <f t="shared" si="14"/>
        <v>0</v>
      </c>
      <c r="G67" s="90">
        <f t="shared" si="14"/>
        <v>0</v>
      </c>
      <c r="H67" s="90">
        <f t="shared" si="14"/>
        <v>0</v>
      </c>
      <c r="I67" s="90">
        <f t="shared" si="14"/>
        <v>0</v>
      </c>
      <c r="J67" s="90">
        <f t="shared" si="14"/>
        <v>0</v>
      </c>
      <c r="K67" s="90">
        <f t="shared" si="14"/>
        <v>0</v>
      </c>
      <c r="L67" s="90">
        <f t="shared" si="14"/>
        <v>0</v>
      </c>
      <c r="M67" s="90">
        <f t="shared" si="14"/>
        <v>0</v>
      </c>
      <c r="N67" s="90">
        <f t="shared" si="14"/>
        <v>0</v>
      </c>
      <c r="O67" s="90">
        <f t="shared" si="14"/>
        <v>0</v>
      </c>
      <c r="P67" s="90">
        <f t="shared" si="14"/>
        <v>0</v>
      </c>
      <c r="Q67" s="90">
        <f t="shared" si="14"/>
        <v>0</v>
      </c>
      <c r="R67" s="90">
        <f t="shared" si="14"/>
        <v>0</v>
      </c>
      <c r="S67" s="90">
        <f t="shared" si="14"/>
        <v>0</v>
      </c>
      <c r="T67" s="90">
        <f t="shared" si="14"/>
        <v>0</v>
      </c>
      <c r="U67" s="90">
        <f t="shared" si="14"/>
        <v>0</v>
      </c>
      <c r="V67" s="90">
        <f t="shared" si="14"/>
        <v>0</v>
      </c>
      <c r="W67" s="90">
        <f t="shared" si="14"/>
        <v>0</v>
      </c>
      <c r="X67" s="90">
        <f t="shared" si="14"/>
        <v>0</v>
      </c>
      <c r="Y67" s="90">
        <f t="shared" si="14"/>
        <v>0</v>
      </c>
      <c r="Z67" s="90">
        <f t="shared" si="14"/>
        <v>0</v>
      </c>
      <c r="AA67" s="90">
        <f t="shared" si="14"/>
        <v>0</v>
      </c>
      <c r="AB67" s="90">
        <f t="shared" si="14"/>
        <v>0</v>
      </c>
      <c r="AC67" s="90">
        <f t="shared" si="14"/>
        <v>0</v>
      </c>
      <c r="AD67" s="90">
        <f t="shared" si="14"/>
        <v>0</v>
      </c>
      <c r="AE67" s="90">
        <f t="shared" si="14"/>
        <v>0</v>
      </c>
      <c r="AF67" s="90">
        <f t="shared" si="14"/>
        <v>0</v>
      </c>
      <c r="AG67" s="90">
        <f t="shared" si="14"/>
        <v>0</v>
      </c>
      <c r="AH67" s="90">
        <f t="shared" si="14"/>
        <v>0</v>
      </c>
      <c r="AI67" s="90">
        <f t="shared" si="14"/>
        <v>0</v>
      </c>
      <c r="AJ67" s="90">
        <f t="shared" si="14"/>
        <v>0</v>
      </c>
      <c r="AK67" s="90">
        <f t="shared" si="14"/>
        <v>0</v>
      </c>
      <c r="AL67" s="42">
        <f t="shared" si="14"/>
        <v>0</v>
      </c>
      <c r="AM67" s="61">
        <f t="shared" si="2"/>
        <v>0</v>
      </c>
    </row>
    <row r="68" spans="1:39">
      <c r="A68" s="104">
        <v>32</v>
      </c>
      <c r="B68" s="43" t="s">
        <v>16</v>
      </c>
      <c r="C68" s="90">
        <f t="shared" ref="C68:AL68" si="15">+C$53*C18</f>
        <v>0</v>
      </c>
      <c r="D68" s="90">
        <f t="shared" si="15"/>
        <v>0</v>
      </c>
      <c r="E68" s="90">
        <f t="shared" si="15"/>
        <v>0</v>
      </c>
      <c r="F68" s="90">
        <f t="shared" si="15"/>
        <v>0</v>
      </c>
      <c r="G68" s="90">
        <f t="shared" si="15"/>
        <v>0</v>
      </c>
      <c r="H68" s="90">
        <f t="shared" si="15"/>
        <v>0</v>
      </c>
      <c r="I68" s="90">
        <f t="shared" si="15"/>
        <v>0</v>
      </c>
      <c r="J68" s="90">
        <f t="shared" si="15"/>
        <v>0</v>
      </c>
      <c r="K68" s="90">
        <f t="shared" si="15"/>
        <v>0</v>
      </c>
      <c r="L68" s="90">
        <f t="shared" si="15"/>
        <v>0</v>
      </c>
      <c r="M68" s="90">
        <f t="shared" si="15"/>
        <v>0</v>
      </c>
      <c r="N68" s="90">
        <f t="shared" si="15"/>
        <v>0</v>
      </c>
      <c r="O68" s="90">
        <f t="shared" si="15"/>
        <v>0</v>
      </c>
      <c r="P68" s="90">
        <f t="shared" si="15"/>
        <v>0</v>
      </c>
      <c r="Q68" s="90">
        <f t="shared" si="15"/>
        <v>0</v>
      </c>
      <c r="R68" s="90">
        <f t="shared" si="15"/>
        <v>0</v>
      </c>
      <c r="S68" s="90">
        <f t="shared" si="15"/>
        <v>0</v>
      </c>
      <c r="T68" s="90">
        <f t="shared" si="15"/>
        <v>0</v>
      </c>
      <c r="U68" s="90">
        <f t="shared" si="15"/>
        <v>0</v>
      </c>
      <c r="V68" s="90">
        <f t="shared" si="15"/>
        <v>0</v>
      </c>
      <c r="W68" s="90">
        <f t="shared" si="15"/>
        <v>0</v>
      </c>
      <c r="X68" s="90">
        <f t="shared" si="15"/>
        <v>0</v>
      </c>
      <c r="Y68" s="90">
        <f t="shared" si="15"/>
        <v>0</v>
      </c>
      <c r="Z68" s="90">
        <f t="shared" si="15"/>
        <v>0</v>
      </c>
      <c r="AA68" s="90">
        <f t="shared" si="15"/>
        <v>0</v>
      </c>
      <c r="AB68" s="90">
        <f t="shared" si="15"/>
        <v>0</v>
      </c>
      <c r="AC68" s="90">
        <f t="shared" si="15"/>
        <v>0</v>
      </c>
      <c r="AD68" s="90">
        <f t="shared" si="15"/>
        <v>0</v>
      </c>
      <c r="AE68" s="90">
        <f t="shared" si="15"/>
        <v>0</v>
      </c>
      <c r="AF68" s="90">
        <f t="shared" si="15"/>
        <v>0</v>
      </c>
      <c r="AG68" s="90">
        <f t="shared" si="15"/>
        <v>0</v>
      </c>
      <c r="AH68" s="90">
        <f t="shared" si="15"/>
        <v>0</v>
      </c>
      <c r="AI68" s="90">
        <f t="shared" si="15"/>
        <v>0</v>
      </c>
      <c r="AJ68" s="90">
        <f t="shared" si="15"/>
        <v>0</v>
      </c>
      <c r="AK68" s="90">
        <f t="shared" si="15"/>
        <v>0</v>
      </c>
      <c r="AL68" s="42">
        <f t="shared" si="15"/>
        <v>0</v>
      </c>
      <c r="AM68" s="61">
        <f t="shared" si="2"/>
        <v>0</v>
      </c>
    </row>
    <row r="69" spans="1:39">
      <c r="A69" s="103">
        <v>33</v>
      </c>
      <c r="B69" s="42" t="s">
        <v>14</v>
      </c>
      <c r="C69" s="71">
        <f t="shared" ref="C69:AL69" si="16">+C$53*C19</f>
        <v>0</v>
      </c>
      <c r="D69" s="89">
        <f t="shared" si="16"/>
        <v>0</v>
      </c>
      <c r="E69" s="89">
        <f t="shared" si="16"/>
        <v>0</v>
      </c>
      <c r="F69" s="89">
        <f t="shared" si="16"/>
        <v>0</v>
      </c>
      <c r="G69" s="89">
        <f t="shared" si="16"/>
        <v>0</v>
      </c>
      <c r="H69" s="89">
        <f t="shared" si="16"/>
        <v>0</v>
      </c>
      <c r="I69" s="89">
        <f t="shared" si="16"/>
        <v>0</v>
      </c>
      <c r="J69" s="89">
        <f t="shared" si="16"/>
        <v>0</v>
      </c>
      <c r="K69" s="89">
        <f t="shared" si="16"/>
        <v>0</v>
      </c>
      <c r="L69" s="89">
        <f t="shared" si="16"/>
        <v>0</v>
      </c>
      <c r="M69" s="89">
        <f t="shared" si="16"/>
        <v>0</v>
      </c>
      <c r="N69" s="89">
        <f t="shared" si="16"/>
        <v>0</v>
      </c>
      <c r="O69" s="89">
        <f t="shared" si="16"/>
        <v>0</v>
      </c>
      <c r="P69" s="89">
        <f t="shared" si="16"/>
        <v>0</v>
      </c>
      <c r="Q69" s="89">
        <f t="shared" si="16"/>
        <v>0</v>
      </c>
      <c r="R69" s="89">
        <f t="shared" si="16"/>
        <v>0</v>
      </c>
      <c r="S69" s="89">
        <f t="shared" si="16"/>
        <v>0</v>
      </c>
      <c r="T69" s="89">
        <f t="shared" si="16"/>
        <v>0</v>
      </c>
      <c r="U69" s="89">
        <f t="shared" si="16"/>
        <v>0</v>
      </c>
      <c r="V69" s="89">
        <f t="shared" si="16"/>
        <v>0</v>
      </c>
      <c r="W69" s="89">
        <f t="shared" si="16"/>
        <v>0</v>
      </c>
      <c r="X69" s="89">
        <f t="shared" si="16"/>
        <v>0</v>
      </c>
      <c r="Y69" s="89">
        <f t="shared" si="16"/>
        <v>0</v>
      </c>
      <c r="Z69" s="89">
        <f t="shared" si="16"/>
        <v>0</v>
      </c>
      <c r="AA69" s="89">
        <f t="shared" si="16"/>
        <v>0</v>
      </c>
      <c r="AB69" s="89">
        <f t="shared" si="16"/>
        <v>0</v>
      </c>
      <c r="AC69" s="89">
        <f t="shared" si="16"/>
        <v>0</v>
      </c>
      <c r="AD69" s="89">
        <f t="shared" si="16"/>
        <v>0</v>
      </c>
      <c r="AE69" s="89">
        <f t="shared" si="16"/>
        <v>0</v>
      </c>
      <c r="AF69" s="89">
        <f t="shared" si="16"/>
        <v>0</v>
      </c>
      <c r="AG69" s="89">
        <f t="shared" si="16"/>
        <v>0</v>
      </c>
      <c r="AH69" s="89">
        <f t="shared" si="16"/>
        <v>0</v>
      </c>
      <c r="AI69" s="89">
        <f t="shared" si="16"/>
        <v>0</v>
      </c>
      <c r="AJ69" s="89">
        <f t="shared" si="16"/>
        <v>0</v>
      </c>
      <c r="AK69" s="89">
        <f t="shared" si="16"/>
        <v>0</v>
      </c>
      <c r="AL69" s="92">
        <f t="shared" si="16"/>
        <v>0</v>
      </c>
      <c r="AM69" s="68">
        <f t="shared" si="2"/>
        <v>0</v>
      </c>
    </row>
    <row r="70" spans="1:39">
      <c r="A70" s="103">
        <v>34</v>
      </c>
      <c r="B70" s="42" t="s">
        <v>15</v>
      </c>
      <c r="C70" s="65">
        <f t="shared" ref="C70:AL70" si="17">+C$53*C20</f>
        <v>0</v>
      </c>
      <c r="D70" s="90">
        <f t="shared" si="17"/>
        <v>0</v>
      </c>
      <c r="E70" s="90">
        <f t="shared" si="17"/>
        <v>0</v>
      </c>
      <c r="F70" s="90">
        <f t="shared" si="17"/>
        <v>0</v>
      </c>
      <c r="G70" s="90">
        <f t="shared" si="17"/>
        <v>0</v>
      </c>
      <c r="H70" s="90">
        <f t="shared" si="17"/>
        <v>0</v>
      </c>
      <c r="I70" s="90">
        <f t="shared" si="17"/>
        <v>0</v>
      </c>
      <c r="J70" s="90">
        <f t="shared" si="17"/>
        <v>0</v>
      </c>
      <c r="K70" s="90">
        <f t="shared" si="17"/>
        <v>0</v>
      </c>
      <c r="L70" s="90">
        <f t="shared" si="17"/>
        <v>0</v>
      </c>
      <c r="M70" s="90">
        <f t="shared" si="17"/>
        <v>0</v>
      </c>
      <c r="N70" s="90">
        <f t="shared" si="17"/>
        <v>0</v>
      </c>
      <c r="O70" s="90">
        <f t="shared" si="17"/>
        <v>0</v>
      </c>
      <c r="P70" s="90">
        <f t="shared" si="17"/>
        <v>0</v>
      </c>
      <c r="Q70" s="90">
        <f t="shared" si="17"/>
        <v>0</v>
      </c>
      <c r="R70" s="90">
        <f t="shared" si="17"/>
        <v>0</v>
      </c>
      <c r="S70" s="90">
        <f t="shared" si="17"/>
        <v>0</v>
      </c>
      <c r="T70" s="90">
        <f t="shared" si="17"/>
        <v>0</v>
      </c>
      <c r="U70" s="90">
        <f t="shared" si="17"/>
        <v>0</v>
      </c>
      <c r="V70" s="90">
        <f t="shared" si="17"/>
        <v>0</v>
      </c>
      <c r="W70" s="90">
        <f t="shared" si="17"/>
        <v>0</v>
      </c>
      <c r="X70" s="90">
        <f t="shared" si="17"/>
        <v>0</v>
      </c>
      <c r="Y70" s="90">
        <f t="shared" si="17"/>
        <v>0</v>
      </c>
      <c r="Z70" s="90">
        <f t="shared" si="17"/>
        <v>0</v>
      </c>
      <c r="AA70" s="90">
        <f t="shared" si="17"/>
        <v>0</v>
      </c>
      <c r="AB70" s="90">
        <f t="shared" si="17"/>
        <v>0</v>
      </c>
      <c r="AC70" s="90">
        <f t="shared" si="17"/>
        <v>0</v>
      </c>
      <c r="AD70" s="90">
        <f t="shared" si="17"/>
        <v>0</v>
      </c>
      <c r="AE70" s="90">
        <f t="shared" si="17"/>
        <v>0</v>
      </c>
      <c r="AF70" s="90">
        <f t="shared" si="17"/>
        <v>0</v>
      </c>
      <c r="AG70" s="90">
        <f t="shared" si="17"/>
        <v>0</v>
      </c>
      <c r="AH70" s="90">
        <f t="shared" si="17"/>
        <v>0</v>
      </c>
      <c r="AI70" s="90">
        <f t="shared" si="17"/>
        <v>0</v>
      </c>
      <c r="AJ70" s="90">
        <f t="shared" si="17"/>
        <v>0</v>
      </c>
      <c r="AK70" s="90">
        <f t="shared" si="17"/>
        <v>0</v>
      </c>
      <c r="AL70" s="42">
        <f t="shared" si="17"/>
        <v>0</v>
      </c>
      <c r="AM70" s="61">
        <f t="shared" si="2"/>
        <v>0</v>
      </c>
    </row>
    <row r="71" spans="1:39">
      <c r="A71" s="103">
        <v>35</v>
      </c>
      <c r="B71" s="42" t="s">
        <v>17</v>
      </c>
      <c r="C71" s="65">
        <f t="shared" ref="C71:AL71" si="18">+C$53*C21</f>
        <v>0</v>
      </c>
      <c r="D71" s="90">
        <f t="shared" si="18"/>
        <v>0</v>
      </c>
      <c r="E71" s="90">
        <f t="shared" si="18"/>
        <v>0</v>
      </c>
      <c r="F71" s="90">
        <f t="shared" si="18"/>
        <v>0</v>
      </c>
      <c r="G71" s="90">
        <f t="shared" si="18"/>
        <v>0</v>
      </c>
      <c r="H71" s="90">
        <f t="shared" si="18"/>
        <v>0</v>
      </c>
      <c r="I71" s="90">
        <f t="shared" si="18"/>
        <v>0</v>
      </c>
      <c r="J71" s="90">
        <f t="shared" si="18"/>
        <v>0</v>
      </c>
      <c r="K71" s="90">
        <f t="shared" si="18"/>
        <v>0</v>
      </c>
      <c r="L71" s="90">
        <f t="shared" si="18"/>
        <v>0</v>
      </c>
      <c r="M71" s="90">
        <f t="shared" si="18"/>
        <v>0</v>
      </c>
      <c r="N71" s="90">
        <f t="shared" si="18"/>
        <v>0</v>
      </c>
      <c r="O71" s="90">
        <f t="shared" si="18"/>
        <v>0</v>
      </c>
      <c r="P71" s="90">
        <f t="shared" si="18"/>
        <v>0</v>
      </c>
      <c r="Q71" s="90">
        <f t="shared" si="18"/>
        <v>0</v>
      </c>
      <c r="R71" s="90">
        <f t="shared" si="18"/>
        <v>0</v>
      </c>
      <c r="S71" s="90">
        <f t="shared" si="18"/>
        <v>0</v>
      </c>
      <c r="T71" s="90">
        <f t="shared" si="18"/>
        <v>0</v>
      </c>
      <c r="U71" s="90">
        <f t="shared" si="18"/>
        <v>0</v>
      </c>
      <c r="V71" s="90">
        <f t="shared" si="18"/>
        <v>0</v>
      </c>
      <c r="W71" s="90">
        <f t="shared" si="18"/>
        <v>0</v>
      </c>
      <c r="X71" s="90">
        <f t="shared" si="18"/>
        <v>0</v>
      </c>
      <c r="Y71" s="90">
        <f t="shared" si="18"/>
        <v>0</v>
      </c>
      <c r="Z71" s="90">
        <f t="shared" si="18"/>
        <v>0</v>
      </c>
      <c r="AA71" s="90">
        <f t="shared" si="18"/>
        <v>0</v>
      </c>
      <c r="AB71" s="90">
        <f t="shared" si="18"/>
        <v>0</v>
      </c>
      <c r="AC71" s="90">
        <f t="shared" si="18"/>
        <v>0</v>
      </c>
      <c r="AD71" s="90">
        <f t="shared" si="18"/>
        <v>0</v>
      </c>
      <c r="AE71" s="90">
        <f t="shared" si="18"/>
        <v>0</v>
      </c>
      <c r="AF71" s="90">
        <f t="shared" si="18"/>
        <v>0</v>
      </c>
      <c r="AG71" s="90">
        <f t="shared" si="18"/>
        <v>0</v>
      </c>
      <c r="AH71" s="90">
        <f t="shared" si="18"/>
        <v>0</v>
      </c>
      <c r="AI71" s="90">
        <f t="shared" si="18"/>
        <v>0</v>
      </c>
      <c r="AJ71" s="90">
        <f t="shared" si="18"/>
        <v>0</v>
      </c>
      <c r="AK71" s="90">
        <f t="shared" si="18"/>
        <v>0</v>
      </c>
      <c r="AL71" s="42">
        <f t="shared" si="18"/>
        <v>0</v>
      </c>
      <c r="AM71" s="61">
        <f t="shared" si="2"/>
        <v>0</v>
      </c>
    </row>
    <row r="72" spans="1:39">
      <c r="A72" s="103">
        <v>39</v>
      </c>
      <c r="B72" s="42" t="s">
        <v>18</v>
      </c>
      <c r="C72" s="65">
        <f t="shared" ref="C72:AL72" si="19">+C$53*C22</f>
        <v>0</v>
      </c>
      <c r="D72" s="90">
        <f t="shared" si="19"/>
        <v>0</v>
      </c>
      <c r="E72" s="90">
        <f t="shared" si="19"/>
        <v>0</v>
      </c>
      <c r="F72" s="90">
        <f t="shared" si="19"/>
        <v>0</v>
      </c>
      <c r="G72" s="90">
        <f t="shared" si="19"/>
        <v>0</v>
      </c>
      <c r="H72" s="90">
        <f t="shared" si="19"/>
        <v>0</v>
      </c>
      <c r="I72" s="90">
        <f t="shared" si="19"/>
        <v>0</v>
      </c>
      <c r="J72" s="90">
        <f t="shared" si="19"/>
        <v>0</v>
      </c>
      <c r="K72" s="90">
        <f t="shared" si="19"/>
        <v>0</v>
      </c>
      <c r="L72" s="90">
        <f t="shared" si="19"/>
        <v>0</v>
      </c>
      <c r="M72" s="90">
        <f t="shared" si="19"/>
        <v>0</v>
      </c>
      <c r="N72" s="90">
        <f t="shared" si="19"/>
        <v>0</v>
      </c>
      <c r="O72" s="90">
        <f t="shared" si="19"/>
        <v>0</v>
      </c>
      <c r="P72" s="90">
        <f t="shared" si="19"/>
        <v>0</v>
      </c>
      <c r="Q72" s="90">
        <f t="shared" si="19"/>
        <v>0</v>
      </c>
      <c r="R72" s="90">
        <f t="shared" si="19"/>
        <v>0</v>
      </c>
      <c r="S72" s="90">
        <f t="shared" si="19"/>
        <v>0</v>
      </c>
      <c r="T72" s="90">
        <f t="shared" si="19"/>
        <v>0</v>
      </c>
      <c r="U72" s="90">
        <f t="shared" si="19"/>
        <v>0</v>
      </c>
      <c r="V72" s="90">
        <f t="shared" si="19"/>
        <v>0</v>
      </c>
      <c r="W72" s="90">
        <f t="shared" si="19"/>
        <v>0</v>
      </c>
      <c r="X72" s="90">
        <f t="shared" si="19"/>
        <v>0</v>
      </c>
      <c r="Y72" s="90">
        <f t="shared" si="19"/>
        <v>0</v>
      </c>
      <c r="Z72" s="90">
        <f t="shared" si="19"/>
        <v>0</v>
      </c>
      <c r="AA72" s="90">
        <f t="shared" si="19"/>
        <v>0</v>
      </c>
      <c r="AB72" s="90">
        <f t="shared" si="19"/>
        <v>0</v>
      </c>
      <c r="AC72" s="90">
        <f t="shared" si="19"/>
        <v>0</v>
      </c>
      <c r="AD72" s="90">
        <f t="shared" si="19"/>
        <v>0</v>
      </c>
      <c r="AE72" s="90">
        <f t="shared" si="19"/>
        <v>0</v>
      </c>
      <c r="AF72" s="90">
        <f t="shared" si="19"/>
        <v>0</v>
      </c>
      <c r="AG72" s="90">
        <f t="shared" si="19"/>
        <v>0</v>
      </c>
      <c r="AH72" s="90">
        <f t="shared" si="19"/>
        <v>0</v>
      </c>
      <c r="AI72" s="90">
        <f t="shared" si="19"/>
        <v>0</v>
      </c>
      <c r="AJ72" s="90">
        <f t="shared" si="19"/>
        <v>0</v>
      </c>
      <c r="AK72" s="90">
        <f t="shared" si="19"/>
        <v>0</v>
      </c>
      <c r="AL72" s="42">
        <f t="shared" si="19"/>
        <v>0</v>
      </c>
      <c r="AM72" s="61">
        <f t="shared" si="2"/>
        <v>0</v>
      </c>
    </row>
    <row r="73" spans="1:39">
      <c r="A73" s="104">
        <v>41</v>
      </c>
      <c r="B73" s="43" t="s">
        <v>19</v>
      </c>
      <c r="C73" s="72">
        <f t="shared" ref="C73:AL73" si="20">+C$53*C23</f>
        <v>0</v>
      </c>
      <c r="D73" s="91">
        <f t="shared" si="20"/>
        <v>0</v>
      </c>
      <c r="E73" s="91">
        <f t="shared" si="20"/>
        <v>0</v>
      </c>
      <c r="F73" s="91">
        <f t="shared" si="20"/>
        <v>0</v>
      </c>
      <c r="G73" s="91">
        <f t="shared" si="20"/>
        <v>0</v>
      </c>
      <c r="H73" s="91">
        <f t="shared" si="20"/>
        <v>0</v>
      </c>
      <c r="I73" s="91">
        <f t="shared" si="20"/>
        <v>0</v>
      </c>
      <c r="J73" s="91">
        <f t="shared" si="20"/>
        <v>0</v>
      </c>
      <c r="K73" s="91">
        <f t="shared" si="20"/>
        <v>0</v>
      </c>
      <c r="L73" s="91">
        <f t="shared" si="20"/>
        <v>0</v>
      </c>
      <c r="M73" s="91">
        <f t="shared" si="20"/>
        <v>0</v>
      </c>
      <c r="N73" s="91">
        <f t="shared" si="20"/>
        <v>0</v>
      </c>
      <c r="O73" s="91">
        <f t="shared" si="20"/>
        <v>0</v>
      </c>
      <c r="P73" s="91">
        <f t="shared" si="20"/>
        <v>0</v>
      </c>
      <c r="Q73" s="91">
        <f t="shared" si="20"/>
        <v>0</v>
      </c>
      <c r="R73" s="91">
        <f t="shared" si="20"/>
        <v>0</v>
      </c>
      <c r="S73" s="91">
        <f t="shared" si="20"/>
        <v>0</v>
      </c>
      <c r="T73" s="91">
        <f t="shared" si="20"/>
        <v>0</v>
      </c>
      <c r="U73" s="91">
        <f t="shared" si="20"/>
        <v>0</v>
      </c>
      <c r="V73" s="91">
        <f t="shared" si="20"/>
        <v>0</v>
      </c>
      <c r="W73" s="91">
        <f t="shared" si="20"/>
        <v>0</v>
      </c>
      <c r="X73" s="91">
        <f t="shared" si="20"/>
        <v>0</v>
      </c>
      <c r="Y73" s="91">
        <f t="shared" si="20"/>
        <v>0</v>
      </c>
      <c r="Z73" s="91">
        <f t="shared" si="20"/>
        <v>0</v>
      </c>
      <c r="AA73" s="91">
        <f t="shared" si="20"/>
        <v>0</v>
      </c>
      <c r="AB73" s="91">
        <f t="shared" si="20"/>
        <v>0</v>
      </c>
      <c r="AC73" s="91">
        <f t="shared" si="20"/>
        <v>0</v>
      </c>
      <c r="AD73" s="91">
        <f t="shared" si="20"/>
        <v>0</v>
      </c>
      <c r="AE73" s="91">
        <f t="shared" si="20"/>
        <v>0</v>
      </c>
      <c r="AF73" s="91">
        <f t="shared" si="20"/>
        <v>0</v>
      </c>
      <c r="AG73" s="91">
        <f t="shared" si="20"/>
        <v>0</v>
      </c>
      <c r="AH73" s="91">
        <f t="shared" si="20"/>
        <v>0</v>
      </c>
      <c r="AI73" s="91">
        <f t="shared" si="20"/>
        <v>0</v>
      </c>
      <c r="AJ73" s="91">
        <f t="shared" si="20"/>
        <v>0</v>
      </c>
      <c r="AK73" s="91">
        <f t="shared" si="20"/>
        <v>0</v>
      </c>
      <c r="AL73" s="43">
        <f t="shared" si="20"/>
        <v>0</v>
      </c>
      <c r="AM73" s="69">
        <f t="shared" si="2"/>
        <v>0</v>
      </c>
    </row>
    <row r="74" spans="1:39">
      <c r="A74" s="103">
        <v>46</v>
      </c>
      <c r="B74" s="42" t="s">
        <v>20</v>
      </c>
      <c r="C74" s="90">
        <f t="shared" ref="C74:AL74" si="21">+C$53*C24</f>
        <v>0</v>
      </c>
      <c r="D74" s="90">
        <f t="shared" si="21"/>
        <v>0</v>
      </c>
      <c r="E74" s="90">
        <f t="shared" si="21"/>
        <v>0</v>
      </c>
      <c r="F74" s="90">
        <f t="shared" si="21"/>
        <v>0</v>
      </c>
      <c r="G74" s="90">
        <f t="shared" si="21"/>
        <v>0</v>
      </c>
      <c r="H74" s="90">
        <f t="shared" si="21"/>
        <v>0</v>
      </c>
      <c r="I74" s="90">
        <f t="shared" si="21"/>
        <v>0</v>
      </c>
      <c r="J74" s="90">
        <f t="shared" si="21"/>
        <v>0</v>
      </c>
      <c r="K74" s="90">
        <f t="shared" si="21"/>
        <v>0</v>
      </c>
      <c r="L74" s="90">
        <f t="shared" si="21"/>
        <v>0</v>
      </c>
      <c r="M74" s="90">
        <f t="shared" si="21"/>
        <v>0</v>
      </c>
      <c r="N74" s="90">
        <f t="shared" si="21"/>
        <v>0</v>
      </c>
      <c r="O74" s="90">
        <f t="shared" si="21"/>
        <v>0</v>
      </c>
      <c r="P74" s="90">
        <f t="shared" si="21"/>
        <v>0</v>
      </c>
      <c r="Q74" s="90">
        <f t="shared" si="21"/>
        <v>0</v>
      </c>
      <c r="R74" s="90">
        <f t="shared" si="21"/>
        <v>0</v>
      </c>
      <c r="S74" s="90">
        <f t="shared" si="21"/>
        <v>0</v>
      </c>
      <c r="T74" s="90">
        <f t="shared" si="21"/>
        <v>0</v>
      </c>
      <c r="U74" s="90">
        <f t="shared" si="21"/>
        <v>0</v>
      </c>
      <c r="V74" s="90">
        <f t="shared" si="21"/>
        <v>0</v>
      </c>
      <c r="W74" s="90">
        <f t="shared" si="21"/>
        <v>0</v>
      </c>
      <c r="X74" s="90">
        <f t="shared" si="21"/>
        <v>0</v>
      </c>
      <c r="Y74" s="90">
        <f t="shared" si="21"/>
        <v>0</v>
      </c>
      <c r="Z74" s="90">
        <f t="shared" si="21"/>
        <v>0</v>
      </c>
      <c r="AA74" s="90">
        <f t="shared" si="21"/>
        <v>0</v>
      </c>
      <c r="AB74" s="90">
        <f t="shared" si="21"/>
        <v>0</v>
      </c>
      <c r="AC74" s="90">
        <f t="shared" si="21"/>
        <v>0</v>
      </c>
      <c r="AD74" s="90">
        <f t="shared" si="21"/>
        <v>0</v>
      </c>
      <c r="AE74" s="90">
        <f t="shared" si="21"/>
        <v>0</v>
      </c>
      <c r="AF74" s="90">
        <f t="shared" si="21"/>
        <v>0</v>
      </c>
      <c r="AG74" s="90">
        <f t="shared" si="21"/>
        <v>0</v>
      </c>
      <c r="AH74" s="90">
        <f t="shared" si="21"/>
        <v>0</v>
      </c>
      <c r="AI74" s="90">
        <f t="shared" si="21"/>
        <v>0</v>
      </c>
      <c r="AJ74" s="90">
        <f t="shared" si="21"/>
        <v>0</v>
      </c>
      <c r="AK74" s="90">
        <f t="shared" si="21"/>
        <v>0</v>
      </c>
      <c r="AL74" s="42">
        <f t="shared" si="21"/>
        <v>0</v>
      </c>
      <c r="AM74" s="61">
        <f t="shared" si="2"/>
        <v>0</v>
      </c>
    </row>
    <row r="75" spans="1:39">
      <c r="A75" s="103">
        <v>47</v>
      </c>
      <c r="B75" s="42" t="s">
        <v>171</v>
      </c>
      <c r="C75" s="90">
        <f t="shared" ref="C75:AL75" si="22">+C$53*C25</f>
        <v>0</v>
      </c>
      <c r="D75" s="90">
        <f t="shared" si="22"/>
        <v>0</v>
      </c>
      <c r="E75" s="90">
        <f t="shared" si="22"/>
        <v>0</v>
      </c>
      <c r="F75" s="90">
        <f t="shared" si="22"/>
        <v>0</v>
      </c>
      <c r="G75" s="90">
        <f t="shared" si="22"/>
        <v>0</v>
      </c>
      <c r="H75" s="90">
        <f t="shared" si="22"/>
        <v>0</v>
      </c>
      <c r="I75" s="90">
        <f t="shared" si="22"/>
        <v>0</v>
      </c>
      <c r="J75" s="90">
        <f t="shared" si="22"/>
        <v>0</v>
      </c>
      <c r="K75" s="90">
        <f t="shared" si="22"/>
        <v>0</v>
      </c>
      <c r="L75" s="90">
        <f t="shared" si="22"/>
        <v>0</v>
      </c>
      <c r="M75" s="90">
        <f t="shared" si="22"/>
        <v>0</v>
      </c>
      <c r="N75" s="90">
        <f t="shared" si="22"/>
        <v>0</v>
      </c>
      <c r="O75" s="90">
        <f t="shared" si="22"/>
        <v>0</v>
      </c>
      <c r="P75" s="90">
        <f t="shared" si="22"/>
        <v>0</v>
      </c>
      <c r="Q75" s="90">
        <f t="shared" si="22"/>
        <v>0</v>
      </c>
      <c r="R75" s="90">
        <f t="shared" si="22"/>
        <v>0</v>
      </c>
      <c r="S75" s="90">
        <f t="shared" si="22"/>
        <v>0</v>
      </c>
      <c r="T75" s="90">
        <f t="shared" si="22"/>
        <v>0</v>
      </c>
      <c r="U75" s="90">
        <f t="shared" si="22"/>
        <v>0</v>
      </c>
      <c r="V75" s="90">
        <f t="shared" si="22"/>
        <v>0</v>
      </c>
      <c r="W75" s="90">
        <f t="shared" si="22"/>
        <v>0</v>
      </c>
      <c r="X75" s="90">
        <f t="shared" si="22"/>
        <v>0</v>
      </c>
      <c r="Y75" s="90">
        <f t="shared" si="22"/>
        <v>0</v>
      </c>
      <c r="Z75" s="90">
        <f t="shared" si="22"/>
        <v>0</v>
      </c>
      <c r="AA75" s="90">
        <f t="shared" si="22"/>
        <v>0</v>
      </c>
      <c r="AB75" s="90">
        <f t="shared" si="22"/>
        <v>0</v>
      </c>
      <c r="AC75" s="90">
        <f t="shared" si="22"/>
        <v>0</v>
      </c>
      <c r="AD75" s="90">
        <f t="shared" si="22"/>
        <v>0</v>
      </c>
      <c r="AE75" s="90">
        <f t="shared" si="22"/>
        <v>0</v>
      </c>
      <c r="AF75" s="90">
        <f t="shared" si="22"/>
        <v>0</v>
      </c>
      <c r="AG75" s="90">
        <f t="shared" si="22"/>
        <v>0</v>
      </c>
      <c r="AH75" s="90">
        <f t="shared" si="22"/>
        <v>0</v>
      </c>
      <c r="AI75" s="90">
        <f t="shared" si="22"/>
        <v>0</v>
      </c>
      <c r="AJ75" s="90">
        <f t="shared" si="22"/>
        <v>0</v>
      </c>
      <c r="AK75" s="90">
        <f t="shared" si="22"/>
        <v>0</v>
      </c>
      <c r="AL75" s="42">
        <f t="shared" si="22"/>
        <v>0</v>
      </c>
      <c r="AM75" s="61">
        <f t="shared" si="2"/>
        <v>0</v>
      </c>
    </row>
    <row r="76" spans="1:39">
      <c r="A76" s="103">
        <v>48</v>
      </c>
      <c r="B76" s="42" t="s">
        <v>172</v>
      </c>
      <c r="C76" s="90">
        <f t="shared" ref="C76:AL76" si="23">+C$53*C26</f>
        <v>0</v>
      </c>
      <c r="D76" s="90">
        <f t="shared" si="23"/>
        <v>0</v>
      </c>
      <c r="E76" s="90">
        <f t="shared" si="23"/>
        <v>0</v>
      </c>
      <c r="F76" s="90">
        <f t="shared" si="23"/>
        <v>0</v>
      </c>
      <c r="G76" s="90">
        <f t="shared" si="23"/>
        <v>0</v>
      </c>
      <c r="H76" s="90">
        <f t="shared" si="23"/>
        <v>0</v>
      </c>
      <c r="I76" s="90">
        <f t="shared" si="23"/>
        <v>0</v>
      </c>
      <c r="J76" s="90">
        <f t="shared" si="23"/>
        <v>0</v>
      </c>
      <c r="K76" s="90">
        <f t="shared" si="23"/>
        <v>0</v>
      </c>
      <c r="L76" s="90">
        <f t="shared" si="23"/>
        <v>0</v>
      </c>
      <c r="M76" s="90">
        <f t="shared" si="23"/>
        <v>0</v>
      </c>
      <c r="N76" s="90">
        <f t="shared" si="23"/>
        <v>0</v>
      </c>
      <c r="O76" s="90">
        <f t="shared" si="23"/>
        <v>0</v>
      </c>
      <c r="P76" s="90">
        <f t="shared" si="23"/>
        <v>0</v>
      </c>
      <c r="Q76" s="90">
        <f t="shared" si="23"/>
        <v>0</v>
      </c>
      <c r="R76" s="90">
        <f t="shared" si="23"/>
        <v>0</v>
      </c>
      <c r="S76" s="90">
        <f t="shared" si="23"/>
        <v>0</v>
      </c>
      <c r="T76" s="90">
        <f t="shared" si="23"/>
        <v>0</v>
      </c>
      <c r="U76" s="90">
        <f t="shared" si="23"/>
        <v>0</v>
      </c>
      <c r="V76" s="90">
        <f t="shared" si="23"/>
        <v>0</v>
      </c>
      <c r="W76" s="90">
        <f t="shared" si="23"/>
        <v>0</v>
      </c>
      <c r="X76" s="90">
        <f t="shared" si="23"/>
        <v>0</v>
      </c>
      <c r="Y76" s="90">
        <f t="shared" si="23"/>
        <v>0</v>
      </c>
      <c r="Z76" s="90">
        <f t="shared" si="23"/>
        <v>0</v>
      </c>
      <c r="AA76" s="90">
        <f t="shared" si="23"/>
        <v>0</v>
      </c>
      <c r="AB76" s="90">
        <f t="shared" si="23"/>
        <v>0</v>
      </c>
      <c r="AC76" s="90">
        <f t="shared" si="23"/>
        <v>0</v>
      </c>
      <c r="AD76" s="90">
        <f t="shared" si="23"/>
        <v>0</v>
      </c>
      <c r="AE76" s="90">
        <f t="shared" si="23"/>
        <v>0</v>
      </c>
      <c r="AF76" s="90">
        <f t="shared" si="23"/>
        <v>0</v>
      </c>
      <c r="AG76" s="90">
        <f t="shared" si="23"/>
        <v>0</v>
      </c>
      <c r="AH76" s="90">
        <f t="shared" si="23"/>
        <v>0</v>
      </c>
      <c r="AI76" s="90">
        <f t="shared" si="23"/>
        <v>0</v>
      </c>
      <c r="AJ76" s="90">
        <f t="shared" si="23"/>
        <v>0</v>
      </c>
      <c r="AK76" s="90">
        <f t="shared" si="23"/>
        <v>0</v>
      </c>
      <c r="AL76" s="42">
        <f t="shared" si="23"/>
        <v>0</v>
      </c>
      <c r="AM76" s="61">
        <f t="shared" si="2"/>
        <v>0</v>
      </c>
    </row>
    <row r="77" spans="1:39">
      <c r="A77" s="103">
        <v>51</v>
      </c>
      <c r="B77" s="42" t="s">
        <v>21</v>
      </c>
      <c r="C77" s="90">
        <f t="shared" ref="C77:AL77" si="24">+C$53*C27</f>
        <v>0</v>
      </c>
      <c r="D77" s="90">
        <f t="shared" si="24"/>
        <v>0</v>
      </c>
      <c r="E77" s="90">
        <f t="shared" si="24"/>
        <v>0</v>
      </c>
      <c r="F77" s="90">
        <f t="shared" si="24"/>
        <v>0</v>
      </c>
      <c r="G77" s="90">
        <f t="shared" si="24"/>
        <v>0</v>
      </c>
      <c r="H77" s="90">
        <f t="shared" si="24"/>
        <v>0</v>
      </c>
      <c r="I77" s="90">
        <f t="shared" si="24"/>
        <v>0</v>
      </c>
      <c r="J77" s="90">
        <f t="shared" si="24"/>
        <v>0</v>
      </c>
      <c r="K77" s="90">
        <f t="shared" si="24"/>
        <v>0</v>
      </c>
      <c r="L77" s="90">
        <f t="shared" si="24"/>
        <v>0</v>
      </c>
      <c r="M77" s="90">
        <f t="shared" si="24"/>
        <v>0</v>
      </c>
      <c r="N77" s="90">
        <f t="shared" si="24"/>
        <v>0</v>
      </c>
      <c r="O77" s="90">
        <f t="shared" si="24"/>
        <v>0</v>
      </c>
      <c r="P77" s="90">
        <f t="shared" si="24"/>
        <v>0</v>
      </c>
      <c r="Q77" s="90">
        <f t="shared" si="24"/>
        <v>0</v>
      </c>
      <c r="R77" s="90">
        <f t="shared" si="24"/>
        <v>0</v>
      </c>
      <c r="S77" s="90">
        <f t="shared" si="24"/>
        <v>0</v>
      </c>
      <c r="T77" s="90">
        <f t="shared" si="24"/>
        <v>0</v>
      </c>
      <c r="U77" s="90">
        <f t="shared" si="24"/>
        <v>0</v>
      </c>
      <c r="V77" s="90">
        <f t="shared" si="24"/>
        <v>0</v>
      </c>
      <c r="W77" s="90">
        <f t="shared" si="24"/>
        <v>0</v>
      </c>
      <c r="X77" s="90">
        <f t="shared" si="24"/>
        <v>0</v>
      </c>
      <c r="Y77" s="90">
        <f t="shared" si="24"/>
        <v>0</v>
      </c>
      <c r="Z77" s="90">
        <f t="shared" si="24"/>
        <v>0</v>
      </c>
      <c r="AA77" s="90">
        <f t="shared" si="24"/>
        <v>0</v>
      </c>
      <c r="AB77" s="90">
        <f t="shared" si="24"/>
        <v>0</v>
      </c>
      <c r="AC77" s="90">
        <f t="shared" si="24"/>
        <v>0</v>
      </c>
      <c r="AD77" s="90">
        <f t="shared" si="24"/>
        <v>0</v>
      </c>
      <c r="AE77" s="90">
        <f t="shared" si="24"/>
        <v>0</v>
      </c>
      <c r="AF77" s="90">
        <f t="shared" si="24"/>
        <v>0</v>
      </c>
      <c r="AG77" s="90">
        <f t="shared" si="24"/>
        <v>0</v>
      </c>
      <c r="AH77" s="90">
        <f t="shared" si="24"/>
        <v>0</v>
      </c>
      <c r="AI77" s="90">
        <f t="shared" si="24"/>
        <v>0</v>
      </c>
      <c r="AJ77" s="90">
        <f t="shared" si="24"/>
        <v>0</v>
      </c>
      <c r="AK77" s="90">
        <f t="shared" si="24"/>
        <v>0</v>
      </c>
      <c r="AL77" s="42">
        <f t="shared" si="24"/>
        <v>0</v>
      </c>
      <c r="AM77" s="61">
        <f t="shared" si="2"/>
        <v>0</v>
      </c>
    </row>
    <row r="78" spans="1:39">
      <c r="A78" s="104">
        <v>53</v>
      </c>
      <c r="B78" s="43" t="s">
        <v>22</v>
      </c>
      <c r="C78" s="90">
        <f t="shared" ref="C78:AL78" si="25">+C$53*C28</f>
        <v>0</v>
      </c>
      <c r="D78" s="90">
        <f t="shared" si="25"/>
        <v>0</v>
      </c>
      <c r="E78" s="90">
        <f t="shared" si="25"/>
        <v>0</v>
      </c>
      <c r="F78" s="90">
        <f t="shared" si="25"/>
        <v>0</v>
      </c>
      <c r="G78" s="90">
        <f t="shared" si="25"/>
        <v>0</v>
      </c>
      <c r="H78" s="90">
        <f t="shared" si="25"/>
        <v>0</v>
      </c>
      <c r="I78" s="90">
        <f t="shared" si="25"/>
        <v>0</v>
      </c>
      <c r="J78" s="90">
        <f t="shared" si="25"/>
        <v>0</v>
      </c>
      <c r="K78" s="90">
        <f t="shared" si="25"/>
        <v>0</v>
      </c>
      <c r="L78" s="90">
        <f t="shared" si="25"/>
        <v>0</v>
      </c>
      <c r="M78" s="90">
        <f t="shared" si="25"/>
        <v>0</v>
      </c>
      <c r="N78" s="90">
        <f t="shared" si="25"/>
        <v>0</v>
      </c>
      <c r="O78" s="90">
        <f t="shared" si="25"/>
        <v>0</v>
      </c>
      <c r="P78" s="90">
        <f t="shared" si="25"/>
        <v>0</v>
      </c>
      <c r="Q78" s="90">
        <f t="shared" si="25"/>
        <v>0</v>
      </c>
      <c r="R78" s="90">
        <f t="shared" si="25"/>
        <v>0</v>
      </c>
      <c r="S78" s="90">
        <f t="shared" si="25"/>
        <v>0</v>
      </c>
      <c r="T78" s="90">
        <f t="shared" si="25"/>
        <v>0</v>
      </c>
      <c r="U78" s="90">
        <f t="shared" si="25"/>
        <v>0</v>
      </c>
      <c r="V78" s="90">
        <f t="shared" si="25"/>
        <v>0</v>
      </c>
      <c r="W78" s="90">
        <f t="shared" si="25"/>
        <v>0</v>
      </c>
      <c r="X78" s="90">
        <f t="shared" si="25"/>
        <v>0</v>
      </c>
      <c r="Y78" s="90">
        <f t="shared" si="25"/>
        <v>0</v>
      </c>
      <c r="Z78" s="90">
        <f t="shared" si="25"/>
        <v>0</v>
      </c>
      <c r="AA78" s="90">
        <f t="shared" si="25"/>
        <v>0</v>
      </c>
      <c r="AB78" s="90">
        <f t="shared" si="25"/>
        <v>0</v>
      </c>
      <c r="AC78" s="90">
        <f t="shared" si="25"/>
        <v>0</v>
      </c>
      <c r="AD78" s="90">
        <f t="shared" si="25"/>
        <v>0</v>
      </c>
      <c r="AE78" s="90">
        <f t="shared" si="25"/>
        <v>0</v>
      </c>
      <c r="AF78" s="90">
        <f t="shared" si="25"/>
        <v>0</v>
      </c>
      <c r="AG78" s="90">
        <f t="shared" si="25"/>
        <v>0</v>
      </c>
      <c r="AH78" s="90">
        <f t="shared" si="25"/>
        <v>0</v>
      </c>
      <c r="AI78" s="90">
        <f t="shared" si="25"/>
        <v>0</v>
      </c>
      <c r="AJ78" s="90">
        <f t="shared" si="25"/>
        <v>0</v>
      </c>
      <c r="AK78" s="90">
        <f t="shared" si="25"/>
        <v>0</v>
      </c>
      <c r="AL78" s="42">
        <f t="shared" si="25"/>
        <v>0</v>
      </c>
      <c r="AM78" s="61">
        <f t="shared" si="2"/>
        <v>0</v>
      </c>
    </row>
    <row r="79" spans="1:39">
      <c r="A79" s="103">
        <v>55</v>
      </c>
      <c r="B79" s="42" t="s">
        <v>23</v>
      </c>
      <c r="C79" s="71">
        <f t="shared" ref="C79:AL79" si="26">+C$53*C29</f>
        <v>0</v>
      </c>
      <c r="D79" s="89">
        <f t="shared" si="26"/>
        <v>0</v>
      </c>
      <c r="E79" s="89">
        <f t="shared" si="26"/>
        <v>0</v>
      </c>
      <c r="F79" s="89">
        <f t="shared" si="26"/>
        <v>0</v>
      </c>
      <c r="G79" s="89">
        <f t="shared" si="26"/>
        <v>0</v>
      </c>
      <c r="H79" s="89">
        <f t="shared" si="26"/>
        <v>0</v>
      </c>
      <c r="I79" s="89">
        <f t="shared" si="26"/>
        <v>0</v>
      </c>
      <c r="J79" s="89">
        <f t="shared" si="26"/>
        <v>0</v>
      </c>
      <c r="K79" s="89">
        <f t="shared" si="26"/>
        <v>0</v>
      </c>
      <c r="L79" s="89">
        <f t="shared" si="26"/>
        <v>0</v>
      </c>
      <c r="M79" s="89">
        <f t="shared" si="26"/>
        <v>0</v>
      </c>
      <c r="N79" s="89">
        <f t="shared" si="26"/>
        <v>0</v>
      </c>
      <c r="O79" s="89">
        <f t="shared" si="26"/>
        <v>0</v>
      </c>
      <c r="P79" s="89">
        <f t="shared" si="26"/>
        <v>0</v>
      </c>
      <c r="Q79" s="89">
        <f t="shared" si="26"/>
        <v>0</v>
      </c>
      <c r="R79" s="89">
        <f t="shared" si="26"/>
        <v>0</v>
      </c>
      <c r="S79" s="89">
        <f t="shared" si="26"/>
        <v>0</v>
      </c>
      <c r="T79" s="89">
        <f t="shared" si="26"/>
        <v>0</v>
      </c>
      <c r="U79" s="89">
        <f t="shared" si="26"/>
        <v>0</v>
      </c>
      <c r="V79" s="89">
        <f t="shared" si="26"/>
        <v>0</v>
      </c>
      <c r="W79" s="89">
        <f t="shared" si="26"/>
        <v>0</v>
      </c>
      <c r="X79" s="89">
        <f t="shared" si="26"/>
        <v>0</v>
      </c>
      <c r="Y79" s="89">
        <f t="shared" si="26"/>
        <v>0</v>
      </c>
      <c r="Z79" s="89">
        <f t="shared" si="26"/>
        <v>0</v>
      </c>
      <c r="AA79" s="89">
        <f t="shared" si="26"/>
        <v>0</v>
      </c>
      <c r="AB79" s="89">
        <f t="shared" si="26"/>
        <v>0</v>
      </c>
      <c r="AC79" s="89">
        <f t="shared" si="26"/>
        <v>0</v>
      </c>
      <c r="AD79" s="89">
        <f t="shared" si="26"/>
        <v>0</v>
      </c>
      <c r="AE79" s="89">
        <f t="shared" si="26"/>
        <v>0</v>
      </c>
      <c r="AF79" s="89">
        <f t="shared" si="26"/>
        <v>0</v>
      </c>
      <c r="AG79" s="89">
        <f t="shared" si="26"/>
        <v>0</v>
      </c>
      <c r="AH79" s="89">
        <f t="shared" si="26"/>
        <v>0</v>
      </c>
      <c r="AI79" s="89">
        <f t="shared" si="26"/>
        <v>0</v>
      </c>
      <c r="AJ79" s="89">
        <f t="shared" si="26"/>
        <v>0</v>
      </c>
      <c r="AK79" s="89">
        <f t="shared" si="26"/>
        <v>0</v>
      </c>
      <c r="AL79" s="92">
        <f t="shared" si="26"/>
        <v>0</v>
      </c>
      <c r="AM79" s="68">
        <f t="shared" si="2"/>
        <v>0</v>
      </c>
    </row>
    <row r="80" spans="1:39">
      <c r="A80" s="103">
        <v>57</v>
      </c>
      <c r="B80" s="42" t="s">
        <v>184</v>
      </c>
      <c r="C80" s="65">
        <f t="shared" ref="C80:AL80" si="27">+C$53*C30</f>
        <v>0</v>
      </c>
      <c r="D80" s="90">
        <f t="shared" si="27"/>
        <v>0</v>
      </c>
      <c r="E80" s="90">
        <f t="shared" si="27"/>
        <v>0</v>
      </c>
      <c r="F80" s="90">
        <f t="shared" si="27"/>
        <v>0</v>
      </c>
      <c r="G80" s="90">
        <f t="shared" si="27"/>
        <v>0</v>
      </c>
      <c r="H80" s="90">
        <f t="shared" si="27"/>
        <v>0</v>
      </c>
      <c r="I80" s="90">
        <f t="shared" si="27"/>
        <v>0</v>
      </c>
      <c r="J80" s="90">
        <f t="shared" si="27"/>
        <v>0</v>
      </c>
      <c r="K80" s="90">
        <f t="shared" si="27"/>
        <v>0</v>
      </c>
      <c r="L80" s="90">
        <f t="shared" si="27"/>
        <v>0</v>
      </c>
      <c r="M80" s="90">
        <f t="shared" si="27"/>
        <v>0</v>
      </c>
      <c r="N80" s="90">
        <f t="shared" si="27"/>
        <v>0</v>
      </c>
      <c r="O80" s="90">
        <f t="shared" si="27"/>
        <v>0</v>
      </c>
      <c r="P80" s="90">
        <f t="shared" si="27"/>
        <v>0</v>
      </c>
      <c r="Q80" s="90">
        <f t="shared" si="27"/>
        <v>0</v>
      </c>
      <c r="R80" s="90">
        <f t="shared" si="27"/>
        <v>0</v>
      </c>
      <c r="S80" s="90">
        <f t="shared" si="27"/>
        <v>0</v>
      </c>
      <c r="T80" s="90">
        <f t="shared" si="27"/>
        <v>0</v>
      </c>
      <c r="U80" s="90">
        <f t="shared" si="27"/>
        <v>0</v>
      </c>
      <c r="V80" s="90">
        <f t="shared" si="27"/>
        <v>0</v>
      </c>
      <c r="W80" s="90">
        <f t="shared" si="27"/>
        <v>0</v>
      </c>
      <c r="X80" s="90">
        <f t="shared" si="27"/>
        <v>0</v>
      </c>
      <c r="Y80" s="90">
        <f t="shared" si="27"/>
        <v>0</v>
      </c>
      <c r="Z80" s="90">
        <f t="shared" si="27"/>
        <v>0</v>
      </c>
      <c r="AA80" s="90">
        <f t="shared" si="27"/>
        <v>0</v>
      </c>
      <c r="AB80" s="90">
        <f t="shared" si="27"/>
        <v>0</v>
      </c>
      <c r="AC80" s="90">
        <f t="shared" si="27"/>
        <v>0</v>
      </c>
      <c r="AD80" s="90">
        <f t="shared" si="27"/>
        <v>0</v>
      </c>
      <c r="AE80" s="90">
        <f t="shared" si="27"/>
        <v>0</v>
      </c>
      <c r="AF80" s="90">
        <f t="shared" si="27"/>
        <v>0</v>
      </c>
      <c r="AG80" s="90">
        <f t="shared" si="27"/>
        <v>0</v>
      </c>
      <c r="AH80" s="90">
        <f t="shared" si="27"/>
        <v>0</v>
      </c>
      <c r="AI80" s="90">
        <f t="shared" si="27"/>
        <v>0</v>
      </c>
      <c r="AJ80" s="90">
        <f t="shared" si="27"/>
        <v>0</v>
      </c>
      <c r="AK80" s="90">
        <f t="shared" si="27"/>
        <v>0</v>
      </c>
      <c r="AL80" s="42">
        <f t="shared" si="27"/>
        <v>0</v>
      </c>
      <c r="AM80" s="61">
        <f t="shared" si="2"/>
        <v>0</v>
      </c>
    </row>
    <row r="81" spans="1:39">
      <c r="A81" s="103">
        <v>59</v>
      </c>
      <c r="B81" s="42" t="s">
        <v>25</v>
      </c>
      <c r="C81" s="65">
        <f t="shared" ref="C81:AL81" si="28">+C$53*C31</f>
        <v>0</v>
      </c>
      <c r="D81" s="90">
        <f t="shared" si="28"/>
        <v>0</v>
      </c>
      <c r="E81" s="90">
        <f t="shared" si="28"/>
        <v>0</v>
      </c>
      <c r="F81" s="90">
        <f t="shared" si="28"/>
        <v>0</v>
      </c>
      <c r="G81" s="90">
        <f t="shared" si="28"/>
        <v>0</v>
      </c>
      <c r="H81" s="90">
        <f t="shared" si="28"/>
        <v>0</v>
      </c>
      <c r="I81" s="90">
        <f t="shared" si="28"/>
        <v>0</v>
      </c>
      <c r="J81" s="90">
        <f t="shared" si="28"/>
        <v>0</v>
      </c>
      <c r="K81" s="90">
        <f t="shared" si="28"/>
        <v>0</v>
      </c>
      <c r="L81" s="90">
        <f t="shared" si="28"/>
        <v>0</v>
      </c>
      <c r="M81" s="90">
        <f t="shared" si="28"/>
        <v>0</v>
      </c>
      <c r="N81" s="90">
        <f t="shared" si="28"/>
        <v>0</v>
      </c>
      <c r="O81" s="90">
        <f t="shared" si="28"/>
        <v>0</v>
      </c>
      <c r="P81" s="90">
        <f t="shared" si="28"/>
        <v>0</v>
      </c>
      <c r="Q81" s="90">
        <f t="shared" si="28"/>
        <v>0</v>
      </c>
      <c r="R81" s="90">
        <f t="shared" si="28"/>
        <v>0</v>
      </c>
      <c r="S81" s="90">
        <f t="shared" si="28"/>
        <v>0</v>
      </c>
      <c r="T81" s="90">
        <f t="shared" si="28"/>
        <v>0</v>
      </c>
      <c r="U81" s="90">
        <f t="shared" si="28"/>
        <v>0</v>
      </c>
      <c r="V81" s="90">
        <f t="shared" si="28"/>
        <v>0</v>
      </c>
      <c r="W81" s="90">
        <f t="shared" si="28"/>
        <v>0</v>
      </c>
      <c r="X81" s="90">
        <f t="shared" si="28"/>
        <v>0</v>
      </c>
      <c r="Y81" s="90">
        <f t="shared" si="28"/>
        <v>0</v>
      </c>
      <c r="Z81" s="90">
        <f t="shared" si="28"/>
        <v>0</v>
      </c>
      <c r="AA81" s="90">
        <f t="shared" si="28"/>
        <v>0</v>
      </c>
      <c r="AB81" s="90">
        <f t="shared" si="28"/>
        <v>0</v>
      </c>
      <c r="AC81" s="90">
        <f t="shared" si="28"/>
        <v>0</v>
      </c>
      <c r="AD81" s="90">
        <f t="shared" si="28"/>
        <v>0</v>
      </c>
      <c r="AE81" s="90">
        <f t="shared" si="28"/>
        <v>0</v>
      </c>
      <c r="AF81" s="90">
        <f t="shared" si="28"/>
        <v>0</v>
      </c>
      <c r="AG81" s="90">
        <f t="shared" si="28"/>
        <v>0</v>
      </c>
      <c r="AH81" s="90">
        <f t="shared" si="28"/>
        <v>0</v>
      </c>
      <c r="AI81" s="90">
        <f t="shared" si="28"/>
        <v>0</v>
      </c>
      <c r="AJ81" s="90">
        <f t="shared" si="28"/>
        <v>0</v>
      </c>
      <c r="AK81" s="90">
        <f t="shared" si="28"/>
        <v>0</v>
      </c>
      <c r="AL81" s="42">
        <f t="shared" si="28"/>
        <v>0</v>
      </c>
      <c r="AM81" s="61">
        <f t="shared" si="2"/>
        <v>0</v>
      </c>
    </row>
    <row r="82" spans="1:39">
      <c r="A82" s="103">
        <v>61</v>
      </c>
      <c r="B82" s="42" t="s">
        <v>26</v>
      </c>
      <c r="C82" s="65">
        <f t="shared" ref="C82:AL82" si="29">+C$53*C32</f>
        <v>0</v>
      </c>
      <c r="D82" s="90">
        <f t="shared" si="29"/>
        <v>0</v>
      </c>
      <c r="E82" s="90">
        <f t="shared" si="29"/>
        <v>0</v>
      </c>
      <c r="F82" s="90">
        <f t="shared" si="29"/>
        <v>0</v>
      </c>
      <c r="G82" s="90">
        <f t="shared" si="29"/>
        <v>0</v>
      </c>
      <c r="H82" s="90">
        <f t="shared" si="29"/>
        <v>0</v>
      </c>
      <c r="I82" s="90">
        <f t="shared" si="29"/>
        <v>0</v>
      </c>
      <c r="J82" s="90">
        <f t="shared" si="29"/>
        <v>0</v>
      </c>
      <c r="K82" s="90">
        <f t="shared" si="29"/>
        <v>0</v>
      </c>
      <c r="L82" s="90">
        <f t="shared" si="29"/>
        <v>0</v>
      </c>
      <c r="M82" s="90">
        <f t="shared" si="29"/>
        <v>0</v>
      </c>
      <c r="N82" s="90">
        <f t="shared" si="29"/>
        <v>0</v>
      </c>
      <c r="O82" s="90">
        <f t="shared" si="29"/>
        <v>0</v>
      </c>
      <c r="P82" s="90">
        <f t="shared" si="29"/>
        <v>0</v>
      </c>
      <c r="Q82" s="90">
        <f t="shared" si="29"/>
        <v>0</v>
      </c>
      <c r="R82" s="90">
        <f t="shared" si="29"/>
        <v>0</v>
      </c>
      <c r="S82" s="90">
        <f t="shared" si="29"/>
        <v>0</v>
      </c>
      <c r="T82" s="90">
        <f t="shared" si="29"/>
        <v>0</v>
      </c>
      <c r="U82" s="90">
        <f t="shared" si="29"/>
        <v>0</v>
      </c>
      <c r="V82" s="90">
        <f t="shared" si="29"/>
        <v>0</v>
      </c>
      <c r="W82" s="90">
        <f t="shared" si="29"/>
        <v>0</v>
      </c>
      <c r="X82" s="90">
        <f t="shared" si="29"/>
        <v>0</v>
      </c>
      <c r="Y82" s="90">
        <f t="shared" si="29"/>
        <v>0</v>
      </c>
      <c r="Z82" s="90">
        <f t="shared" si="29"/>
        <v>0</v>
      </c>
      <c r="AA82" s="90">
        <f t="shared" si="29"/>
        <v>0</v>
      </c>
      <c r="AB82" s="90">
        <f t="shared" si="29"/>
        <v>0</v>
      </c>
      <c r="AC82" s="90">
        <f t="shared" si="29"/>
        <v>0</v>
      </c>
      <c r="AD82" s="90">
        <f t="shared" si="29"/>
        <v>0</v>
      </c>
      <c r="AE82" s="90">
        <f t="shared" si="29"/>
        <v>0</v>
      </c>
      <c r="AF82" s="90">
        <f t="shared" si="29"/>
        <v>0</v>
      </c>
      <c r="AG82" s="90">
        <f t="shared" si="29"/>
        <v>0</v>
      </c>
      <c r="AH82" s="90">
        <f t="shared" si="29"/>
        <v>0</v>
      </c>
      <c r="AI82" s="90">
        <f t="shared" si="29"/>
        <v>0</v>
      </c>
      <c r="AJ82" s="90">
        <f t="shared" si="29"/>
        <v>0</v>
      </c>
      <c r="AK82" s="90">
        <f t="shared" si="29"/>
        <v>0</v>
      </c>
      <c r="AL82" s="42">
        <f t="shared" si="29"/>
        <v>0</v>
      </c>
      <c r="AM82" s="61">
        <f t="shared" si="2"/>
        <v>0</v>
      </c>
    </row>
    <row r="83" spans="1:39">
      <c r="A83" s="104">
        <v>63</v>
      </c>
      <c r="B83" s="43" t="s">
        <v>27</v>
      </c>
      <c r="C83" s="72">
        <f t="shared" ref="C83:AL83" si="30">+C$53*C33</f>
        <v>0</v>
      </c>
      <c r="D83" s="91">
        <f t="shared" si="30"/>
        <v>0</v>
      </c>
      <c r="E83" s="91">
        <f t="shared" si="30"/>
        <v>0</v>
      </c>
      <c r="F83" s="91">
        <f t="shared" si="30"/>
        <v>0</v>
      </c>
      <c r="G83" s="91">
        <f t="shared" si="30"/>
        <v>0</v>
      </c>
      <c r="H83" s="91">
        <f t="shared" si="30"/>
        <v>0</v>
      </c>
      <c r="I83" s="91">
        <f t="shared" si="30"/>
        <v>0</v>
      </c>
      <c r="J83" s="91">
        <f t="shared" si="30"/>
        <v>0</v>
      </c>
      <c r="K83" s="91">
        <f t="shared" si="30"/>
        <v>0</v>
      </c>
      <c r="L83" s="91">
        <f t="shared" si="30"/>
        <v>0</v>
      </c>
      <c r="M83" s="91">
        <f t="shared" si="30"/>
        <v>0</v>
      </c>
      <c r="N83" s="91">
        <f t="shared" si="30"/>
        <v>0</v>
      </c>
      <c r="O83" s="91">
        <f t="shared" si="30"/>
        <v>0</v>
      </c>
      <c r="P83" s="91">
        <f t="shared" si="30"/>
        <v>0</v>
      </c>
      <c r="Q83" s="91">
        <f t="shared" si="30"/>
        <v>0</v>
      </c>
      <c r="R83" s="91">
        <f t="shared" si="30"/>
        <v>0</v>
      </c>
      <c r="S83" s="91">
        <f t="shared" si="30"/>
        <v>0</v>
      </c>
      <c r="T83" s="91">
        <f t="shared" si="30"/>
        <v>0</v>
      </c>
      <c r="U83" s="91">
        <f t="shared" si="30"/>
        <v>0</v>
      </c>
      <c r="V83" s="91">
        <f t="shared" si="30"/>
        <v>0</v>
      </c>
      <c r="W83" s="91">
        <f t="shared" si="30"/>
        <v>0</v>
      </c>
      <c r="X83" s="91">
        <f t="shared" si="30"/>
        <v>0</v>
      </c>
      <c r="Y83" s="91">
        <f t="shared" si="30"/>
        <v>0</v>
      </c>
      <c r="Z83" s="91">
        <f t="shared" si="30"/>
        <v>0</v>
      </c>
      <c r="AA83" s="91">
        <f t="shared" si="30"/>
        <v>0</v>
      </c>
      <c r="AB83" s="91">
        <f t="shared" si="30"/>
        <v>0</v>
      </c>
      <c r="AC83" s="91">
        <f t="shared" si="30"/>
        <v>0</v>
      </c>
      <c r="AD83" s="91">
        <f t="shared" si="30"/>
        <v>0</v>
      </c>
      <c r="AE83" s="91">
        <f t="shared" si="30"/>
        <v>0</v>
      </c>
      <c r="AF83" s="91">
        <f t="shared" si="30"/>
        <v>0</v>
      </c>
      <c r="AG83" s="91">
        <f t="shared" si="30"/>
        <v>0</v>
      </c>
      <c r="AH83" s="91">
        <f t="shared" si="30"/>
        <v>0</v>
      </c>
      <c r="AI83" s="91">
        <f t="shared" si="30"/>
        <v>0</v>
      </c>
      <c r="AJ83" s="91">
        <f t="shared" si="30"/>
        <v>0</v>
      </c>
      <c r="AK83" s="91">
        <f t="shared" si="30"/>
        <v>0</v>
      </c>
      <c r="AL83" s="43">
        <f t="shared" si="30"/>
        <v>0</v>
      </c>
      <c r="AM83" s="69">
        <f t="shared" si="2"/>
        <v>0</v>
      </c>
    </row>
    <row r="84" spans="1:39">
      <c r="A84" s="103">
        <v>64</v>
      </c>
      <c r="B84" s="42" t="s">
        <v>176</v>
      </c>
      <c r="C84" s="71">
        <f t="shared" ref="C84:AL84" si="31">+C$53*C34</f>
        <v>0</v>
      </c>
      <c r="D84" s="89">
        <f t="shared" si="31"/>
        <v>0</v>
      </c>
      <c r="E84" s="89">
        <f t="shared" si="31"/>
        <v>0</v>
      </c>
      <c r="F84" s="89">
        <f t="shared" si="31"/>
        <v>0</v>
      </c>
      <c r="G84" s="89">
        <f t="shared" si="31"/>
        <v>0</v>
      </c>
      <c r="H84" s="89">
        <f t="shared" si="31"/>
        <v>0</v>
      </c>
      <c r="I84" s="89">
        <f t="shared" si="31"/>
        <v>0</v>
      </c>
      <c r="J84" s="89">
        <f t="shared" si="31"/>
        <v>0</v>
      </c>
      <c r="K84" s="89">
        <f t="shared" si="31"/>
        <v>0</v>
      </c>
      <c r="L84" s="89">
        <f t="shared" si="31"/>
        <v>0</v>
      </c>
      <c r="M84" s="89">
        <f t="shared" si="31"/>
        <v>0</v>
      </c>
      <c r="N84" s="89">
        <f t="shared" si="31"/>
        <v>0</v>
      </c>
      <c r="O84" s="89">
        <f t="shared" si="31"/>
        <v>0</v>
      </c>
      <c r="P84" s="89">
        <f t="shared" si="31"/>
        <v>0</v>
      </c>
      <c r="Q84" s="89">
        <f t="shared" si="31"/>
        <v>0</v>
      </c>
      <c r="R84" s="89">
        <f t="shared" si="31"/>
        <v>0</v>
      </c>
      <c r="S84" s="89">
        <f t="shared" si="31"/>
        <v>0</v>
      </c>
      <c r="T84" s="89">
        <f t="shared" si="31"/>
        <v>0</v>
      </c>
      <c r="U84" s="89">
        <f t="shared" si="31"/>
        <v>0</v>
      </c>
      <c r="V84" s="89">
        <f t="shared" si="31"/>
        <v>0</v>
      </c>
      <c r="W84" s="89">
        <f t="shared" si="31"/>
        <v>0</v>
      </c>
      <c r="X84" s="89">
        <f t="shared" si="31"/>
        <v>0</v>
      </c>
      <c r="Y84" s="89">
        <f t="shared" si="31"/>
        <v>0</v>
      </c>
      <c r="Z84" s="89">
        <f t="shared" si="31"/>
        <v>0</v>
      </c>
      <c r="AA84" s="89">
        <f t="shared" si="31"/>
        <v>0</v>
      </c>
      <c r="AB84" s="89">
        <f t="shared" si="31"/>
        <v>0</v>
      </c>
      <c r="AC84" s="89">
        <f t="shared" si="31"/>
        <v>0</v>
      </c>
      <c r="AD84" s="89">
        <f t="shared" si="31"/>
        <v>0</v>
      </c>
      <c r="AE84" s="89">
        <f t="shared" si="31"/>
        <v>0</v>
      </c>
      <c r="AF84" s="89">
        <f t="shared" si="31"/>
        <v>0</v>
      </c>
      <c r="AG84" s="89">
        <f t="shared" si="31"/>
        <v>0</v>
      </c>
      <c r="AH84" s="89">
        <f t="shared" si="31"/>
        <v>0</v>
      </c>
      <c r="AI84" s="89">
        <f t="shared" si="31"/>
        <v>0</v>
      </c>
      <c r="AJ84" s="89">
        <f t="shared" si="31"/>
        <v>0</v>
      </c>
      <c r="AK84" s="89">
        <f t="shared" si="31"/>
        <v>0</v>
      </c>
      <c r="AL84" s="92">
        <f t="shared" si="31"/>
        <v>0</v>
      </c>
      <c r="AM84" s="68">
        <f t="shared" si="2"/>
        <v>0</v>
      </c>
    </row>
    <row r="85" spans="1:39">
      <c r="A85" s="103">
        <v>65</v>
      </c>
      <c r="B85" s="42" t="s">
        <v>177</v>
      </c>
      <c r="C85" s="65">
        <f t="shared" ref="C85:AL85" si="32">+C$53*C35</f>
        <v>0</v>
      </c>
      <c r="D85" s="90">
        <f t="shared" si="32"/>
        <v>0</v>
      </c>
      <c r="E85" s="90">
        <f t="shared" si="32"/>
        <v>0</v>
      </c>
      <c r="F85" s="90">
        <f t="shared" si="32"/>
        <v>0</v>
      </c>
      <c r="G85" s="90">
        <f t="shared" si="32"/>
        <v>0</v>
      </c>
      <c r="H85" s="90">
        <f t="shared" si="32"/>
        <v>0</v>
      </c>
      <c r="I85" s="90">
        <f t="shared" si="32"/>
        <v>0</v>
      </c>
      <c r="J85" s="90">
        <f t="shared" si="32"/>
        <v>0</v>
      </c>
      <c r="K85" s="90">
        <f t="shared" si="32"/>
        <v>0</v>
      </c>
      <c r="L85" s="90">
        <f t="shared" si="32"/>
        <v>0</v>
      </c>
      <c r="M85" s="90">
        <f t="shared" si="32"/>
        <v>0</v>
      </c>
      <c r="N85" s="90">
        <f t="shared" si="32"/>
        <v>0</v>
      </c>
      <c r="O85" s="90">
        <f t="shared" si="32"/>
        <v>0</v>
      </c>
      <c r="P85" s="90">
        <f t="shared" si="32"/>
        <v>0</v>
      </c>
      <c r="Q85" s="90">
        <f t="shared" si="32"/>
        <v>0</v>
      </c>
      <c r="R85" s="90">
        <f t="shared" si="32"/>
        <v>0</v>
      </c>
      <c r="S85" s="90">
        <f t="shared" si="32"/>
        <v>0</v>
      </c>
      <c r="T85" s="90">
        <f t="shared" si="32"/>
        <v>0</v>
      </c>
      <c r="U85" s="90">
        <f t="shared" si="32"/>
        <v>0</v>
      </c>
      <c r="V85" s="90">
        <f t="shared" si="32"/>
        <v>0</v>
      </c>
      <c r="W85" s="90">
        <f t="shared" si="32"/>
        <v>0</v>
      </c>
      <c r="X85" s="90">
        <f t="shared" si="32"/>
        <v>0</v>
      </c>
      <c r="Y85" s="90">
        <f t="shared" si="32"/>
        <v>0</v>
      </c>
      <c r="Z85" s="90">
        <f t="shared" si="32"/>
        <v>0</v>
      </c>
      <c r="AA85" s="90">
        <f t="shared" si="32"/>
        <v>0</v>
      </c>
      <c r="AB85" s="90">
        <f t="shared" si="32"/>
        <v>0</v>
      </c>
      <c r="AC85" s="90">
        <f t="shared" si="32"/>
        <v>0</v>
      </c>
      <c r="AD85" s="90">
        <f t="shared" si="32"/>
        <v>0</v>
      </c>
      <c r="AE85" s="90">
        <f t="shared" si="32"/>
        <v>0</v>
      </c>
      <c r="AF85" s="90">
        <f t="shared" si="32"/>
        <v>0</v>
      </c>
      <c r="AG85" s="90">
        <f t="shared" si="32"/>
        <v>0</v>
      </c>
      <c r="AH85" s="90">
        <f t="shared" si="32"/>
        <v>0</v>
      </c>
      <c r="AI85" s="90">
        <f t="shared" si="32"/>
        <v>0</v>
      </c>
      <c r="AJ85" s="90">
        <f t="shared" si="32"/>
        <v>0</v>
      </c>
      <c r="AK85" s="90">
        <f t="shared" si="32"/>
        <v>0</v>
      </c>
      <c r="AL85" s="42">
        <f t="shared" si="32"/>
        <v>0</v>
      </c>
      <c r="AM85" s="61">
        <f t="shared" si="2"/>
        <v>0</v>
      </c>
    </row>
    <row r="86" spans="1:39">
      <c r="A86" s="103">
        <v>66</v>
      </c>
      <c r="B86" s="42" t="s">
        <v>28</v>
      </c>
      <c r="C86" s="65">
        <f t="shared" ref="C86:AL86" si="33">+C$53*C36</f>
        <v>0</v>
      </c>
      <c r="D86" s="90">
        <f t="shared" si="33"/>
        <v>0</v>
      </c>
      <c r="E86" s="90">
        <f t="shared" si="33"/>
        <v>0</v>
      </c>
      <c r="F86" s="90">
        <f t="shared" si="33"/>
        <v>0</v>
      </c>
      <c r="G86" s="90">
        <f t="shared" si="33"/>
        <v>0</v>
      </c>
      <c r="H86" s="90">
        <f t="shared" si="33"/>
        <v>0</v>
      </c>
      <c r="I86" s="90">
        <f t="shared" si="33"/>
        <v>0</v>
      </c>
      <c r="J86" s="90">
        <f t="shared" si="33"/>
        <v>0</v>
      </c>
      <c r="K86" s="90">
        <f t="shared" si="33"/>
        <v>0</v>
      </c>
      <c r="L86" s="90">
        <f t="shared" si="33"/>
        <v>0</v>
      </c>
      <c r="M86" s="90">
        <f t="shared" si="33"/>
        <v>0</v>
      </c>
      <c r="N86" s="90">
        <f t="shared" si="33"/>
        <v>0</v>
      </c>
      <c r="O86" s="90">
        <f t="shared" si="33"/>
        <v>0</v>
      </c>
      <c r="P86" s="90">
        <f t="shared" si="33"/>
        <v>0</v>
      </c>
      <c r="Q86" s="90">
        <f t="shared" si="33"/>
        <v>0</v>
      </c>
      <c r="R86" s="90">
        <f t="shared" si="33"/>
        <v>0</v>
      </c>
      <c r="S86" s="90">
        <f t="shared" si="33"/>
        <v>0</v>
      </c>
      <c r="T86" s="90">
        <f t="shared" si="33"/>
        <v>0</v>
      </c>
      <c r="U86" s="90">
        <f t="shared" si="33"/>
        <v>0</v>
      </c>
      <c r="V86" s="90">
        <f t="shared" si="33"/>
        <v>0</v>
      </c>
      <c r="W86" s="90">
        <f t="shared" si="33"/>
        <v>0</v>
      </c>
      <c r="X86" s="90">
        <f t="shared" si="33"/>
        <v>0</v>
      </c>
      <c r="Y86" s="90">
        <f t="shared" si="33"/>
        <v>0</v>
      </c>
      <c r="Z86" s="90">
        <f t="shared" si="33"/>
        <v>0</v>
      </c>
      <c r="AA86" s="90">
        <f t="shared" si="33"/>
        <v>0</v>
      </c>
      <c r="AB86" s="90">
        <f t="shared" si="33"/>
        <v>0</v>
      </c>
      <c r="AC86" s="90">
        <f t="shared" si="33"/>
        <v>0</v>
      </c>
      <c r="AD86" s="90">
        <f t="shared" si="33"/>
        <v>0</v>
      </c>
      <c r="AE86" s="90">
        <f t="shared" si="33"/>
        <v>0</v>
      </c>
      <c r="AF86" s="90">
        <f t="shared" si="33"/>
        <v>0</v>
      </c>
      <c r="AG86" s="90">
        <f t="shared" si="33"/>
        <v>0</v>
      </c>
      <c r="AH86" s="90">
        <f t="shared" si="33"/>
        <v>0</v>
      </c>
      <c r="AI86" s="90">
        <f t="shared" si="33"/>
        <v>0</v>
      </c>
      <c r="AJ86" s="90">
        <f t="shared" si="33"/>
        <v>0</v>
      </c>
      <c r="AK86" s="90">
        <f t="shared" si="33"/>
        <v>0</v>
      </c>
      <c r="AL86" s="42">
        <f t="shared" si="33"/>
        <v>0</v>
      </c>
      <c r="AM86" s="61">
        <f t="shared" si="2"/>
        <v>0</v>
      </c>
    </row>
    <row r="87" spans="1:39">
      <c r="A87" s="103">
        <v>67</v>
      </c>
      <c r="B87" s="42" t="s">
        <v>29</v>
      </c>
      <c r="C87" s="65">
        <f t="shared" ref="C87:AL87" si="34">+C$53*C37</f>
        <v>0</v>
      </c>
      <c r="D87" s="90">
        <f t="shared" si="34"/>
        <v>0</v>
      </c>
      <c r="E87" s="90">
        <f t="shared" si="34"/>
        <v>0</v>
      </c>
      <c r="F87" s="90">
        <f t="shared" si="34"/>
        <v>0</v>
      </c>
      <c r="G87" s="90">
        <f t="shared" si="34"/>
        <v>0</v>
      </c>
      <c r="H87" s="90">
        <f t="shared" si="34"/>
        <v>0</v>
      </c>
      <c r="I87" s="90">
        <f t="shared" si="34"/>
        <v>0</v>
      </c>
      <c r="J87" s="90">
        <f t="shared" si="34"/>
        <v>0</v>
      </c>
      <c r="K87" s="90">
        <f t="shared" si="34"/>
        <v>0</v>
      </c>
      <c r="L87" s="90">
        <f t="shared" si="34"/>
        <v>0</v>
      </c>
      <c r="M87" s="90">
        <f t="shared" si="34"/>
        <v>0</v>
      </c>
      <c r="N87" s="90">
        <f t="shared" si="34"/>
        <v>0</v>
      </c>
      <c r="O87" s="90">
        <f t="shared" si="34"/>
        <v>0</v>
      </c>
      <c r="P87" s="90">
        <f t="shared" si="34"/>
        <v>0</v>
      </c>
      <c r="Q87" s="90">
        <f t="shared" si="34"/>
        <v>0</v>
      </c>
      <c r="R87" s="90">
        <f t="shared" si="34"/>
        <v>0</v>
      </c>
      <c r="S87" s="90">
        <f t="shared" si="34"/>
        <v>0</v>
      </c>
      <c r="T87" s="90">
        <f t="shared" si="34"/>
        <v>0</v>
      </c>
      <c r="U87" s="90">
        <f t="shared" si="34"/>
        <v>0</v>
      </c>
      <c r="V87" s="90">
        <f t="shared" si="34"/>
        <v>0</v>
      </c>
      <c r="W87" s="90">
        <f t="shared" si="34"/>
        <v>0</v>
      </c>
      <c r="X87" s="90">
        <f t="shared" si="34"/>
        <v>0</v>
      </c>
      <c r="Y87" s="90">
        <f t="shared" si="34"/>
        <v>0</v>
      </c>
      <c r="Z87" s="90">
        <f t="shared" si="34"/>
        <v>0</v>
      </c>
      <c r="AA87" s="90">
        <f t="shared" si="34"/>
        <v>0</v>
      </c>
      <c r="AB87" s="90">
        <f t="shared" si="34"/>
        <v>0</v>
      </c>
      <c r="AC87" s="90">
        <f t="shared" si="34"/>
        <v>0</v>
      </c>
      <c r="AD87" s="90">
        <f t="shared" si="34"/>
        <v>0</v>
      </c>
      <c r="AE87" s="90">
        <f t="shared" si="34"/>
        <v>0</v>
      </c>
      <c r="AF87" s="90">
        <f t="shared" si="34"/>
        <v>0</v>
      </c>
      <c r="AG87" s="90">
        <f t="shared" si="34"/>
        <v>0</v>
      </c>
      <c r="AH87" s="90">
        <f t="shared" si="34"/>
        <v>0</v>
      </c>
      <c r="AI87" s="90">
        <f t="shared" si="34"/>
        <v>0</v>
      </c>
      <c r="AJ87" s="90">
        <f t="shared" si="34"/>
        <v>0</v>
      </c>
      <c r="AK87" s="90">
        <f t="shared" si="34"/>
        <v>0</v>
      </c>
      <c r="AL87" s="42">
        <f t="shared" si="34"/>
        <v>0</v>
      </c>
      <c r="AM87" s="61">
        <f t="shared" si="2"/>
        <v>0</v>
      </c>
    </row>
    <row r="88" spans="1:39">
      <c r="A88" s="104">
        <v>68</v>
      </c>
      <c r="B88" s="43" t="s">
        <v>30</v>
      </c>
      <c r="C88" s="72">
        <f t="shared" ref="C88:AL88" si="35">+C$53*C38</f>
        <v>0</v>
      </c>
      <c r="D88" s="91">
        <f t="shared" si="35"/>
        <v>0</v>
      </c>
      <c r="E88" s="91">
        <f t="shared" si="35"/>
        <v>0</v>
      </c>
      <c r="F88" s="91">
        <f t="shared" si="35"/>
        <v>0</v>
      </c>
      <c r="G88" s="91">
        <f t="shared" si="35"/>
        <v>0</v>
      </c>
      <c r="H88" s="91">
        <f t="shared" si="35"/>
        <v>0</v>
      </c>
      <c r="I88" s="91">
        <f t="shared" si="35"/>
        <v>0</v>
      </c>
      <c r="J88" s="91">
        <f t="shared" si="35"/>
        <v>0</v>
      </c>
      <c r="K88" s="91">
        <f t="shared" si="35"/>
        <v>0</v>
      </c>
      <c r="L88" s="91">
        <f t="shared" si="35"/>
        <v>0</v>
      </c>
      <c r="M88" s="91">
        <f t="shared" si="35"/>
        <v>0</v>
      </c>
      <c r="N88" s="91">
        <f t="shared" si="35"/>
        <v>0</v>
      </c>
      <c r="O88" s="91">
        <f t="shared" si="35"/>
        <v>0</v>
      </c>
      <c r="P88" s="91">
        <f t="shared" si="35"/>
        <v>0</v>
      </c>
      <c r="Q88" s="91">
        <f t="shared" si="35"/>
        <v>0</v>
      </c>
      <c r="R88" s="91">
        <f t="shared" si="35"/>
        <v>0</v>
      </c>
      <c r="S88" s="91">
        <f t="shared" si="35"/>
        <v>0</v>
      </c>
      <c r="T88" s="91">
        <f t="shared" si="35"/>
        <v>0</v>
      </c>
      <c r="U88" s="91">
        <f t="shared" si="35"/>
        <v>0</v>
      </c>
      <c r="V88" s="91">
        <f t="shared" si="35"/>
        <v>0</v>
      </c>
      <c r="W88" s="91">
        <f t="shared" si="35"/>
        <v>0</v>
      </c>
      <c r="X88" s="91">
        <f t="shared" si="35"/>
        <v>0</v>
      </c>
      <c r="Y88" s="91">
        <f t="shared" si="35"/>
        <v>0</v>
      </c>
      <c r="Z88" s="91">
        <f t="shared" si="35"/>
        <v>0</v>
      </c>
      <c r="AA88" s="91">
        <f t="shared" si="35"/>
        <v>0</v>
      </c>
      <c r="AB88" s="91">
        <f t="shared" si="35"/>
        <v>0</v>
      </c>
      <c r="AC88" s="91">
        <f t="shared" si="35"/>
        <v>0</v>
      </c>
      <c r="AD88" s="91">
        <f t="shared" si="35"/>
        <v>0</v>
      </c>
      <c r="AE88" s="91">
        <f t="shared" si="35"/>
        <v>0</v>
      </c>
      <c r="AF88" s="91">
        <f t="shared" si="35"/>
        <v>0</v>
      </c>
      <c r="AG88" s="91">
        <f t="shared" si="35"/>
        <v>0</v>
      </c>
      <c r="AH88" s="91">
        <f t="shared" si="35"/>
        <v>0</v>
      </c>
      <c r="AI88" s="91">
        <f t="shared" si="35"/>
        <v>0</v>
      </c>
      <c r="AJ88" s="91">
        <f t="shared" si="35"/>
        <v>0</v>
      </c>
      <c r="AK88" s="91">
        <f t="shared" si="35"/>
        <v>0</v>
      </c>
      <c r="AL88" s="43">
        <f t="shared" si="35"/>
        <v>0</v>
      </c>
      <c r="AM88" s="69">
        <f t="shared" si="2"/>
        <v>0</v>
      </c>
    </row>
    <row r="89" spans="1:39">
      <c r="A89" s="105">
        <v>69</v>
      </c>
      <c r="B89" s="36" t="s">
        <v>31</v>
      </c>
      <c r="C89" s="93">
        <f t="shared" ref="C89:AL89" si="36">+C$53*C39</f>
        <v>0</v>
      </c>
      <c r="D89" s="93">
        <f t="shared" si="36"/>
        <v>0</v>
      </c>
      <c r="E89" s="93">
        <f t="shared" si="36"/>
        <v>0</v>
      </c>
      <c r="F89" s="93">
        <f t="shared" si="36"/>
        <v>0</v>
      </c>
      <c r="G89" s="93">
        <f t="shared" si="36"/>
        <v>0</v>
      </c>
      <c r="H89" s="93">
        <f t="shared" si="36"/>
        <v>0</v>
      </c>
      <c r="I89" s="93">
        <f t="shared" si="36"/>
        <v>0</v>
      </c>
      <c r="J89" s="93">
        <f t="shared" si="36"/>
        <v>0</v>
      </c>
      <c r="K89" s="93">
        <f t="shared" si="36"/>
        <v>0</v>
      </c>
      <c r="L89" s="93">
        <f t="shared" si="36"/>
        <v>0</v>
      </c>
      <c r="M89" s="93">
        <f t="shared" si="36"/>
        <v>0</v>
      </c>
      <c r="N89" s="93">
        <f t="shared" si="36"/>
        <v>0</v>
      </c>
      <c r="O89" s="93">
        <f t="shared" si="36"/>
        <v>0</v>
      </c>
      <c r="P89" s="93">
        <f t="shared" si="36"/>
        <v>0</v>
      </c>
      <c r="Q89" s="93">
        <f t="shared" si="36"/>
        <v>0</v>
      </c>
      <c r="R89" s="93">
        <f t="shared" si="36"/>
        <v>0</v>
      </c>
      <c r="S89" s="93">
        <f t="shared" si="36"/>
        <v>0</v>
      </c>
      <c r="T89" s="93">
        <f t="shared" si="36"/>
        <v>0</v>
      </c>
      <c r="U89" s="93">
        <f t="shared" si="36"/>
        <v>0</v>
      </c>
      <c r="V89" s="93">
        <f t="shared" si="36"/>
        <v>0</v>
      </c>
      <c r="W89" s="93">
        <f t="shared" si="36"/>
        <v>0</v>
      </c>
      <c r="X89" s="93">
        <f t="shared" si="36"/>
        <v>0</v>
      </c>
      <c r="Y89" s="93">
        <f t="shared" si="36"/>
        <v>0</v>
      </c>
      <c r="Z89" s="93">
        <f t="shared" si="36"/>
        <v>0</v>
      </c>
      <c r="AA89" s="93">
        <f t="shared" si="36"/>
        <v>0</v>
      </c>
      <c r="AB89" s="93">
        <f t="shared" si="36"/>
        <v>0</v>
      </c>
      <c r="AC89" s="93">
        <f t="shared" si="36"/>
        <v>0</v>
      </c>
      <c r="AD89" s="93">
        <f t="shared" si="36"/>
        <v>0</v>
      </c>
      <c r="AE89" s="93">
        <f t="shared" si="36"/>
        <v>0</v>
      </c>
      <c r="AF89" s="93">
        <f t="shared" si="36"/>
        <v>0</v>
      </c>
      <c r="AG89" s="93">
        <f t="shared" si="36"/>
        <v>0</v>
      </c>
      <c r="AH89" s="93">
        <f t="shared" si="36"/>
        <v>0</v>
      </c>
      <c r="AI89" s="93">
        <f t="shared" si="36"/>
        <v>0</v>
      </c>
      <c r="AJ89" s="93">
        <f t="shared" si="36"/>
        <v>0</v>
      </c>
      <c r="AK89" s="93">
        <f t="shared" si="36"/>
        <v>0</v>
      </c>
      <c r="AL89" s="36">
        <f t="shared" si="36"/>
        <v>0</v>
      </c>
      <c r="AM89" s="62">
        <f t="shared" si="2"/>
        <v>0</v>
      </c>
    </row>
  </sheetData>
  <phoneticPr fontId="5"/>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4" activePane="bottomRight" state="frozen"/>
      <selection activeCell="M1" sqref="M1"/>
      <selection pane="topRight" activeCell="M1" sqref="M1"/>
      <selection pane="bottomLeft" activeCell="M1" sqref="M1"/>
      <selection pane="bottomRight" activeCell="M1" sqref="M1"/>
    </sheetView>
  </sheetViews>
  <sheetFormatPr defaultColWidth="10.33203125" defaultRowHeight="11.25"/>
  <cols>
    <col min="1" max="1" width="4.6640625" style="32" bestFit="1" customWidth="1"/>
    <col min="2" max="2" width="31.6640625" style="32" bestFit="1" customWidth="1"/>
    <col min="3" max="39" width="10.33203125" style="32"/>
    <col min="40" max="40" width="11.6640625" style="32" customWidth="1"/>
    <col min="41" max="42" width="10.33203125" style="32"/>
    <col min="43" max="43" width="12.1640625" style="32" customWidth="1"/>
    <col min="44" max="44" width="11.83203125" style="32" customWidth="1"/>
    <col min="45" max="53" width="10.33203125" style="32"/>
    <col min="54" max="54" width="11" style="32" bestFit="1" customWidth="1"/>
    <col min="55" max="16384" width="10.33203125" style="32"/>
  </cols>
  <sheetData>
    <row r="1" spans="1:54" ht="21" customHeight="1">
      <c r="A1" s="275" t="s">
        <v>179</v>
      </c>
      <c r="C1" s="32" t="s">
        <v>180</v>
      </c>
      <c r="U1" s="121"/>
      <c r="AM1" s="121"/>
      <c r="BB1" s="121" t="s">
        <v>181</v>
      </c>
    </row>
    <row r="2" spans="1:54">
      <c r="A2" s="33"/>
      <c r="B2" s="34"/>
      <c r="C2" s="122">
        <v>1</v>
      </c>
      <c r="D2" s="123">
        <v>2</v>
      </c>
      <c r="E2" s="123">
        <v>3</v>
      </c>
      <c r="F2" s="123">
        <v>6</v>
      </c>
      <c r="G2" s="123">
        <v>11</v>
      </c>
      <c r="H2" s="123">
        <v>15</v>
      </c>
      <c r="I2" s="123">
        <v>16</v>
      </c>
      <c r="J2" s="123">
        <v>20</v>
      </c>
      <c r="K2" s="123">
        <v>21</v>
      </c>
      <c r="L2" s="123">
        <v>25</v>
      </c>
      <c r="M2" s="123">
        <v>26</v>
      </c>
      <c r="N2" s="123">
        <v>27</v>
      </c>
      <c r="O2" s="123">
        <v>28</v>
      </c>
      <c r="P2" s="123">
        <v>29</v>
      </c>
      <c r="Q2" s="123">
        <v>32</v>
      </c>
      <c r="R2" s="123">
        <v>33</v>
      </c>
      <c r="S2" s="123">
        <v>34</v>
      </c>
      <c r="T2" s="123">
        <v>35</v>
      </c>
      <c r="U2" s="123">
        <v>39</v>
      </c>
      <c r="V2" s="123">
        <v>41</v>
      </c>
      <c r="W2" s="123">
        <v>46</v>
      </c>
      <c r="X2" s="123">
        <v>47</v>
      </c>
      <c r="Y2" s="123">
        <v>48</v>
      </c>
      <c r="Z2" s="123">
        <v>51</v>
      </c>
      <c r="AA2" s="123">
        <v>53</v>
      </c>
      <c r="AB2" s="123">
        <v>55</v>
      </c>
      <c r="AC2" s="123">
        <v>57</v>
      </c>
      <c r="AD2" s="123">
        <v>59</v>
      </c>
      <c r="AE2" s="123">
        <v>61</v>
      </c>
      <c r="AF2" s="123">
        <v>63</v>
      </c>
      <c r="AG2" s="123">
        <v>64</v>
      </c>
      <c r="AH2" s="123">
        <v>65</v>
      </c>
      <c r="AI2" s="123">
        <v>66</v>
      </c>
      <c r="AJ2" s="123">
        <v>67</v>
      </c>
      <c r="AK2" s="123">
        <v>68</v>
      </c>
      <c r="AL2" s="124">
        <v>69</v>
      </c>
      <c r="AM2" s="125">
        <v>70</v>
      </c>
      <c r="AN2" s="122">
        <v>71</v>
      </c>
      <c r="AO2" s="123">
        <v>72</v>
      </c>
      <c r="AP2" s="123">
        <v>73</v>
      </c>
      <c r="AQ2" s="123">
        <v>74</v>
      </c>
      <c r="AR2" s="123">
        <v>75</v>
      </c>
      <c r="AS2" s="123">
        <v>76</v>
      </c>
      <c r="AT2" s="124">
        <v>77</v>
      </c>
      <c r="AU2" s="125">
        <v>78</v>
      </c>
      <c r="AV2" s="125">
        <v>79</v>
      </c>
      <c r="AW2" s="125">
        <v>81</v>
      </c>
      <c r="AX2" s="125">
        <v>82</v>
      </c>
      <c r="AY2" s="125">
        <v>83</v>
      </c>
      <c r="AZ2" s="125">
        <v>87</v>
      </c>
      <c r="BA2" s="125">
        <v>88</v>
      </c>
      <c r="BB2" s="125">
        <v>97</v>
      </c>
    </row>
    <row r="3" spans="1:54" ht="33.75">
      <c r="A3" s="35"/>
      <c r="B3" s="36"/>
      <c r="C3" s="37" t="s">
        <v>0</v>
      </c>
      <c r="D3" s="38" t="s">
        <v>1</v>
      </c>
      <c r="E3" s="38" t="s">
        <v>2</v>
      </c>
      <c r="F3" s="38" t="s">
        <v>3</v>
      </c>
      <c r="G3" s="38" t="s">
        <v>4</v>
      </c>
      <c r="H3" s="38" t="s">
        <v>5</v>
      </c>
      <c r="I3" s="38" t="s">
        <v>6</v>
      </c>
      <c r="J3" s="38" t="s">
        <v>7</v>
      </c>
      <c r="K3" s="38" t="s">
        <v>185</v>
      </c>
      <c r="L3" s="38" t="s">
        <v>186</v>
      </c>
      <c r="M3" s="38" t="s">
        <v>10</v>
      </c>
      <c r="N3" s="38" t="s">
        <v>11</v>
      </c>
      <c r="O3" s="38" t="s">
        <v>12</v>
      </c>
      <c r="P3" s="38" t="s">
        <v>13</v>
      </c>
      <c r="Q3" s="38" t="s">
        <v>16</v>
      </c>
      <c r="R3" s="38" t="s">
        <v>14</v>
      </c>
      <c r="S3" s="38" t="s">
        <v>187</v>
      </c>
      <c r="T3" s="38" t="s">
        <v>17</v>
      </c>
      <c r="U3" s="38" t="s">
        <v>18</v>
      </c>
      <c r="V3" s="38" t="s">
        <v>19</v>
      </c>
      <c r="W3" s="38" t="s">
        <v>188</v>
      </c>
      <c r="X3" s="38" t="s">
        <v>171</v>
      </c>
      <c r="Y3" s="38" t="s">
        <v>172</v>
      </c>
      <c r="Z3" s="38" t="s">
        <v>21</v>
      </c>
      <c r="AA3" s="38" t="s">
        <v>22</v>
      </c>
      <c r="AB3" s="38" t="s">
        <v>23</v>
      </c>
      <c r="AC3" s="38" t="s">
        <v>184</v>
      </c>
      <c r="AD3" s="38" t="s">
        <v>25</v>
      </c>
      <c r="AE3" s="38" t="s">
        <v>26</v>
      </c>
      <c r="AF3" s="38" t="s">
        <v>27</v>
      </c>
      <c r="AG3" s="38" t="s">
        <v>176</v>
      </c>
      <c r="AH3" s="38" t="s">
        <v>177</v>
      </c>
      <c r="AI3" s="38" t="s">
        <v>189</v>
      </c>
      <c r="AJ3" s="38" t="s">
        <v>190</v>
      </c>
      <c r="AK3" s="38" t="s">
        <v>30</v>
      </c>
      <c r="AL3" s="39" t="s">
        <v>31</v>
      </c>
      <c r="AM3" s="40" t="s">
        <v>191</v>
      </c>
      <c r="AN3" s="37" t="s">
        <v>204</v>
      </c>
      <c r="AO3" s="38" t="s">
        <v>205</v>
      </c>
      <c r="AP3" s="38" t="s">
        <v>206</v>
      </c>
      <c r="AQ3" s="38" t="s">
        <v>207</v>
      </c>
      <c r="AR3" s="38" t="s">
        <v>208</v>
      </c>
      <c r="AS3" s="38" t="s">
        <v>209</v>
      </c>
      <c r="AT3" s="39" t="s">
        <v>210</v>
      </c>
      <c r="AU3" s="40" t="s">
        <v>211</v>
      </c>
      <c r="AV3" s="40" t="s">
        <v>212</v>
      </c>
      <c r="AW3" s="40" t="s">
        <v>213</v>
      </c>
      <c r="AX3" s="40" t="s">
        <v>214</v>
      </c>
      <c r="AY3" s="40" t="s">
        <v>215</v>
      </c>
      <c r="AZ3" s="40" t="s">
        <v>216</v>
      </c>
      <c r="BA3" s="40" t="s">
        <v>217</v>
      </c>
      <c r="BB3" s="40" t="s">
        <v>199</v>
      </c>
    </row>
    <row r="4" spans="1:54" ht="15" customHeight="1">
      <c r="A4" s="126">
        <v>1</v>
      </c>
      <c r="B4" s="34" t="s">
        <v>0</v>
      </c>
      <c r="C4" s="33">
        <v>20187</v>
      </c>
      <c r="D4" s="120">
        <v>90</v>
      </c>
      <c r="E4" s="120">
        <v>0</v>
      </c>
      <c r="F4" s="120">
        <v>0</v>
      </c>
      <c r="G4" s="120">
        <v>51191</v>
      </c>
      <c r="H4" s="120">
        <v>251</v>
      </c>
      <c r="I4" s="120">
        <v>0</v>
      </c>
      <c r="J4" s="120">
        <v>156</v>
      </c>
      <c r="K4" s="120">
        <v>0</v>
      </c>
      <c r="L4" s="120">
        <v>3</v>
      </c>
      <c r="M4" s="120">
        <v>0</v>
      </c>
      <c r="N4" s="120">
        <v>11</v>
      </c>
      <c r="O4" s="120">
        <v>0</v>
      </c>
      <c r="P4" s="120">
        <v>0</v>
      </c>
      <c r="Q4" s="120">
        <v>0</v>
      </c>
      <c r="R4" s="120">
        <v>0</v>
      </c>
      <c r="S4" s="120">
        <v>0</v>
      </c>
      <c r="T4" s="120">
        <v>0</v>
      </c>
      <c r="U4" s="120">
        <v>1310</v>
      </c>
      <c r="V4" s="120">
        <v>605</v>
      </c>
      <c r="W4" s="120">
        <v>0</v>
      </c>
      <c r="X4" s="120">
        <v>0</v>
      </c>
      <c r="Y4" s="120">
        <v>0</v>
      </c>
      <c r="Z4" s="120">
        <v>89</v>
      </c>
      <c r="AA4" s="120">
        <v>0</v>
      </c>
      <c r="AB4" s="120">
        <v>1</v>
      </c>
      <c r="AC4" s="120">
        <v>10</v>
      </c>
      <c r="AD4" s="120">
        <v>0</v>
      </c>
      <c r="AE4" s="120">
        <v>12</v>
      </c>
      <c r="AF4" s="120">
        <v>190</v>
      </c>
      <c r="AG4" s="120">
        <v>1195</v>
      </c>
      <c r="AH4" s="120">
        <v>90</v>
      </c>
      <c r="AI4" s="120">
        <v>3</v>
      </c>
      <c r="AJ4" s="120">
        <v>5527</v>
      </c>
      <c r="AK4" s="120">
        <v>0</v>
      </c>
      <c r="AL4" s="34">
        <v>0</v>
      </c>
      <c r="AM4" s="64">
        <v>80921</v>
      </c>
      <c r="AN4" s="33">
        <v>476</v>
      </c>
      <c r="AO4" s="120">
        <v>21915</v>
      </c>
      <c r="AP4" s="120">
        <v>0</v>
      </c>
      <c r="AQ4" s="120">
        <v>0</v>
      </c>
      <c r="AR4" s="120">
        <v>1662</v>
      </c>
      <c r="AS4" s="120">
        <v>-808</v>
      </c>
      <c r="AT4" s="34">
        <v>11</v>
      </c>
      <c r="AU4" s="64">
        <v>23256</v>
      </c>
      <c r="AV4" s="64">
        <v>104177</v>
      </c>
      <c r="AW4" s="64">
        <v>64135</v>
      </c>
      <c r="AX4" s="64">
        <v>87391</v>
      </c>
      <c r="AY4" s="64">
        <v>168312</v>
      </c>
      <c r="AZ4" s="64">
        <v>-23233</v>
      </c>
      <c r="BA4" s="64">
        <v>64158</v>
      </c>
      <c r="BB4" s="64">
        <v>145079</v>
      </c>
    </row>
    <row r="5" spans="1:54" ht="15" customHeight="1">
      <c r="A5" s="127">
        <v>2</v>
      </c>
      <c r="B5" s="42" t="s">
        <v>1</v>
      </c>
      <c r="C5" s="65">
        <v>19</v>
      </c>
      <c r="D5" s="90">
        <v>4654</v>
      </c>
      <c r="E5" s="90">
        <v>11</v>
      </c>
      <c r="F5" s="90">
        <v>1</v>
      </c>
      <c r="G5" s="90">
        <v>63</v>
      </c>
      <c r="H5" s="90">
        <v>0</v>
      </c>
      <c r="I5" s="90">
        <v>10831</v>
      </c>
      <c r="J5" s="90">
        <v>10</v>
      </c>
      <c r="K5" s="90">
        <v>0</v>
      </c>
      <c r="L5" s="90">
        <v>0</v>
      </c>
      <c r="M5" s="90">
        <v>0</v>
      </c>
      <c r="N5" s="90">
        <v>0</v>
      </c>
      <c r="O5" s="90">
        <v>0</v>
      </c>
      <c r="P5" s="90">
        <v>0</v>
      </c>
      <c r="Q5" s="90">
        <v>0</v>
      </c>
      <c r="R5" s="90">
        <v>0</v>
      </c>
      <c r="S5" s="90">
        <v>0</v>
      </c>
      <c r="T5" s="90">
        <v>0</v>
      </c>
      <c r="U5" s="90">
        <v>4</v>
      </c>
      <c r="V5" s="90">
        <v>15</v>
      </c>
      <c r="W5" s="90">
        <v>0</v>
      </c>
      <c r="X5" s="90">
        <v>0</v>
      </c>
      <c r="Y5" s="90">
        <v>0</v>
      </c>
      <c r="Z5" s="90">
        <v>0</v>
      </c>
      <c r="AA5" s="90">
        <v>0</v>
      </c>
      <c r="AB5" s="90">
        <v>0</v>
      </c>
      <c r="AC5" s="90">
        <v>0</v>
      </c>
      <c r="AD5" s="90">
        <v>0</v>
      </c>
      <c r="AE5" s="90">
        <v>2</v>
      </c>
      <c r="AF5" s="90">
        <v>0</v>
      </c>
      <c r="AG5" s="90">
        <v>42</v>
      </c>
      <c r="AH5" s="90">
        <v>0</v>
      </c>
      <c r="AI5" s="90">
        <v>0</v>
      </c>
      <c r="AJ5" s="90">
        <v>401</v>
      </c>
      <c r="AK5" s="90">
        <v>0</v>
      </c>
      <c r="AL5" s="42">
        <v>0</v>
      </c>
      <c r="AM5" s="61">
        <v>16053</v>
      </c>
      <c r="AN5" s="65">
        <v>32</v>
      </c>
      <c r="AO5" s="90">
        <v>1445</v>
      </c>
      <c r="AP5" s="90">
        <v>0</v>
      </c>
      <c r="AQ5" s="90">
        <v>0</v>
      </c>
      <c r="AR5" s="90">
        <v>0</v>
      </c>
      <c r="AS5" s="90">
        <v>7521</v>
      </c>
      <c r="AT5" s="42">
        <v>6</v>
      </c>
      <c r="AU5" s="61">
        <v>9004</v>
      </c>
      <c r="AV5" s="61">
        <v>25057</v>
      </c>
      <c r="AW5" s="61">
        <v>11097</v>
      </c>
      <c r="AX5" s="61">
        <v>20101</v>
      </c>
      <c r="AY5" s="61">
        <v>36154</v>
      </c>
      <c r="AZ5" s="61">
        <v>-5915</v>
      </c>
      <c r="BA5" s="61">
        <v>14186</v>
      </c>
      <c r="BB5" s="61">
        <v>30239</v>
      </c>
    </row>
    <row r="6" spans="1:54" ht="15" customHeight="1">
      <c r="A6" s="127">
        <v>3</v>
      </c>
      <c r="B6" s="42" t="s">
        <v>2</v>
      </c>
      <c r="C6" s="65">
        <v>0</v>
      </c>
      <c r="D6" s="90">
        <v>0</v>
      </c>
      <c r="E6" s="90">
        <v>2156</v>
      </c>
      <c r="F6" s="90">
        <v>0</v>
      </c>
      <c r="G6" s="90">
        <v>11258</v>
      </c>
      <c r="H6" s="90">
        <v>0</v>
      </c>
      <c r="I6" s="90">
        <v>0</v>
      </c>
      <c r="J6" s="90">
        <v>4</v>
      </c>
      <c r="K6" s="90">
        <v>0</v>
      </c>
      <c r="L6" s="90">
        <v>0</v>
      </c>
      <c r="M6" s="90">
        <v>0</v>
      </c>
      <c r="N6" s="90">
        <v>0</v>
      </c>
      <c r="O6" s="90">
        <v>0</v>
      </c>
      <c r="P6" s="90">
        <v>0</v>
      </c>
      <c r="Q6" s="90">
        <v>0</v>
      </c>
      <c r="R6" s="90">
        <v>0</v>
      </c>
      <c r="S6" s="90">
        <v>0</v>
      </c>
      <c r="T6" s="90">
        <v>0</v>
      </c>
      <c r="U6" s="90">
        <v>9</v>
      </c>
      <c r="V6" s="90">
        <v>0</v>
      </c>
      <c r="W6" s="90">
        <v>0</v>
      </c>
      <c r="X6" s="90">
        <v>0</v>
      </c>
      <c r="Y6" s="90">
        <v>0</v>
      </c>
      <c r="Z6" s="90">
        <v>0</v>
      </c>
      <c r="AA6" s="90">
        <v>0</v>
      </c>
      <c r="AB6" s="90">
        <v>0</v>
      </c>
      <c r="AC6" s="90">
        <v>1</v>
      </c>
      <c r="AD6" s="90">
        <v>0</v>
      </c>
      <c r="AE6" s="90">
        <v>2</v>
      </c>
      <c r="AF6" s="90">
        <v>0</v>
      </c>
      <c r="AG6" s="90">
        <v>308</v>
      </c>
      <c r="AH6" s="90">
        <v>0</v>
      </c>
      <c r="AI6" s="90">
        <v>0</v>
      </c>
      <c r="AJ6" s="90">
        <v>1744</v>
      </c>
      <c r="AK6" s="90">
        <v>0</v>
      </c>
      <c r="AL6" s="42">
        <v>0</v>
      </c>
      <c r="AM6" s="61">
        <v>15482</v>
      </c>
      <c r="AN6" s="65">
        <v>138</v>
      </c>
      <c r="AO6" s="90">
        <v>2816</v>
      </c>
      <c r="AP6" s="90">
        <v>0</v>
      </c>
      <c r="AQ6" s="90">
        <v>0</v>
      </c>
      <c r="AR6" s="90">
        <v>0</v>
      </c>
      <c r="AS6" s="90">
        <v>485</v>
      </c>
      <c r="AT6" s="42">
        <v>58</v>
      </c>
      <c r="AU6" s="61">
        <v>3497</v>
      </c>
      <c r="AV6" s="61">
        <v>18979</v>
      </c>
      <c r="AW6" s="61">
        <v>35826</v>
      </c>
      <c r="AX6" s="61">
        <v>39323</v>
      </c>
      <c r="AY6" s="61">
        <v>54805</v>
      </c>
      <c r="AZ6" s="61">
        <v>-14708</v>
      </c>
      <c r="BA6" s="61">
        <v>24615</v>
      </c>
      <c r="BB6" s="61">
        <v>40097</v>
      </c>
    </row>
    <row r="7" spans="1:54" ht="15" customHeight="1">
      <c r="A7" s="127">
        <v>6</v>
      </c>
      <c r="B7" s="42" t="s">
        <v>3</v>
      </c>
      <c r="C7" s="65">
        <v>0</v>
      </c>
      <c r="D7" s="90">
        <v>5</v>
      </c>
      <c r="E7" s="90">
        <v>0</v>
      </c>
      <c r="F7" s="90">
        <v>170</v>
      </c>
      <c r="G7" s="90">
        <v>11</v>
      </c>
      <c r="H7" s="90">
        <v>0</v>
      </c>
      <c r="I7" s="90">
        <v>180</v>
      </c>
      <c r="J7" s="90">
        <v>2021</v>
      </c>
      <c r="K7" s="90">
        <v>492250</v>
      </c>
      <c r="L7" s="90">
        <v>9437</v>
      </c>
      <c r="M7" s="90">
        <v>148500</v>
      </c>
      <c r="N7" s="90">
        <v>248112</v>
      </c>
      <c r="O7" s="90">
        <v>6</v>
      </c>
      <c r="P7" s="90">
        <v>29</v>
      </c>
      <c r="Q7" s="90">
        <v>2</v>
      </c>
      <c r="R7" s="90">
        <v>2</v>
      </c>
      <c r="S7" s="90">
        <v>0</v>
      </c>
      <c r="T7" s="90">
        <v>19</v>
      </c>
      <c r="U7" s="90">
        <v>12</v>
      </c>
      <c r="V7" s="90">
        <v>3325</v>
      </c>
      <c r="W7" s="90">
        <v>119487</v>
      </c>
      <c r="X7" s="90">
        <v>0</v>
      </c>
      <c r="Y7" s="90">
        <v>0</v>
      </c>
      <c r="Z7" s="90">
        <v>0</v>
      </c>
      <c r="AA7" s="90">
        <v>0</v>
      </c>
      <c r="AB7" s="90">
        <v>0</v>
      </c>
      <c r="AC7" s="90">
        <v>0</v>
      </c>
      <c r="AD7" s="90">
        <v>0</v>
      </c>
      <c r="AE7" s="90">
        <v>3</v>
      </c>
      <c r="AF7" s="90">
        <v>5</v>
      </c>
      <c r="AG7" s="90">
        <v>0</v>
      </c>
      <c r="AH7" s="90">
        <v>0</v>
      </c>
      <c r="AI7" s="90">
        <v>0</v>
      </c>
      <c r="AJ7" s="90">
        <v>-5</v>
      </c>
      <c r="AK7" s="90">
        <v>0</v>
      </c>
      <c r="AL7" s="42">
        <v>2</v>
      </c>
      <c r="AM7" s="61">
        <v>1023573</v>
      </c>
      <c r="AN7" s="65">
        <v>-55</v>
      </c>
      <c r="AO7" s="90">
        <v>-51</v>
      </c>
      <c r="AP7" s="90">
        <v>0</v>
      </c>
      <c r="AQ7" s="90">
        <v>0</v>
      </c>
      <c r="AR7" s="90">
        <v>0</v>
      </c>
      <c r="AS7" s="90">
        <v>-3143</v>
      </c>
      <c r="AT7" s="42">
        <v>0</v>
      </c>
      <c r="AU7" s="61">
        <v>-3249</v>
      </c>
      <c r="AV7" s="61">
        <v>1020324</v>
      </c>
      <c r="AW7" s="61">
        <v>22196</v>
      </c>
      <c r="AX7" s="61">
        <v>18947</v>
      </c>
      <c r="AY7" s="61">
        <v>1042520</v>
      </c>
      <c r="AZ7" s="61">
        <v>-1017037</v>
      </c>
      <c r="BA7" s="61">
        <v>-998090</v>
      </c>
      <c r="BB7" s="61">
        <v>25483</v>
      </c>
    </row>
    <row r="8" spans="1:54" ht="15" customHeight="1">
      <c r="A8" s="128">
        <v>11</v>
      </c>
      <c r="B8" s="43" t="s">
        <v>4</v>
      </c>
      <c r="C8" s="72">
        <v>14662</v>
      </c>
      <c r="D8" s="91">
        <v>477</v>
      </c>
      <c r="E8" s="91">
        <v>5043</v>
      </c>
      <c r="F8" s="91">
        <v>0</v>
      </c>
      <c r="G8" s="91">
        <v>26421</v>
      </c>
      <c r="H8" s="91">
        <v>3</v>
      </c>
      <c r="I8" s="91">
        <v>45</v>
      </c>
      <c r="J8" s="91">
        <v>712</v>
      </c>
      <c r="K8" s="91">
        <v>2</v>
      </c>
      <c r="L8" s="91">
        <v>57</v>
      </c>
      <c r="M8" s="91">
        <v>0</v>
      </c>
      <c r="N8" s="91">
        <v>0</v>
      </c>
      <c r="O8" s="91">
        <v>0</v>
      </c>
      <c r="P8" s="91">
        <v>0</v>
      </c>
      <c r="Q8" s="91">
        <v>0</v>
      </c>
      <c r="R8" s="91">
        <v>0</v>
      </c>
      <c r="S8" s="91">
        <v>0</v>
      </c>
      <c r="T8" s="91">
        <v>0</v>
      </c>
      <c r="U8" s="91">
        <v>16</v>
      </c>
      <c r="V8" s="91">
        <v>9</v>
      </c>
      <c r="W8" s="91">
        <v>0</v>
      </c>
      <c r="X8" s="91">
        <v>0</v>
      </c>
      <c r="Y8" s="91">
        <v>0</v>
      </c>
      <c r="Z8" s="91">
        <v>77</v>
      </c>
      <c r="AA8" s="91">
        <v>0</v>
      </c>
      <c r="AB8" s="91">
        <v>0</v>
      </c>
      <c r="AC8" s="91">
        <v>41</v>
      </c>
      <c r="AD8" s="91">
        <v>0</v>
      </c>
      <c r="AE8" s="91">
        <v>133</v>
      </c>
      <c r="AF8" s="91">
        <v>214</v>
      </c>
      <c r="AG8" s="91">
        <v>4733</v>
      </c>
      <c r="AH8" s="91">
        <v>69</v>
      </c>
      <c r="AI8" s="91">
        <v>2</v>
      </c>
      <c r="AJ8" s="91">
        <v>40878</v>
      </c>
      <c r="AK8" s="91">
        <v>0</v>
      </c>
      <c r="AL8" s="43">
        <v>33</v>
      </c>
      <c r="AM8" s="69">
        <v>93627</v>
      </c>
      <c r="AN8" s="72">
        <v>8521</v>
      </c>
      <c r="AO8" s="91">
        <v>208369</v>
      </c>
      <c r="AP8" s="91">
        <v>2155</v>
      </c>
      <c r="AQ8" s="91">
        <v>0</v>
      </c>
      <c r="AR8" s="91">
        <v>0</v>
      </c>
      <c r="AS8" s="91">
        <v>1361</v>
      </c>
      <c r="AT8" s="43">
        <v>73</v>
      </c>
      <c r="AU8" s="69">
        <v>220479</v>
      </c>
      <c r="AV8" s="69">
        <v>314106</v>
      </c>
      <c r="AW8" s="69">
        <v>221907</v>
      </c>
      <c r="AX8" s="69">
        <v>442386</v>
      </c>
      <c r="AY8" s="69">
        <v>536013</v>
      </c>
      <c r="AZ8" s="69">
        <v>-251442</v>
      </c>
      <c r="BA8" s="69">
        <v>190944</v>
      </c>
      <c r="BB8" s="69">
        <v>284571</v>
      </c>
    </row>
    <row r="9" spans="1:54" ht="15" customHeight="1">
      <c r="A9" s="127">
        <v>15</v>
      </c>
      <c r="B9" s="42" t="s">
        <v>5</v>
      </c>
      <c r="C9" s="65">
        <v>412</v>
      </c>
      <c r="D9" s="90">
        <v>95</v>
      </c>
      <c r="E9" s="90">
        <v>564</v>
      </c>
      <c r="F9" s="90">
        <v>102</v>
      </c>
      <c r="G9" s="90">
        <v>118</v>
      </c>
      <c r="H9" s="90">
        <v>3104</v>
      </c>
      <c r="I9" s="90">
        <v>219</v>
      </c>
      <c r="J9" s="90">
        <v>155</v>
      </c>
      <c r="K9" s="90">
        <v>25</v>
      </c>
      <c r="L9" s="90">
        <v>179</v>
      </c>
      <c r="M9" s="90">
        <v>216</v>
      </c>
      <c r="N9" s="90">
        <v>98</v>
      </c>
      <c r="O9" s="90">
        <v>32</v>
      </c>
      <c r="P9" s="90">
        <v>338</v>
      </c>
      <c r="Q9" s="90">
        <v>1746</v>
      </c>
      <c r="R9" s="90">
        <v>84</v>
      </c>
      <c r="S9" s="90">
        <v>194</v>
      </c>
      <c r="T9" s="90">
        <v>845</v>
      </c>
      <c r="U9" s="90">
        <v>625</v>
      </c>
      <c r="V9" s="90">
        <v>1317</v>
      </c>
      <c r="W9" s="90">
        <v>31</v>
      </c>
      <c r="X9" s="90">
        <v>25</v>
      </c>
      <c r="Y9" s="90">
        <v>113</v>
      </c>
      <c r="Z9" s="90">
        <v>2385</v>
      </c>
      <c r="AA9" s="90">
        <v>310</v>
      </c>
      <c r="AB9" s="90">
        <v>10</v>
      </c>
      <c r="AC9" s="90">
        <v>1331</v>
      </c>
      <c r="AD9" s="90">
        <v>144</v>
      </c>
      <c r="AE9" s="90">
        <v>1484</v>
      </c>
      <c r="AF9" s="90">
        <v>65</v>
      </c>
      <c r="AG9" s="90">
        <v>2100</v>
      </c>
      <c r="AH9" s="90">
        <v>1264</v>
      </c>
      <c r="AI9" s="90">
        <v>553</v>
      </c>
      <c r="AJ9" s="90">
        <v>4083</v>
      </c>
      <c r="AK9" s="90">
        <v>177</v>
      </c>
      <c r="AL9" s="42">
        <v>17</v>
      </c>
      <c r="AM9" s="61">
        <v>24560</v>
      </c>
      <c r="AN9" s="65">
        <v>1055</v>
      </c>
      <c r="AO9" s="90">
        <v>31799</v>
      </c>
      <c r="AP9" s="90">
        <v>0</v>
      </c>
      <c r="AQ9" s="90">
        <v>8</v>
      </c>
      <c r="AR9" s="90">
        <v>1808</v>
      </c>
      <c r="AS9" s="90">
        <v>-1408</v>
      </c>
      <c r="AT9" s="42">
        <v>0</v>
      </c>
      <c r="AU9" s="61">
        <v>33262</v>
      </c>
      <c r="AV9" s="61">
        <v>57822</v>
      </c>
      <c r="AW9" s="61">
        <v>17417</v>
      </c>
      <c r="AX9" s="61">
        <v>50679</v>
      </c>
      <c r="AY9" s="61">
        <v>75239</v>
      </c>
      <c r="AZ9" s="61">
        <v>-55833</v>
      </c>
      <c r="BA9" s="61">
        <v>-5154</v>
      </c>
      <c r="BB9" s="61">
        <v>19406</v>
      </c>
    </row>
    <row r="10" spans="1:54" ht="15" customHeight="1">
      <c r="A10" s="127">
        <v>16</v>
      </c>
      <c r="B10" s="42" t="s">
        <v>6</v>
      </c>
      <c r="C10" s="65">
        <v>3456</v>
      </c>
      <c r="D10" s="90">
        <v>254</v>
      </c>
      <c r="E10" s="90">
        <v>183</v>
      </c>
      <c r="F10" s="90">
        <v>29</v>
      </c>
      <c r="G10" s="90">
        <v>3372</v>
      </c>
      <c r="H10" s="90">
        <v>126</v>
      </c>
      <c r="I10" s="90">
        <v>11024</v>
      </c>
      <c r="J10" s="90">
        <v>1779</v>
      </c>
      <c r="K10" s="90">
        <v>14</v>
      </c>
      <c r="L10" s="90">
        <v>2127</v>
      </c>
      <c r="M10" s="90">
        <v>128</v>
      </c>
      <c r="N10" s="90">
        <v>226</v>
      </c>
      <c r="O10" s="90">
        <v>83</v>
      </c>
      <c r="P10" s="90">
        <v>1811</v>
      </c>
      <c r="Q10" s="90">
        <v>1027</v>
      </c>
      <c r="R10" s="90">
        <v>182</v>
      </c>
      <c r="S10" s="90">
        <v>1055</v>
      </c>
      <c r="T10" s="90">
        <v>702</v>
      </c>
      <c r="U10" s="90">
        <v>2841</v>
      </c>
      <c r="V10" s="90">
        <v>18367</v>
      </c>
      <c r="W10" s="90">
        <v>639</v>
      </c>
      <c r="X10" s="90">
        <v>62</v>
      </c>
      <c r="Y10" s="90">
        <v>200</v>
      </c>
      <c r="Z10" s="90">
        <v>4349</v>
      </c>
      <c r="AA10" s="90">
        <v>897</v>
      </c>
      <c r="AB10" s="90">
        <v>217</v>
      </c>
      <c r="AC10" s="90">
        <v>1474</v>
      </c>
      <c r="AD10" s="90">
        <v>3400</v>
      </c>
      <c r="AE10" s="90">
        <v>546</v>
      </c>
      <c r="AF10" s="90">
        <v>1208</v>
      </c>
      <c r="AG10" s="90">
        <v>3638</v>
      </c>
      <c r="AH10" s="90">
        <v>891</v>
      </c>
      <c r="AI10" s="90">
        <v>1085</v>
      </c>
      <c r="AJ10" s="90">
        <v>5270</v>
      </c>
      <c r="AK10" s="90">
        <v>4711</v>
      </c>
      <c r="AL10" s="42">
        <v>58</v>
      </c>
      <c r="AM10" s="61">
        <v>77431</v>
      </c>
      <c r="AN10" s="65">
        <v>695</v>
      </c>
      <c r="AO10" s="90">
        <v>3706</v>
      </c>
      <c r="AP10" s="90">
        <v>6</v>
      </c>
      <c r="AQ10" s="90">
        <v>146</v>
      </c>
      <c r="AR10" s="90">
        <v>1862</v>
      </c>
      <c r="AS10" s="90">
        <v>-441</v>
      </c>
      <c r="AT10" s="42">
        <v>32</v>
      </c>
      <c r="AU10" s="61">
        <v>6006</v>
      </c>
      <c r="AV10" s="61">
        <v>83437</v>
      </c>
      <c r="AW10" s="61">
        <v>59048</v>
      </c>
      <c r="AX10" s="61">
        <v>65054</v>
      </c>
      <c r="AY10" s="61">
        <v>142485</v>
      </c>
      <c r="AZ10" s="61">
        <v>-69108</v>
      </c>
      <c r="BA10" s="61">
        <v>-4054</v>
      </c>
      <c r="BB10" s="61">
        <v>73377</v>
      </c>
    </row>
    <row r="11" spans="1:54" ht="15" customHeight="1">
      <c r="A11" s="127">
        <v>20</v>
      </c>
      <c r="B11" s="42" t="s">
        <v>7</v>
      </c>
      <c r="C11" s="65">
        <v>9198</v>
      </c>
      <c r="D11" s="90">
        <v>21</v>
      </c>
      <c r="E11" s="90">
        <v>653</v>
      </c>
      <c r="F11" s="90">
        <v>493</v>
      </c>
      <c r="G11" s="90">
        <v>1321</v>
      </c>
      <c r="H11" s="90">
        <v>1653</v>
      </c>
      <c r="I11" s="90">
        <v>1296</v>
      </c>
      <c r="J11" s="90">
        <v>261511</v>
      </c>
      <c r="K11" s="90">
        <v>522</v>
      </c>
      <c r="L11" s="90">
        <v>1223</v>
      </c>
      <c r="M11" s="90">
        <v>2633</v>
      </c>
      <c r="N11" s="90">
        <v>1534</v>
      </c>
      <c r="O11" s="90">
        <v>293</v>
      </c>
      <c r="P11" s="90">
        <v>4713</v>
      </c>
      <c r="Q11" s="90">
        <v>4944</v>
      </c>
      <c r="R11" s="90">
        <v>359</v>
      </c>
      <c r="S11" s="90">
        <v>3387</v>
      </c>
      <c r="T11" s="90">
        <v>4015</v>
      </c>
      <c r="U11" s="90">
        <v>16562</v>
      </c>
      <c r="V11" s="90">
        <v>2545</v>
      </c>
      <c r="W11" s="90">
        <v>218</v>
      </c>
      <c r="X11" s="90">
        <v>430</v>
      </c>
      <c r="Y11" s="90">
        <v>931</v>
      </c>
      <c r="Z11" s="90">
        <v>6</v>
      </c>
      <c r="AA11" s="90">
        <v>4</v>
      </c>
      <c r="AB11" s="90">
        <v>13</v>
      </c>
      <c r="AC11" s="90">
        <v>168</v>
      </c>
      <c r="AD11" s="90">
        <v>347</v>
      </c>
      <c r="AE11" s="90">
        <v>406</v>
      </c>
      <c r="AF11" s="90">
        <v>769</v>
      </c>
      <c r="AG11" s="90">
        <v>85037</v>
      </c>
      <c r="AH11" s="90">
        <v>120</v>
      </c>
      <c r="AI11" s="90">
        <v>1046</v>
      </c>
      <c r="AJ11" s="90">
        <v>2623</v>
      </c>
      <c r="AK11" s="90">
        <v>174</v>
      </c>
      <c r="AL11" s="42">
        <v>338</v>
      </c>
      <c r="AM11" s="61">
        <v>411506</v>
      </c>
      <c r="AN11" s="65">
        <v>1695</v>
      </c>
      <c r="AO11" s="90">
        <v>23342</v>
      </c>
      <c r="AP11" s="90">
        <v>0</v>
      </c>
      <c r="AQ11" s="90">
        <v>0</v>
      </c>
      <c r="AR11" s="90">
        <v>0</v>
      </c>
      <c r="AS11" s="90">
        <v>2099</v>
      </c>
      <c r="AT11" s="42">
        <v>2974</v>
      </c>
      <c r="AU11" s="61">
        <v>30110</v>
      </c>
      <c r="AV11" s="61">
        <v>441616</v>
      </c>
      <c r="AW11" s="61">
        <v>508893</v>
      </c>
      <c r="AX11" s="61">
        <v>539003</v>
      </c>
      <c r="AY11" s="61">
        <v>950509</v>
      </c>
      <c r="AZ11" s="61">
        <v>-270713</v>
      </c>
      <c r="BA11" s="61">
        <v>268290</v>
      </c>
      <c r="BB11" s="61">
        <v>679796</v>
      </c>
    </row>
    <row r="12" spans="1:54" ht="15" customHeight="1">
      <c r="A12" s="127">
        <v>21</v>
      </c>
      <c r="B12" s="42" t="s">
        <v>8</v>
      </c>
      <c r="C12" s="65">
        <v>1789</v>
      </c>
      <c r="D12" s="90">
        <v>671</v>
      </c>
      <c r="E12" s="90">
        <v>2628</v>
      </c>
      <c r="F12" s="90">
        <v>815</v>
      </c>
      <c r="G12" s="90">
        <v>662</v>
      </c>
      <c r="H12" s="90">
        <v>127</v>
      </c>
      <c r="I12" s="90">
        <v>333</v>
      </c>
      <c r="J12" s="90">
        <v>170945</v>
      </c>
      <c r="K12" s="90">
        <v>41695</v>
      </c>
      <c r="L12" s="90">
        <v>2637</v>
      </c>
      <c r="M12" s="90">
        <v>80864</v>
      </c>
      <c r="N12" s="90">
        <v>2225</v>
      </c>
      <c r="O12" s="90">
        <v>92</v>
      </c>
      <c r="P12" s="90">
        <v>458</v>
      </c>
      <c r="Q12" s="90">
        <v>829</v>
      </c>
      <c r="R12" s="90">
        <v>48</v>
      </c>
      <c r="S12" s="90">
        <v>35</v>
      </c>
      <c r="T12" s="90">
        <v>509</v>
      </c>
      <c r="U12" s="90">
        <v>344</v>
      </c>
      <c r="V12" s="90">
        <v>9097</v>
      </c>
      <c r="W12" s="90">
        <v>31752</v>
      </c>
      <c r="X12" s="90">
        <v>550</v>
      </c>
      <c r="Y12" s="90">
        <v>867</v>
      </c>
      <c r="Z12" s="90">
        <v>1646</v>
      </c>
      <c r="AA12" s="90">
        <v>124</v>
      </c>
      <c r="AB12" s="90">
        <v>273</v>
      </c>
      <c r="AC12" s="90">
        <v>62590</v>
      </c>
      <c r="AD12" s="90">
        <v>256</v>
      </c>
      <c r="AE12" s="90">
        <v>4228</v>
      </c>
      <c r="AF12" s="90">
        <v>949</v>
      </c>
      <c r="AG12" s="90">
        <v>2236</v>
      </c>
      <c r="AH12" s="90">
        <v>285</v>
      </c>
      <c r="AI12" s="90">
        <v>746</v>
      </c>
      <c r="AJ12" s="90">
        <v>7817</v>
      </c>
      <c r="AK12" s="90">
        <v>0</v>
      </c>
      <c r="AL12" s="42">
        <v>833</v>
      </c>
      <c r="AM12" s="61">
        <v>431955</v>
      </c>
      <c r="AN12" s="65">
        <v>258</v>
      </c>
      <c r="AO12" s="90">
        <v>69102</v>
      </c>
      <c r="AP12" s="90">
        <v>0</v>
      </c>
      <c r="AQ12" s="90">
        <v>0</v>
      </c>
      <c r="AR12" s="90">
        <v>0</v>
      </c>
      <c r="AS12" s="90">
        <v>7741</v>
      </c>
      <c r="AT12" s="42">
        <v>692</v>
      </c>
      <c r="AU12" s="61">
        <v>77793</v>
      </c>
      <c r="AV12" s="61">
        <v>509748</v>
      </c>
      <c r="AW12" s="61">
        <v>495719</v>
      </c>
      <c r="AX12" s="61">
        <v>573512</v>
      </c>
      <c r="AY12" s="61">
        <v>1005467</v>
      </c>
      <c r="AZ12" s="61">
        <v>-258371</v>
      </c>
      <c r="BA12" s="61">
        <v>315141</v>
      </c>
      <c r="BB12" s="61">
        <v>747096</v>
      </c>
    </row>
    <row r="13" spans="1:54" ht="15" customHeight="1">
      <c r="A13" s="128">
        <v>25</v>
      </c>
      <c r="B13" s="43" t="s">
        <v>9</v>
      </c>
      <c r="C13" s="72">
        <v>409</v>
      </c>
      <c r="D13" s="91">
        <v>21</v>
      </c>
      <c r="E13" s="91">
        <v>1</v>
      </c>
      <c r="F13" s="91">
        <v>2</v>
      </c>
      <c r="G13" s="91">
        <v>1037</v>
      </c>
      <c r="H13" s="91">
        <v>14</v>
      </c>
      <c r="I13" s="91">
        <v>258</v>
      </c>
      <c r="J13" s="91">
        <v>1058</v>
      </c>
      <c r="K13" s="91">
        <v>71</v>
      </c>
      <c r="L13" s="91">
        <v>5816</v>
      </c>
      <c r="M13" s="91">
        <v>4123</v>
      </c>
      <c r="N13" s="91">
        <v>497</v>
      </c>
      <c r="O13" s="91">
        <v>117</v>
      </c>
      <c r="P13" s="91">
        <v>1390</v>
      </c>
      <c r="Q13" s="91">
        <v>7158</v>
      </c>
      <c r="R13" s="91">
        <v>299</v>
      </c>
      <c r="S13" s="91">
        <v>1480</v>
      </c>
      <c r="T13" s="91">
        <v>4232</v>
      </c>
      <c r="U13" s="91">
        <v>391</v>
      </c>
      <c r="V13" s="91">
        <v>27855</v>
      </c>
      <c r="W13" s="91">
        <v>15</v>
      </c>
      <c r="X13" s="91">
        <v>131</v>
      </c>
      <c r="Y13" s="91">
        <v>31</v>
      </c>
      <c r="Z13" s="91">
        <v>141</v>
      </c>
      <c r="AA13" s="91">
        <v>2</v>
      </c>
      <c r="AB13" s="91">
        <v>35</v>
      </c>
      <c r="AC13" s="91">
        <v>32</v>
      </c>
      <c r="AD13" s="91">
        <v>1</v>
      </c>
      <c r="AE13" s="91">
        <v>82</v>
      </c>
      <c r="AF13" s="91">
        <v>410</v>
      </c>
      <c r="AG13" s="91">
        <v>455</v>
      </c>
      <c r="AH13" s="91">
        <v>21</v>
      </c>
      <c r="AI13" s="91">
        <v>313</v>
      </c>
      <c r="AJ13" s="91">
        <v>1040</v>
      </c>
      <c r="AK13" s="91">
        <v>60</v>
      </c>
      <c r="AL13" s="43">
        <v>203</v>
      </c>
      <c r="AM13" s="69">
        <v>59201</v>
      </c>
      <c r="AN13" s="72">
        <v>151</v>
      </c>
      <c r="AO13" s="91">
        <v>1004</v>
      </c>
      <c r="AP13" s="91">
        <v>0</v>
      </c>
      <c r="AQ13" s="91">
        <v>0</v>
      </c>
      <c r="AR13" s="91">
        <v>0</v>
      </c>
      <c r="AS13" s="91">
        <v>115</v>
      </c>
      <c r="AT13" s="43">
        <v>431</v>
      </c>
      <c r="AU13" s="69">
        <v>1701</v>
      </c>
      <c r="AV13" s="69">
        <v>60902</v>
      </c>
      <c r="AW13" s="69">
        <v>69001</v>
      </c>
      <c r="AX13" s="69">
        <v>70702</v>
      </c>
      <c r="AY13" s="69">
        <v>129903</v>
      </c>
      <c r="AZ13" s="69">
        <v>-34019</v>
      </c>
      <c r="BA13" s="69">
        <v>36683</v>
      </c>
      <c r="BB13" s="69">
        <v>95884</v>
      </c>
    </row>
    <row r="14" spans="1:54" ht="15" customHeight="1">
      <c r="A14" s="127">
        <v>26</v>
      </c>
      <c r="B14" s="42" t="s">
        <v>10</v>
      </c>
      <c r="C14" s="65">
        <v>6</v>
      </c>
      <c r="D14" s="90">
        <v>0</v>
      </c>
      <c r="E14" s="90">
        <v>20</v>
      </c>
      <c r="F14" s="90">
        <v>3</v>
      </c>
      <c r="G14" s="90">
        <v>0</v>
      </c>
      <c r="H14" s="90">
        <v>4</v>
      </c>
      <c r="I14" s="90">
        <v>247</v>
      </c>
      <c r="J14" s="90">
        <v>1</v>
      </c>
      <c r="K14" s="90">
        <v>-1</v>
      </c>
      <c r="L14" s="90">
        <v>684</v>
      </c>
      <c r="M14" s="90">
        <v>807729</v>
      </c>
      <c r="N14" s="90">
        <v>120</v>
      </c>
      <c r="O14" s="90">
        <v>8972</v>
      </c>
      <c r="P14" s="90">
        <v>10081</v>
      </c>
      <c r="Q14" s="90">
        <v>133</v>
      </c>
      <c r="R14" s="90">
        <v>1739</v>
      </c>
      <c r="S14" s="90">
        <v>4663</v>
      </c>
      <c r="T14" s="90">
        <v>29094</v>
      </c>
      <c r="U14" s="90">
        <v>343</v>
      </c>
      <c r="V14" s="90">
        <v>12373</v>
      </c>
      <c r="W14" s="90">
        <v>0</v>
      </c>
      <c r="X14" s="90">
        <v>13</v>
      </c>
      <c r="Y14" s="90">
        <v>0</v>
      </c>
      <c r="Z14" s="90">
        <v>0</v>
      </c>
      <c r="AA14" s="90">
        <v>0</v>
      </c>
      <c r="AB14" s="90">
        <v>0</v>
      </c>
      <c r="AC14" s="90">
        <v>22</v>
      </c>
      <c r="AD14" s="90">
        <v>0</v>
      </c>
      <c r="AE14" s="90">
        <v>9</v>
      </c>
      <c r="AF14" s="90">
        <v>0</v>
      </c>
      <c r="AG14" s="90">
        <v>2</v>
      </c>
      <c r="AH14" s="90">
        <v>0</v>
      </c>
      <c r="AI14" s="90">
        <v>33</v>
      </c>
      <c r="AJ14" s="90">
        <v>9</v>
      </c>
      <c r="AK14" s="90">
        <v>0</v>
      </c>
      <c r="AL14" s="42">
        <v>288</v>
      </c>
      <c r="AM14" s="61">
        <v>876587</v>
      </c>
      <c r="AN14" s="65">
        <v>0</v>
      </c>
      <c r="AO14" s="90">
        <v>1</v>
      </c>
      <c r="AP14" s="90">
        <v>0</v>
      </c>
      <c r="AQ14" s="90">
        <v>-402</v>
      </c>
      <c r="AR14" s="90">
        <v>0</v>
      </c>
      <c r="AS14" s="90">
        <v>6778</v>
      </c>
      <c r="AT14" s="42">
        <v>321</v>
      </c>
      <c r="AU14" s="61">
        <v>6698</v>
      </c>
      <c r="AV14" s="61">
        <v>883285</v>
      </c>
      <c r="AW14" s="61">
        <v>778985</v>
      </c>
      <c r="AX14" s="61">
        <v>785683</v>
      </c>
      <c r="AY14" s="61">
        <v>1662270</v>
      </c>
      <c r="AZ14" s="61">
        <v>-233913</v>
      </c>
      <c r="BA14" s="61">
        <v>551770</v>
      </c>
      <c r="BB14" s="61">
        <v>1428357</v>
      </c>
    </row>
    <row r="15" spans="1:54" ht="15" customHeight="1">
      <c r="A15" s="127">
        <v>27</v>
      </c>
      <c r="B15" s="42" t="s">
        <v>11</v>
      </c>
      <c r="C15" s="65">
        <v>0</v>
      </c>
      <c r="D15" s="90">
        <v>0</v>
      </c>
      <c r="E15" s="90">
        <v>0</v>
      </c>
      <c r="F15" s="90">
        <v>8</v>
      </c>
      <c r="G15" s="90">
        <v>264</v>
      </c>
      <c r="H15" s="90">
        <v>0</v>
      </c>
      <c r="I15" s="90">
        <v>81</v>
      </c>
      <c r="J15" s="90">
        <v>1009</v>
      </c>
      <c r="K15" s="90">
        <v>6</v>
      </c>
      <c r="L15" s="90">
        <v>988</v>
      </c>
      <c r="M15" s="90">
        <v>1883</v>
      </c>
      <c r="N15" s="90">
        <v>24465</v>
      </c>
      <c r="O15" s="90">
        <v>1608</v>
      </c>
      <c r="P15" s="90">
        <v>12355</v>
      </c>
      <c r="Q15" s="90">
        <v>12054</v>
      </c>
      <c r="R15" s="90">
        <v>2240</v>
      </c>
      <c r="S15" s="90">
        <v>10942</v>
      </c>
      <c r="T15" s="90">
        <v>5795</v>
      </c>
      <c r="U15" s="90">
        <v>374</v>
      </c>
      <c r="V15" s="90">
        <v>4775</v>
      </c>
      <c r="W15" s="90">
        <v>90</v>
      </c>
      <c r="X15" s="90">
        <v>11</v>
      </c>
      <c r="Y15" s="90">
        <v>0</v>
      </c>
      <c r="Z15" s="90">
        <v>7</v>
      </c>
      <c r="AA15" s="90">
        <v>0</v>
      </c>
      <c r="AB15" s="90">
        <v>0</v>
      </c>
      <c r="AC15" s="90">
        <v>20</v>
      </c>
      <c r="AD15" s="90">
        <v>20</v>
      </c>
      <c r="AE15" s="90">
        <v>82</v>
      </c>
      <c r="AF15" s="90">
        <v>7</v>
      </c>
      <c r="AG15" s="90">
        <v>984</v>
      </c>
      <c r="AH15" s="90">
        <v>12</v>
      </c>
      <c r="AI15" s="90">
        <v>121</v>
      </c>
      <c r="AJ15" s="90">
        <v>141</v>
      </c>
      <c r="AK15" s="90">
        <v>10</v>
      </c>
      <c r="AL15" s="42">
        <v>221</v>
      </c>
      <c r="AM15" s="61">
        <v>80573</v>
      </c>
      <c r="AN15" s="65">
        <v>14</v>
      </c>
      <c r="AO15" s="90">
        <v>1556</v>
      </c>
      <c r="AP15" s="90">
        <v>0</v>
      </c>
      <c r="AQ15" s="90">
        <v>0</v>
      </c>
      <c r="AR15" s="90">
        <v>7525</v>
      </c>
      <c r="AS15" s="90">
        <v>7292</v>
      </c>
      <c r="AT15" s="42">
        <v>3</v>
      </c>
      <c r="AU15" s="61">
        <v>16390</v>
      </c>
      <c r="AV15" s="61">
        <v>96963</v>
      </c>
      <c r="AW15" s="61">
        <v>410641</v>
      </c>
      <c r="AX15" s="61">
        <v>427031</v>
      </c>
      <c r="AY15" s="61">
        <v>507604</v>
      </c>
      <c r="AZ15" s="61">
        <v>-79237</v>
      </c>
      <c r="BA15" s="61">
        <v>347794</v>
      </c>
      <c r="BB15" s="61">
        <v>428367</v>
      </c>
    </row>
    <row r="16" spans="1:54" ht="15" customHeight="1">
      <c r="A16" s="127">
        <v>28</v>
      </c>
      <c r="B16" s="42" t="s">
        <v>12</v>
      </c>
      <c r="C16" s="65">
        <v>166</v>
      </c>
      <c r="D16" s="90">
        <v>17</v>
      </c>
      <c r="E16" s="90">
        <v>89</v>
      </c>
      <c r="F16" s="90">
        <v>346</v>
      </c>
      <c r="G16" s="90">
        <v>4390</v>
      </c>
      <c r="H16" s="90">
        <v>28</v>
      </c>
      <c r="I16" s="90">
        <v>498</v>
      </c>
      <c r="J16" s="90">
        <v>1560</v>
      </c>
      <c r="K16" s="90">
        <v>474</v>
      </c>
      <c r="L16" s="90">
        <v>861</v>
      </c>
      <c r="M16" s="90">
        <v>58</v>
      </c>
      <c r="N16" s="90">
        <v>152</v>
      </c>
      <c r="O16" s="90">
        <v>1551</v>
      </c>
      <c r="P16" s="90">
        <v>5046</v>
      </c>
      <c r="Q16" s="90">
        <v>3435</v>
      </c>
      <c r="R16" s="90">
        <v>1078</v>
      </c>
      <c r="S16" s="90">
        <v>5016</v>
      </c>
      <c r="T16" s="90">
        <v>4044</v>
      </c>
      <c r="U16" s="90">
        <v>1212</v>
      </c>
      <c r="V16" s="90">
        <v>42974</v>
      </c>
      <c r="W16" s="90">
        <v>117</v>
      </c>
      <c r="X16" s="90">
        <v>31</v>
      </c>
      <c r="Y16" s="90">
        <v>10</v>
      </c>
      <c r="Z16" s="90">
        <v>1551</v>
      </c>
      <c r="AA16" s="90">
        <v>22</v>
      </c>
      <c r="AB16" s="90">
        <v>166</v>
      </c>
      <c r="AC16" s="90">
        <v>822</v>
      </c>
      <c r="AD16" s="90">
        <v>104</v>
      </c>
      <c r="AE16" s="90">
        <v>1938</v>
      </c>
      <c r="AF16" s="90">
        <v>32</v>
      </c>
      <c r="AG16" s="90">
        <v>218</v>
      </c>
      <c r="AH16" s="90">
        <v>126</v>
      </c>
      <c r="AI16" s="90">
        <v>278</v>
      </c>
      <c r="AJ16" s="90">
        <v>876</v>
      </c>
      <c r="AK16" s="90">
        <v>4</v>
      </c>
      <c r="AL16" s="42">
        <v>110</v>
      </c>
      <c r="AM16" s="61">
        <v>79400</v>
      </c>
      <c r="AN16" s="65">
        <v>311</v>
      </c>
      <c r="AO16" s="90">
        <v>2470</v>
      </c>
      <c r="AP16" s="90">
        <v>1</v>
      </c>
      <c r="AQ16" s="90">
        <v>33</v>
      </c>
      <c r="AR16" s="90">
        <v>2086</v>
      </c>
      <c r="AS16" s="90">
        <v>-13</v>
      </c>
      <c r="AT16" s="42">
        <v>64</v>
      </c>
      <c r="AU16" s="61">
        <v>4952</v>
      </c>
      <c r="AV16" s="61">
        <v>84352</v>
      </c>
      <c r="AW16" s="61">
        <v>22917</v>
      </c>
      <c r="AX16" s="61">
        <v>27869</v>
      </c>
      <c r="AY16" s="61">
        <v>107269</v>
      </c>
      <c r="AZ16" s="61">
        <v>-74368</v>
      </c>
      <c r="BA16" s="61">
        <v>-46499</v>
      </c>
      <c r="BB16" s="61">
        <v>32901</v>
      </c>
    </row>
    <row r="17" spans="1:54" ht="15" customHeight="1">
      <c r="A17" s="127">
        <v>29</v>
      </c>
      <c r="B17" s="42" t="s">
        <v>13</v>
      </c>
      <c r="C17" s="65">
        <v>32</v>
      </c>
      <c r="D17" s="90">
        <v>3</v>
      </c>
      <c r="E17" s="90">
        <v>1</v>
      </c>
      <c r="F17" s="90">
        <v>49</v>
      </c>
      <c r="G17" s="90">
        <v>0</v>
      </c>
      <c r="H17" s="90">
        <v>0</v>
      </c>
      <c r="I17" s="90">
        <v>91</v>
      </c>
      <c r="J17" s="90">
        <v>3</v>
      </c>
      <c r="K17" s="90">
        <v>6</v>
      </c>
      <c r="L17" s="90">
        <v>325</v>
      </c>
      <c r="M17" s="90">
        <v>11</v>
      </c>
      <c r="N17" s="90">
        <v>0</v>
      </c>
      <c r="O17" s="90">
        <v>59</v>
      </c>
      <c r="P17" s="90">
        <v>31031</v>
      </c>
      <c r="Q17" s="90">
        <v>1505</v>
      </c>
      <c r="R17" s="90">
        <v>451</v>
      </c>
      <c r="S17" s="90">
        <v>2114</v>
      </c>
      <c r="T17" s="90">
        <v>3200</v>
      </c>
      <c r="U17" s="90">
        <v>204</v>
      </c>
      <c r="V17" s="90">
        <v>3107</v>
      </c>
      <c r="W17" s="90">
        <v>1</v>
      </c>
      <c r="X17" s="90">
        <v>174</v>
      </c>
      <c r="Y17" s="90">
        <v>1</v>
      </c>
      <c r="Z17" s="90">
        <v>497</v>
      </c>
      <c r="AA17" s="90">
        <v>3</v>
      </c>
      <c r="AB17" s="90">
        <v>0</v>
      </c>
      <c r="AC17" s="90">
        <v>63</v>
      </c>
      <c r="AD17" s="90">
        <v>18</v>
      </c>
      <c r="AE17" s="90">
        <v>4169</v>
      </c>
      <c r="AF17" s="90">
        <v>0</v>
      </c>
      <c r="AG17" s="90">
        <v>6138</v>
      </c>
      <c r="AH17" s="90">
        <v>0</v>
      </c>
      <c r="AI17" s="90">
        <v>5025</v>
      </c>
      <c r="AJ17" s="90">
        <v>2958</v>
      </c>
      <c r="AK17" s="90">
        <v>279</v>
      </c>
      <c r="AL17" s="42">
        <v>0</v>
      </c>
      <c r="AM17" s="61">
        <v>61518</v>
      </c>
      <c r="AN17" s="65">
        <v>26</v>
      </c>
      <c r="AO17" s="90">
        <v>1590</v>
      </c>
      <c r="AP17" s="90">
        <v>7</v>
      </c>
      <c r="AQ17" s="90">
        <v>4409</v>
      </c>
      <c r="AR17" s="90">
        <v>218861</v>
      </c>
      <c r="AS17" s="90">
        <v>2016</v>
      </c>
      <c r="AT17" s="42">
        <v>1621</v>
      </c>
      <c r="AU17" s="61">
        <v>228530</v>
      </c>
      <c r="AV17" s="61">
        <v>290048</v>
      </c>
      <c r="AW17" s="61">
        <v>227439</v>
      </c>
      <c r="AX17" s="61">
        <v>455969</v>
      </c>
      <c r="AY17" s="61">
        <v>517487</v>
      </c>
      <c r="AZ17" s="61">
        <v>-236549</v>
      </c>
      <c r="BA17" s="61">
        <v>219420</v>
      </c>
      <c r="BB17" s="61">
        <v>280938</v>
      </c>
    </row>
    <row r="18" spans="1:54" ht="15" customHeight="1">
      <c r="A18" s="128">
        <v>32</v>
      </c>
      <c r="B18" s="43" t="s">
        <v>16</v>
      </c>
      <c r="C18" s="72">
        <v>0</v>
      </c>
      <c r="D18" s="91">
        <v>0</v>
      </c>
      <c r="E18" s="91">
        <v>0</v>
      </c>
      <c r="F18" s="91">
        <v>2</v>
      </c>
      <c r="G18" s="91">
        <v>0</v>
      </c>
      <c r="H18" s="91">
        <v>0</v>
      </c>
      <c r="I18" s="91">
        <v>0</v>
      </c>
      <c r="J18" s="91">
        <v>0</v>
      </c>
      <c r="K18" s="91">
        <v>0</v>
      </c>
      <c r="L18" s="91">
        <v>0</v>
      </c>
      <c r="M18" s="91">
        <v>1</v>
      </c>
      <c r="N18" s="91">
        <v>25</v>
      </c>
      <c r="O18" s="91">
        <v>39</v>
      </c>
      <c r="P18" s="91">
        <v>34832</v>
      </c>
      <c r="Q18" s="91">
        <v>62088</v>
      </c>
      <c r="R18" s="91">
        <v>6044</v>
      </c>
      <c r="S18" s="91">
        <v>44464</v>
      </c>
      <c r="T18" s="91">
        <v>1166</v>
      </c>
      <c r="U18" s="91">
        <v>17</v>
      </c>
      <c r="V18" s="91">
        <v>121</v>
      </c>
      <c r="W18" s="91">
        <v>1</v>
      </c>
      <c r="X18" s="91">
        <v>0</v>
      </c>
      <c r="Y18" s="91">
        <v>0</v>
      </c>
      <c r="Z18" s="91">
        <v>16</v>
      </c>
      <c r="AA18" s="91">
        <v>6</v>
      </c>
      <c r="AB18" s="91">
        <v>0</v>
      </c>
      <c r="AC18" s="91">
        <v>1</v>
      </c>
      <c r="AD18" s="91">
        <v>128</v>
      </c>
      <c r="AE18" s="91">
        <v>846</v>
      </c>
      <c r="AF18" s="91">
        <v>130</v>
      </c>
      <c r="AG18" s="91">
        <v>3</v>
      </c>
      <c r="AH18" s="91">
        <v>0</v>
      </c>
      <c r="AI18" s="91">
        <v>2484</v>
      </c>
      <c r="AJ18" s="91">
        <v>2</v>
      </c>
      <c r="AK18" s="91">
        <v>317</v>
      </c>
      <c r="AL18" s="43">
        <v>0</v>
      </c>
      <c r="AM18" s="69">
        <v>152733</v>
      </c>
      <c r="AN18" s="72">
        <v>10</v>
      </c>
      <c r="AO18" s="91">
        <v>586</v>
      </c>
      <c r="AP18" s="91">
        <v>0</v>
      </c>
      <c r="AQ18" s="91">
        <v>0</v>
      </c>
      <c r="AR18" s="91">
        <v>0</v>
      </c>
      <c r="AS18" s="91">
        <v>4795</v>
      </c>
      <c r="AT18" s="43">
        <v>6197</v>
      </c>
      <c r="AU18" s="69">
        <v>11588</v>
      </c>
      <c r="AV18" s="69">
        <v>164321</v>
      </c>
      <c r="AW18" s="69">
        <v>266586</v>
      </c>
      <c r="AX18" s="69">
        <v>278174</v>
      </c>
      <c r="AY18" s="69">
        <v>430907</v>
      </c>
      <c r="AZ18" s="69">
        <v>-156272</v>
      </c>
      <c r="BA18" s="69">
        <v>121902</v>
      </c>
      <c r="BB18" s="69">
        <v>274635</v>
      </c>
    </row>
    <row r="19" spans="1:54" ht="15" customHeight="1">
      <c r="A19" s="127">
        <v>33</v>
      </c>
      <c r="B19" s="42" t="s">
        <v>14</v>
      </c>
      <c r="C19" s="65">
        <v>5</v>
      </c>
      <c r="D19" s="90">
        <v>0</v>
      </c>
      <c r="E19" s="90">
        <v>31</v>
      </c>
      <c r="F19" s="90">
        <v>14</v>
      </c>
      <c r="G19" s="90">
        <v>0</v>
      </c>
      <c r="H19" s="90">
        <v>0</v>
      </c>
      <c r="I19" s="90">
        <v>6</v>
      </c>
      <c r="J19" s="90">
        <v>0</v>
      </c>
      <c r="K19" s="90">
        <v>0</v>
      </c>
      <c r="L19" s="90">
        <v>7</v>
      </c>
      <c r="M19" s="90">
        <v>0</v>
      </c>
      <c r="N19" s="90">
        <v>5</v>
      </c>
      <c r="O19" s="90">
        <v>14</v>
      </c>
      <c r="P19" s="90">
        <v>4000</v>
      </c>
      <c r="Q19" s="90">
        <v>4489</v>
      </c>
      <c r="R19" s="90">
        <v>4680</v>
      </c>
      <c r="S19" s="90">
        <v>4784</v>
      </c>
      <c r="T19" s="90">
        <v>11595</v>
      </c>
      <c r="U19" s="90">
        <v>10</v>
      </c>
      <c r="V19" s="90">
        <v>3630</v>
      </c>
      <c r="W19" s="90">
        <v>1</v>
      </c>
      <c r="X19" s="90">
        <v>3</v>
      </c>
      <c r="Y19" s="90">
        <v>0</v>
      </c>
      <c r="Z19" s="90">
        <v>130</v>
      </c>
      <c r="AA19" s="90">
        <v>1</v>
      </c>
      <c r="AB19" s="90">
        <v>5</v>
      </c>
      <c r="AC19" s="90">
        <v>90</v>
      </c>
      <c r="AD19" s="90">
        <v>32</v>
      </c>
      <c r="AE19" s="90">
        <v>707</v>
      </c>
      <c r="AF19" s="90">
        <v>147</v>
      </c>
      <c r="AG19" s="90">
        <v>89</v>
      </c>
      <c r="AH19" s="90">
        <v>0</v>
      </c>
      <c r="AI19" s="90">
        <v>1555</v>
      </c>
      <c r="AJ19" s="90">
        <v>166</v>
      </c>
      <c r="AK19" s="90">
        <v>0</v>
      </c>
      <c r="AL19" s="42">
        <v>37</v>
      </c>
      <c r="AM19" s="61">
        <v>36233</v>
      </c>
      <c r="AN19" s="65">
        <v>541</v>
      </c>
      <c r="AO19" s="90">
        <v>14664</v>
      </c>
      <c r="AP19" s="90">
        <v>0</v>
      </c>
      <c r="AQ19" s="90">
        <v>5059</v>
      </c>
      <c r="AR19" s="90">
        <v>52349</v>
      </c>
      <c r="AS19" s="90">
        <v>641</v>
      </c>
      <c r="AT19" s="42">
        <v>120</v>
      </c>
      <c r="AU19" s="61">
        <v>73374</v>
      </c>
      <c r="AV19" s="61">
        <v>109607</v>
      </c>
      <c r="AW19" s="61">
        <v>36095</v>
      </c>
      <c r="AX19" s="61">
        <v>109469</v>
      </c>
      <c r="AY19" s="61">
        <v>145702</v>
      </c>
      <c r="AZ19" s="61">
        <v>-102064</v>
      </c>
      <c r="BA19" s="61">
        <v>7405</v>
      </c>
      <c r="BB19" s="61">
        <v>43638</v>
      </c>
    </row>
    <row r="20" spans="1:54" ht="15" customHeight="1">
      <c r="A20" s="127">
        <v>34</v>
      </c>
      <c r="B20" s="42" t="s">
        <v>15</v>
      </c>
      <c r="C20" s="65">
        <v>0</v>
      </c>
      <c r="D20" s="90">
        <v>2</v>
      </c>
      <c r="E20" s="90">
        <v>1</v>
      </c>
      <c r="F20" s="90">
        <v>0</v>
      </c>
      <c r="G20" s="90">
        <v>9</v>
      </c>
      <c r="H20" s="90">
        <v>0</v>
      </c>
      <c r="I20" s="90">
        <v>0</v>
      </c>
      <c r="J20" s="90">
        <v>6</v>
      </c>
      <c r="K20" s="90">
        <v>3</v>
      </c>
      <c r="L20" s="90">
        <v>1</v>
      </c>
      <c r="M20" s="90">
        <v>0</v>
      </c>
      <c r="N20" s="90">
        <v>1</v>
      </c>
      <c r="O20" s="90">
        <v>2</v>
      </c>
      <c r="P20" s="90">
        <v>107</v>
      </c>
      <c r="Q20" s="90">
        <v>50</v>
      </c>
      <c r="R20" s="90">
        <v>3</v>
      </c>
      <c r="S20" s="90">
        <v>7375</v>
      </c>
      <c r="T20" s="90">
        <v>4657</v>
      </c>
      <c r="U20" s="90">
        <v>2</v>
      </c>
      <c r="V20" s="90">
        <v>882</v>
      </c>
      <c r="W20" s="90">
        <v>8</v>
      </c>
      <c r="X20" s="90">
        <v>0</v>
      </c>
      <c r="Y20" s="90">
        <v>2</v>
      </c>
      <c r="Z20" s="90">
        <v>256</v>
      </c>
      <c r="AA20" s="90">
        <v>42</v>
      </c>
      <c r="AB20" s="90">
        <v>33</v>
      </c>
      <c r="AC20" s="90">
        <v>64</v>
      </c>
      <c r="AD20" s="90">
        <v>44</v>
      </c>
      <c r="AE20" s="90">
        <v>820</v>
      </c>
      <c r="AF20" s="90">
        <v>20</v>
      </c>
      <c r="AG20" s="90">
        <v>29</v>
      </c>
      <c r="AH20" s="90">
        <v>6</v>
      </c>
      <c r="AI20" s="90">
        <v>271</v>
      </c>
      <c r="AJ20" s="90">
        <v>219</v>
      </c>
      <c r="AK20" s="90">
        <v>0</v>
      </c>
      <c r="AL20" s="42">
        <v>0</v>
      </c>
      <c r="AM20" s="61">
        <v>14915</v>
      </c>
      <c r="AN20" s="65">
        <v>887</v>
      </c>
      <c r="AO20" s="90">
        <v>35178</v>
      </c>
      <c r="AP20" s="90">
        <v>0</v>
      </c>
      <c r="AQ20" s="90">
        <v>9893</v>
      </c>
      <c r="AR20" s="90">
        <v>24043</v>
      </c>
      <c r="AS20" s="90">
        <v>-1030</v>
      </c>
      <c r="AT20" s="42">
        <v>0</v>
      </c>
      <c r="AU20" s="61">
        <v>68971</v>
      </c>
      <c r="AV20" s="61">
        <v>83886</v>
      </c>
      <c r="AW20" s="61">
        <v>176138</v>
      </c>
      <c r="AX20" s="61">
        <v>245109</v>
      </c>
      <c r="AY20" s="61">
        <v>260024</v>
      </c>
      <c r="AZ20" s="61">
        <v>-76671</v>
      </c>
      <c r="BA20" s="61">
        <v>168438</v>
      </c>
      <c r="BB20" s="61">
        <v>183353</v>
      </c>
    </row>
    <row r="21" spans="1:54" ht="15" customHeight="1">
      <c r="A21" s="127">
        <v>35</v>
      </c>
      <c r="B21" s="42" t="s">
        <v>17</v>
      </c>
      <c r="C21" s="65">
        <v>0</v>
      </c>
      <c r="D21" s="90">
        <v>0</v>
      </c>
      <c r="E21" s="90">
        <v>1513</v>
      </c>
      <c r="F21" s="90">
        <v>0</v>
      </c>
      <c r="G21" s="90">
        <v>0</v>
      </c>
      <c r="H21" s="90">
        <v>0</v>
      </c>
      <c r="I21" s="90">
        <v>0</v>
      </c>
      <c r="J21" s="90">
        <v>0</v>
      </c>
      <c r="K21" s="90">
        <v>0</v>
      </c>
      <c r="L21" s="90">
        <v>0</v>
      </c>
      <c r="M21" s="90">
        <v>0</v>
      </c>
      <c r="N21" s="90">
        <v>0</v>
      </c>
      <c r="O21" s="90">
        <v>0</v>
      </c>
      <c r="P21" s="90">
        <v>1</v>
      </c>
      <c r="Q21" s="90">
        <v>0</v>
      </c>
      <c r="R21" s="90">
        <v>0</v>
      </c>
      <c r="S21" s="90">
        <v>0</v>
      </c>
      <c r="T21" s="90">
        <v>187250</v>
      </c>
      <c r="U21" s="90">
        <v>0</v>
      </c>
      <c r="V21" s="90">
        <v>0</v>
      </c>
      <c r="W21" s="90">
        <v>0</v>
      </c>
      <c r="X21" s="90">
        <v>0</v>
      </c>
      <c r="Y21" s="90">
        <v>0</v>
      </c>
      <c r="Z21" s="90">
        <v>0</v>
      </c>
      <c r="AA21" s="90">
        <v>0</v>
      </c>
      <c r="AB21" s="90">
        <v>0</v>
      </c>
      <c r="AC21" s="90">
        <v>5500</v>
      </c>
      <c r="AD21" s="90">
        <v>0</v>
      </c>
      <c r="AE21" s="90">
        <v>4119</v>
      </c>
      <c r="AF21" s="90">
        <v>16</v>
      </c>
      <c r="AG21" s="90">
        <v>0</v>
      </c>
      <c r="AH21" s="90">
        <v>0</v>
      </c>
      <c r="AI21" s="90">
        <v>7932</v>
      </c>
      <c r="AJ21" s="90">
        <v>7</v>
      </c>
      <c r="AK21" s="90">
        <v>0</v>
      </c>
      <c r="AL21" s="42">
        <v>0</v>
      </c>
      <c r="AM21" s="61">
        <v>206338</v>
      </c>
      <c r="AN21" s="65">
        <v>0</v>
      </c>
      <c r="AO21" s="90">
        <v>77185</v>
      </c>
      <c r="AP21" s="90">
        <v>0</v>
      </c>
      <c r="AQ21" s="90">
        <v>2551</v>
      </c>
      <c r="AR21" s="90">
        <v>26984</v>
      </c>
      <c r="AS21" s="90">
        <v>-3969</v>
      </c>
      <c r="AT21" s="42">
        <v>656</v>
      </c>
      <c r="AU21" s="61">
        <v>103407</v>
      </c>
      <c r="AV21" s="61">
        <v>309745</v>
      </c>
      <c r="AW21" s="61">
        <v>262243</v>
      </c>
      <c r="AX21" s="61">
        <v>365650</v>
      </c>
      <c r="AY21" s="61">
        <v>571988</v>
      </c>
      <c r="AZ21" s="61">
        <v>-173069</v>
      </c>
      <c r="BA21" s="61">
        <v>192581</v>
      </c>
      <c r="BB21" s="61">
        <v>398919</v>
      </c>
    </row>
    <row r="22" spans="1:54" ht="15" customHeight="1">
      <c r="A22" s="127">
        <v>39</v>
      </c>
      <c r="B22" s="42" t="s">
        <v>18</v>
      </c>
      <c r="C22" s="65">
        <v>1417</v>
      </c>
      <c r="D22" s="90">
        <v>665</v>
      </c>
      <c r="E22" s="90">
        <v>895</v>
      </c>
      <c r="F22" s="90">
        <v>235</v>
      </c>
      <c r="G22" s="90">
        <v>6013</v>
      </c>
      <c r="H22" s="90">
        <v>411</v>
      </c>
      <c r="I22" s="90">
        <v>1167</v>
      </c>
      <c r="J22" s="90">
        <v>3652</v>
      </c>
      <c r="K22" s="90">
        <v>4180</v>
      </c>
      <c r="L22" s="90">
        <v>1715</v>
      </c>
      <c r="M22" s="90">
        <v>15015</v>
      </c>
      <c r="N22" s="90">
        <v>3893</v>
      </c>
      <c r="O22" s="90">
        <v>157</v>
      </c>
      <c r="P22" s="90">
        <v>14800</v>
      </c>
      <c r="Q22" s="90">
        <v>10739</v>
      </c>
      <c r="R22" s="90">
        <v>1814</v>
      </c>
      <c r="S22" s="90">
        <v>9648</v>
      </c>
      <c r="T22" s="90">
        <v>14465</v>
      </c>
      <c r="U22" s="90">
        <v>19812</v>
      </c>
      <c r="V22" s="90">
        <v>8005</v>
      </c>
      <c r="W22" s="90">
        <v>2433</v>
      </c>
      <c r="X22" s="90">
        <v>1147</v>
      </c>
      <c r="Y22" s="90">
        <v>835</v>
      </c>
      <c r="Z22" s="90">
        <v>8319</v>
      </c>
      <c r="AA22" s="90">
        <v>4366</v>
      </c>
      <c r="AB22" s="90">
        <v>316</v>
      </c>
      <c r="AC22" s="90">
        <v>2463</v>
      </c>
      <c r="AD22" s="90">
        <v>4330</v>
      </c>
      <c r="AE22" s="90">
        <v>4828</v>
      </c>
      <c r="AF22" s="90">
        <v>4033</v>
      </c>
      <c r="AG22" s="90">
        <v>4448</v>
      </c>
      <c r="AH22" s="90">
        <v>2707</v>
      </c>
      <c r="AI22" s="90">
        <v>5093</v>
      </c>
      <c r="AJ22" s="90">
        <v>14829</v>
      </c>
      <c r="AK22" s="90">
        <v>2155</v>
      </c>
      <c r="AL22" s="42">
        <v>258</v>
      </c>
      <c r="AM22" s="61">
        <v>181258</v>
      </c>
      <c r="AN22" s="65">
        <v>2541</v>
      </c>
      <c r="AO22" s="90">
        <v>27395</v>
      </c>
      <c r="AP22" s="90">
        <v>19</v>
      </c>
      <c r="AQ22" s="90">
        <v>1086</v>
      </c>
      <c r="AR22" s="90">
        <v>6249</v>
      </c>
      <c r="AS22" s="90">
        <v>210</v>
      </c>
      <c r="AT22" s="42">
        <v>187</v>
      </c>
      <c r="AU22" s="61">
        <v>37687</v>
      </c>
      <c r="AV22" s="61">
        <v>218945</v>
      </c>
      <c r="AW22" s="61">
        <v>70914</v>
      </c>
      <c r="AX22" s="61">
        <v>108601</v>
      </c>
      <c r="AY22" s="61">
        <v>289859</v>
      </c>
      <c r="AZ22" s="61">
        <v>-173116</v>
      </c>
      <c r="BA22" s="61">
        <v>-64515</v>
      </c>
      <c r="BB22" s="61">
        <v>116743</v>
      </c>
    </row>
    <row r="23" spans="1:54" ht="15" customHeight="1">
      <c r="A23" s="128">
        <v>41</v>
      </c>
      <c r="B23" s="43" t="s">
        <v>19</v>
      </c>
      <c r="C23" s="72">
        <v>1005</v>
      </c>
      <c r="D23" s="91">
        <v>111</v>
      </c>
      <c r="E23" s="91">
        <v>129</v>
      </c>
      <c r="F23" s="91">
        <v>148</v>
      </c>
      <c r="G23" s="91">
        <v>264</v>
      </c>
      <c r="H23" s="91">
        <v>49</v>
      </c>
      <c r="I23" s="91">
        <v>429</v>
      </c>
      <c r="J23" s="91">
        <v>4156</v>
      </c>
      <c r="K23" s="91">
        <v>573</v>
      </c>
      <c r="L23" s="91">
        <v>1196</v>
      </c>
      <c r="M23" s="91">
        <v>8155</v>
      </c>
      <c r="N23" s="91">
        <v>2769</v>
      </c>
      <c r="O23" s="91">
        <v>230</v>
      </c>
      <c r="P23" s="91">
        <v>775</v>
      </c>
      <c r="Q23" s="91">
        <v>851</v>
      </c>
      <c r="R23" s="91">
        <v>167</v>
      </c>
      <c r="S23" s="91">
        <v>114</v>
      </c>
      <c r="T23" s="91">
        <v>473</v>
      </c>
      <c r="U23" s="91">
        <v>630</v>
      </c>
      <c r="V23" s="91">
        <v>579</v>
      </c>
      <c r="W23" s="91">
        <v>11326</v>
      </c>
      <c r="X23" s="91">
        <v>2171</v>
      </c>
      <c r="Y23" s="91">
        <v>423</v>
      </c>
      <c r="Z23" s="91">
        <v>4372</v>
      </c>
      <c r="AA23" s="91">
        <v>1299</v>
      </c>
      <c r="AB23" s="91">
        <v>21897</v>
      </c>
      <c r="AC23" s="91">
        <v>5441</v>
      </c>
      <c r="AD23" s="91">
        <v>2535</v>
      </c>
      <c r="AE23" s="91">
        <v>8525</v>
      </c>
      <c r="AF23" s="91">
        <v>3104</v>
      </c>
      <c r="AG23" s="91">
        <v>3412</v>
      </c>
      <c r="AH23" s="91">
        <v>207</v>
      </c>
      <c r="AI23" s="91">
        <v>728</v>
      </c>
      <c r="AJ23" s="91">
        <v>4711</v>
      </c>
      <c r="AK23" s="91">
        <v>0</v>
      </c>
      <c r="AL23" s="43">
        <v>0</v>
      </c>
      <c r="AM23" s="69">
        <v>92954</v>
      </c>
      <c r="AN23" s="72">
        <v>0</v>
      </c>
      <c r="AO23" s="91">
        <v>0</v>
      </c>
      <c r="AP23" s="91">
        <v>0</v>
      </c>
      <c r="AQ23" s="91">
        <v>195510</v>
      </c>
      <c r="AR23" s="91">
        <v>209991</v>
      </c>
      <c r="AS23" s="91">
        <v>0</v>
      </c>
      <c r="AT23" s="43">
        <v>0</v>
      </c>
      <c r="AU23" s="69">
        <v>405501</v>
      </c>
      <c r="AV23" s="69">
        <v>498455</v>
      </c>
      <c r="AW23" s="69">
        <v>0</v>
      </c>
      <c r="AX23" s="69">
        <v>405501</v>
      </c>
      <c r="AY23" s="69">
        <v>498455</v>
      </c>
      <c r="AZ23" s="69">
        <v>0</v>
      </c>
      <c r="BA23" s="69">
        <v>405501</v>
      </c>
      <c r="BB23" s="69">
        <v>498455</v>
      </c>
    </row>
    <row r="24" spans="1:54" ht="15" customHeight="1">
      <c r="A24" s="127">
        <v>46</v>
      </c>
      <c r="B24" s="42" t="s">
        <v>20</v>
      </c>
      <c r="C24" s="65">
        <v>1533</v>
      </c>
      <c r="D24" s="90">
        <v>259</v>
      </c>
      <c r="E24" s="90">
        <v>329</v>
      </c>
      <c r="F24" s="90">
        <v>940</v>
      </c>
      <c r="G24" s="90">
        <v>2153</v>
      </c>
      <c r="H24" s="90">
        <v>281</v>
      </c>
      <c r="I24" s="90">
        <v>2386</v>
      </c>
      <c r="J24" s="90">
        <v>14883</v>
      </c>
      <c r="K24" s="90">
        <v>4528</v>
      </c>
      <c r="L24" s="90">
        <v>6023</v>
      </c>
      <c r="M24" s="90">
        <v>18489</v>
      </c>
      <c r="N24" s="90">
        <v>12438</v>
      </c>
      <c r="O24" s="90">
        <v>504</v>
      </c>
      <c r="P24" s="90">
        <v>2732</v>
      </c>
      <c r="Q24" s="90">
        <v>9578</v>
      </c>
      <c r="R24" s="90">
        <v>345</v>
      </c>
      <c r="S24" s="90">
        <v>1028</v>
      </c>
      <c r="T24" s="90">
        <v>3522</v>
      </c>
      <c r="U24" s="90">
        <v>2178</v>
      </c>
      <c r="V24" s="90">
        <v>1991</v>
      </c>
      <c r="W24" s="90">
        <v>34075</v>
      </c>
      <c r="X24" s="90">
        <v>1373</v>
      </c>
      <c r="Y24" s="90">
        <v>2320</v>
      </c>
      <c r="Z24" s="90">
        <v>17381</v>
      </c>
      <c r="AA24" s="90">
        <v>881</v>
      </c>
      <c r="AB24" s="90">
        <v>1735</v>
      </c>
      <c r="AC24" s="90">
        <v>4125</v>
      </c>
      <c r="AD24" s="90">
        <v>2055</v>
      </c>
      <c r="AE24" s="90">
        <v>3991</v>
      </c>
      <c r="AF24" s="90">
        <v>4902</v>
      </c>
      <c r="AG24" s="90">
        <v>7239</v>
      </c>
      <c r="AH24" s="90">
        <v>205</v>
      </c>
      <c r="AI24" s="90">
        <v>1638</v>
      </c>
      <c r="AJ24" s="90">
        <v>22808</v>
      </c>
      <c r="AK24" s="90">
        <v>0</v>
      </c>
      <c r="AL24" s="42">
        <v>256</v>
      </c>
      <c r="AM24" s="61">
        <v>191104</v>
      </c>
      <c r="AN24" s="65">
        <v>52</v>
      </c>
      <c r="AO24" s="90">
        <v>49492</v>
      </c>
      <c r="AP24" s="90">
        <v>0</v>
      </c>
      <c r="AQ24" s="90">
        <v>0</v>
      </c>
      <c r="AR24" s="90">
        <v>0</v>
      </c>
      <c r="AS24" s="90">
        <v>0</v>
      </c>
      <c r="AT24" s="42">
        <v>0</v>
      </c>
      <c r="AU24" s="61">
        <v>49544</v>
      </c>
      <c r="AV24" s="61">
        <v>240648</v>
      </c>
      <c r="AW24" s="61">
        <v>101561</v>
      </c>
      <c r="AX24" s="61">
        <v>151105</v>
      </c>
      <c r="AY24" s="61">
        <v>342209</v>
      </c>
      <c r="AZ24" s="61">
        <v>-28884</v>
      </c>
      <c r="BA24" s="61">
        <v>122221</v>
      </c>
      <c r="BB24" s="61">
        <v>313325</v>
      </c>
    </row>
    <row r="25" spans="1:54" ht="15" customHeight="1">
      <c r="A25" s="127">
        <v>47</v>
      </c>
      <c r="B25" s="42" t="s">
        <v>171</v>
      </c>
      <c r="C25" s="65">
        <v>170</v>
      </c>
      <c r="D25" s="90">
        <v>12</v>
      </c>
      <c r="E25" s="90">
        <v>21</v>
      </c>
      <c r="F25" s="90">
        <v>59</v>
      </c>
      <c r="G25" s="90">
        <v>587</v>
      </c>
      <c r="H25" s="90">
        <v>19</v>
      </c>
      <c r="I25" s="90">
        <v>215</v>
      </c>
      <c r="J25" s="90">
        <v>1332</v>
      </c>
      <c r="K25" s="90">
        <v>566</v>
      </c>
      <c r="L25" s="90">
        <v>121</v>
      </c>
      <c r="M25" s="90">
        <v>1034</v>
      </c>
      <c r="N25" s="90">
        <v>332</v>
      </c>
      <c r="O25" s="90">
        <v>19</v>
      </c>
      <c r="P25" s="90">
        <v>160</v>
      </c>
      <c r="Q25" s="90">
        <v>387</v>
      </c>
      <c r="R25" s="90">
        <v>28</v>
      </c>
      <c r="S25" s="90">
        <v>28</v>
      </c>
      <c r="T25" s="90">
        <v>138</v>
      </c>
      <c r="U25" s="90">
        <v>135</v>
      </c>
      <c r="V25" s="90">
        <v>384</v>
      </c>
      <c r="W25" s="90">
        <v>180</v>
      </c>
      <c r="X25" s="90">
        <v>3081</v>
      </c>
      <c r="Y25" s="90">
        <v>610</v>
      </c>
      <c r="Z25" s="90">
        <v>2018</v>
      </c>
      <c r="AA25" s="90">
        <v>340</v>
      </c>
      <c r="AB25" s="90">
        <v>166</v>
      </c>
      <c r="AC25" s="90">
        <v>1639</v>
      </c>
      <c r="AD25" s="90">
        <v>842</v>
      </c>
      <c r="AE25" s="90">
        <v>1512</v>
      </c>
      <c r="AF25" s="90">
        <v>2411</v>
      </c>
      <c r="AG25" s="90">
        <v>3701</v>
      </c>
      <c r="AH25" s="90">
        <v>137</v>
      </c>
      <c r="AI25" s="90">
        <v>217</v>
      </c>
      <c r="AJ25" s="90">
        <v>6309</v>
      </c>
      <c r="AK25" s="90">
        <v>0</v>
      </c>
      <c r="AL25" s="42">
        <v>86</v>
      </c>
      <c r="AM25" s="61">
        <v>28996</v>
      </c>
      <c r="AN25" s="65">
        <v>28</v>
      </c>
      <c r="AO25" s="90">
        <v>8177</v>
      </c>
      <c r="AP25" s="90">
        <v>-2634</v>
      </c>
      <c r="AQ25" s="90">
        <v>0</v>
      </c>
      <c r="AR25" s="90">
        <v>0</v>
      </c>
      <c r="AS25" s="90">
        <v>0</v>
      </c>
      <c r="AT25" s="42">
        <v>0</v>
      </c>
      <c r="AU25" s="61">
        <v>5571</v>
      </c>
      <c r="AV25" s="61">
        <v>34567</v>
      </c>
      <c r="AW25" s="61">
        <v>95</v>
      </c>
      <c r="AX25" s="61">
        <v>5666</v>
      </c>
      <c r="AY25" s="61">
        <v>34662</v>
      </c>
      <c r="AZ25" s="61">
        <v>-5</v>
      </c>
      <c r="BA25" s="61">
        <v>5661</v>
      </c>
      <c r="BB25" s="61">
        <v>34657</v>
      </c>
    </row>
    <row r="26" spans="1:54" ht="15" customHeight="1">
      <c r="A26" s="127">
        <v>48</v>
      </c>
      <c r="B26" s="42" t="s">
        <v>172</v>
      </c>
      <c r="C26" s="65">
        <v>40</v>
      </c>
      <c r="D26" s="90">
        <v>0</v>
      </c>
      <c r="E26" s="90">
        <v>0</v>
      </c>
      <c r="F26" s="90">
        <v>16</v>
      </c>
      <c r="G26" s="90">
        <v>87</v>
      </c>
      <c r="H26" s="90">
        <v>0</v>
      </c>
      <c r="I26" s="90">
        <v>85</v>
      </c>
      <c r="J26" s="90">
        <v>829</v>
      </c>
      <c r="K26" s="90">
        <v>32</v>
      </c>
      <c r="L26" s="90">
        <v>181</v>
      </c>
      <c r="M26" s="90">
        <v>184</v>
      </c>
      <c r="N26" s="90">
        <v>21</v>
      </c>
      <c r="O26" s="90">
        <v>1</v>
      </c>
      <c r="P26" s="90">
        <v>20</v>
      </c>
      <c r="Q26" s="90">
        <v>172</v>
      </c>
      <c r="R26" s="90">
        <v>13</v>
      </c>
      <c r="S26" s="90">
        <v>3</v>
      </c>
      <c r="T26" s="90">
        <v>43</v>
      </c>
      <c r="U26" s="90">
        <v>10</v>
      </c>
      <c r="V26" s="90">
        <v>731</v>
      </c>
      <c r="W26" s="90">
        <v>2695</v>
      </c>
      <c r="X26" s="90">
        <v>48</v>
      </c>
      <c r="Y26" s="90">
        <v>0</v>
      </c>
      <c r="Z26" s="90">
        <v>792</v>
      </c>
      <c r="AA26" s="90">
        <v>475</v>
      </c>
      <c r="AB26" s="90">
        <v>4</v>
      </c>
      <c r="AC26" s="90">
        <v>727</v>
      </c>
      <c r="AD26" s="90">
        <v>905</v>
      </c>
      <c r="AE26" s="90">
        <v>8963</v>
      </c>
      <c r="AF26" s="90">
        <v>949</v>
      </c>
      <c r="AG26" s="90">
        <v>1780</v>
      </c>
      <c r="AH26" s="90">
        <v>2</v>
      </c>
      <c r="AI26" s="90">
        <v>63</v>
      </c>
      <c r="AJ26" s="90">
        <v>8092</v>
      </c>
      <c r="AK26" s="90">
        <v>0</v>
      </c>
      <c r="AL26" s="42">
        <v>98</v>
      </c>
      <c r="AM26" s="61">
        <v>28061</v>
      </c>
      <c r="AN26" s="65">
        <v>0</v>
      </c>
      <c r="AO26" s="90">
        <v>5764</v>
      </c>
      <c r="AP26" s="90">
        <v>6237</v>
      </c>
      <c r="AQ26" s="90">
        <v>0</v>
      </c>
      <c r="AR26" s="90">
        <v>0</v>
      </c>
      <c r="AS26" s="90">
        <v>0</v>
      </c>
      <c r="AT26" s="42">
        <v>0</v>
      </c>
      <c r="AU26" s="61">
        <v>12001</v>
      </c>
      <c r="AV26" s="61">
        <v>40062</v>
      </c>
      <c r="AW26" s="61">
        <v>20217</v>
      </c>
      <c r="AX26" s="61">
        <v>32218</v>
      </c>
      <c r="AY26" s="61">
        <v>60279</v>
      </c>
      <c r="AZ26" s="61">
        <v>-1</v>
      </c>
      <c r="BA26" s="61">
        <v>32217</v>
      </c>
      <c r="BB26" s="61">
        <v>60278</v>
      </c>
    </row>
    <row r="27" spans="1:54" ht="15" customHeight="1">
      <c r="A27" s="127">
        <v>51</v>
      </c>
      <c r="B27" s="42" t="s">
        <v>21</v>
      </c>
      <c r="C27" s="65">
        <v>8123</v>
      </c>
      <c r="D27" s="90">
        <v>773</v>
      </c>
      <c r="E27" s="90">
        <v>2699</v>
      </c>
      <c r="F27" s="90">
        <v>600</v>
      </c>
      <c r="G27" s="90">
        <v>15770</v>
      </c>
      <c r="H27" s="90">
        <v>1594</v>
      </c>
      <c r="I27" s="90">
        <v>6186</v>
      </c>
      <c r="J27" s="90">
        <v>16205</v>
      </c>
      <c r="K27" s="90">
        <v>6156</v>
      </c>
      <c r="L27" s="90">
        <v>3666</v>
      </c>
      <c r="M27" s="90">
        <v>13444</v>
      </c>
      <c r="N27" s="90">
        <v>6833</v>
      </c>
      <c r="O27" s="90">
        <v>2204</v>
      </c>
      <c r="P27" s="90">
        <v>17832</v>
      </c>
      <c r="Q27" s="90">
        <v>14418</v>
      </c>
      <c r="R27" s="90">
        <v>2479</v>
      </c>
      <c r="S27" s="90">
        <v>10589</v>
      </c>
      <c r="T27" s="90">
        <v>15779</v>
      </c>
      <c r="U27" s="90">
        <v>8595</v>
      </c>
      <c r="V27" s="90">
        <v>34532</v>
      </c>
      <c r="W27" s="90">
        <v>5156</v>
      </c>
      <c r="X27" s="90">
        <v>676</v>
      </c>
      <c r="Y27" s="90">
        <v>881</v>
      </c>
      <c r="Z27" s="90">
        <v>9821</v>
      </c>
      <c r="AA27" s="90">
        <v>1443</v>
      </c>
      <c r="AB27" s="90">
        <v>753</v>
      </c>
      <c r="AC27" s="90">
        <v>13850</v>
      </c>
      <c r="AD27" s="90">
        <v>2674</v>
      </c>
      <c r="AE27" s="90">
        <v>5130</v>
      </c>
      <c r="AF27" s="90">
        <v>3176</v>
      </c>
      <c r="AG27" s="90">
        <v>33416</v>
      </c>
      <c r="AH27" s="90">
        <v>2335</v>
      </c>
      <c r="AI27" s="90">
        <v>5372</v>
      </c>
      <c r="AJ27" s="90">
        <v>35492</v>
      </c>
      <c r="AK27" s="90">
        <v>2610</v>
      </c>
      <c r="AL27" s="42">
        <v>402</v>
      </c>
      <c r="AM27" s="61">
        <v>311664</v>
      </c>
      <c r="AN27" s="65">
        <v>15821</v>
      </c>
      <c r="AO27" s="90">
        <v>259213</v>
      </c>
      <c r="AP27" s="90">
        <v>67</v>
      </c>
      <c r="AQ27" s="90">
        <v>5041</v>
      </c>
      <c r="AR27" s="90">
        <v>60749</v>
      </c>
      <c r="AS27" s="90">
        <v>1066</v>
      </c>
      <c r="AT27" s="42">
        <v>0</v>
      </c>
      <c r="AU27" s="61">
        <v>341957</v>
      </c>
      <c r="AV27" s="61">
        <v>653621</v>
      </c>
      <c r="AW27" s="61">
        <v>127260</v>
      </c>
      <c r="AX27" s="61">
        <v>469217</v>
      </c>
      <c r="AY27" s="61">
        <v>780881</v>
      </c>
      <c r="AZ27" s="61">
        <v>-203645</v>
      </c>
      <c r="BA27" s="61">
        <v>265572</v>
      </c>
      <c r="BB27" s="61">
        <v>577236</v>
      </c>
    </row>
    <row r="28" spans="1:54" ht="15" customHeight="1">
      <c r="A28" s="128">
        <v>53</v>
      </c>
      <c r="B28" s="43" t="s">
        <v>22</v>
      </c>
      <c r="C28" s="72">
        <v>813</v>
      </c>
      <c r="D28" s="91">
        <v>180</v>
      </c>
      <c r="E28" s="91">
        <v>397</v>
      </c>
      <c r="F28" s="91">
        <v>905</v>
      </c>
      <c r="G28" s="91">
        <v>1669</v>
      </c>
      <c r="H28" s="91">
        <v>211</v>
      </c>
      <c r="I28" s="91">
        <v>570</v>
      </c>
      <c r="J28" s="91">
        <v>3611</v>
      </c>
      <c r="K28" s="91">
        <v>2100</v>
      </c>
      <c r="L28" s="91">
        <v>933</v>
      </c>
      <c r="M28" s="91">
        <v>3894</v>
      </c>
      <c r="N28" s="91">
        <v>2207</v>
      </c>
      <c r="O28" s="91">
        <v>325</v>
      </c>
      <c r="P28" s="91">
        <v>2235</v>
      </c>
      <c r="Q28" s="91">
        <v>2004</v>
      </c>
      <c r="R28" s="91">
        <v>189</v>
      </c>
      <c r="S28" s="91">
        <v>528</v>
      </c>
      <c r="T28" s="91">
        <v>1761</v>
      </c>
      <c r="U28" s="91">
        <v>509</v>
      </c>
      <c r="V28" s="91">
        <v>6793</v>
      </c>
      <c r="W28" s="91">
        <v>6575</v>
      </c>
      <c r="X28" s="91">
        <v>147</v>
      </c>
      <c r="Y28" s="91">
        <v>586</v>
      </c>
      <c r="Z28" s="91">
        <v>9229</v>
      </c>
      <c r="AA28" s="91">
        <v>11610</v>
      </c>
      <c r="AB28" s="91">
        <v>34569</v>
      </c>
      <c r="AC28" s="91">
        <v>9407</v>
      </c>
      <c r="AD28" s="91">
        <v>1523</v>
      </c>
      <c r="AE28" s="91">
        <v>16480</v>
      </c>
      <c r="AF28" s="91">
        <v>318</v>
      </c>
      <c r="AG28" s="91">
        <v>3811</v>
      </c>
      <c r="AH28" s="91">
        <v>3241</v>
      </c>
      <c r="AI28" s="91">
        <v>2868</v>
      </c>
      <c r="AJ28" s="91">
        <v>6388</v>
      </c>
      <c r="AK28" s="91">
        <v>0</v>
      </c>
      <c r="AL28" s="43">
        <v>129</v>
      </c>
      <c r="AM28" s="69">
        <v>138715</v>
      </c>
      <c r="AN28" s="72">
        <v>2</v>
      </c>
      <c r="AO28" s="91">
        <v>135396</v>
      </c>
      <c r="AP28" s="91">
        <v>0</v>
      </c>
      <c r="AQ28" s="91">
        <v>0</v>
      </c>
      <c r="AR28" s="91">
        <v>0</v>
      </c>
      <c r="AS28" s="91">
        <v>0</v>
      </c>
      <c r="AT28" s="43">
        <v>0</v>
      </c>
      <c r="AU28" s="69">
        <v>135398</v>
      </c>
      <c r="AV28" s="69">
        <v>274113</v>
      </c>
      <c r="AW28" s="69">
        <v>16503</v>
      </c>
      <c r="AX28" s="69">
        <v>151901</v>
      </c>
      <c r="AY28" s="69">
        <v>290616</v>
      </c>
      <c r="AZ28" s="69">
        <v>-82947</v>
      </c>
      <c r="BA28" s="69">
        <v>68954</v>
      </c>
      <c r="BB28" s="69">
        <v>207669</v>
      </c>
    </row>
    <row r="29" spans="1:54" ht="15" customHeight="1">
      <c r="A29" s="127">
        <v>55</v>
      </c>
      <c r="B29" s="42" t="s">
        <v>23</v>
      </c>
      <c r="C29" s="65">
        <v>124</v>
      </c>
      <c r="D29" s="90">
        <v>16</v>
      </c>
      <c r="E29" s="90">
        <v>21</v>
      </c>
      <c r="F29" s="90">
        <v>46</v>
      </c>
      <c r="G29" s="90">
        <v>190</v>
      </c>
      <c r="H29" s="90">
        <v>17</v>
      </c>
      <c r="I29" s="90">
        <v>53</v>
      </c>
      <c r="J29" s="90">
        <v>440</v>
      </c>
      <c r="K29" s="90">
        <v>89</v>
      </c>
      <c r="L29" s="90">
        <v>118</v>
      </c>
      <c r="M29" s="90">
        <v>581</v>
      </c>
      <c r="N29" s="90">
        <v>60</v>
      </c>
      <c r="O29" s="90">
        <v>63</v>
      </c>
      <c r="P29" s="90">
        <v>303</v>
      </c>
      <c r="Q29" s="90">
        <v>238</v>
      </c>
      <c r="R29" s="90">
        <v>40</v>
      </c>
      <c r="S29" s="90">
        <v>421</v>
      </c>
      <c r="T29" s="90">
        <v>268</v>
      </c>
      <c r="U29" s="90">
        <v>192</v>
      </c>
      <c r="V29" s="90">
        <v>993</v>
      </c>
      <c r="W29" s="90">
        <v>1218</v>
      </c>
      <c r="X29" s="90">
        <v>41</v>
      </c>
      <c r="Y29" s="90">
        <v>105</v>
      </c>
      <c r="Z29" s="90">
        <v>10080</v>
      </c>
      <c r="AA29" s="90">
        <v>2855</v>
      </c>
      <c r="AB29" s="90">
        <v>7011</v>
      </c>
      <c r="AC29" s="90">
        <v>8016</v>
      </c>
      <c r="AD29" s="90">
        <v>1829</v>
      </c>
      <c r="AE29" s="90">
        <v>260</v>
      </c>
      <c r="AF29" s="90">
        <v>697</v>
      </c>
      <c r="AG29" s="90">
        <v>6433</v>
      </c>
      <c r="AH29" s="90">
        <v>739</v>
      </c>
      <c r="AI29" s="90">
        <v>1309</v>
      </c>
      <c r="AJ29" s="90">
        <v>5681</v>
      </c>
      <c r="AK29" s="90">
        <v>0</v>
      </c>
      <c r="AL29" s="42">
        <v>556</v>
      </c>
      <c r="AM29" s="61">
        <v>51103</v>
      </c>
      <c r="AN29" s="65">
        <v>0</v>
      </c>
      <c r="AO29" s="90">
        <v>421781</v>
      </c>
      <c r="AP29" s="90">
        <v>239</v>
      </c>
      <c r="AQ29" s="90">
        <v>0</v>
      </c>
      <c r="AR29" s="90">
        <v>0</v>
      </c>
      <c r="AS29" s="90">
        <v>0</v>
      </c>
      <c r="AT29" s="42">
        <v>0</v>
      </c>
      <c r="AU29" s="61">
        <v>422020</v>
      </c>
      <c r="AV29" s="61">
        <v>473123</v>
      </c>
      <c r="AW29" s="61">
        <v>425</v>
      </c>
      <c r="AX29" s="61">
        <v>422445</v>
      </c>
      <c r="AY29" s="61">
        <v>473548</v>
      </c>
      <c r="AZ29" s="61">
        <v>-8405</v>
      </c>
      <c r="BA29" s="61">
        <v>414040</v>
      </c>
      <c r="BB29" s="61">
        <v>465143</v>
      </c>
    </row>
    <row r="30" spans="1:54" ht="15" customHeight="1">
      <c r="A30" s="127">
        <v>57</v>
      </c>
      <c r="B30" s="42" t="s">
        <v>184</v>
      </c>
      <c r="C30" s="65">
        <v>7655</v>
      </c>
      <c r="D30" s="90">
        <v>1652</v>
      </c>
      <c r="E30" s="90">
        <v>1736</v>
      </c>
      <c r="F30" s="90">
        <v>7999</v>
      </c>
      <c r="G30" s="90">
        <v>7514</v>
      </c>
      <c r="H30" s="90">
        <v>354</v>
      </c>
      <c r="I30" s="90">
        <v>2546</v>
      </c>
      <c r="J30" s="90">
        <v>11733</v>
      </c>
      <c r="K30" s="90">
        <v>17124</v>
      </c>
      <c r="L30" s="90">
        <v>5080</v>
      </c>
      <c r="M30" s="90">
        <v>19166</v>
      </c>
      <c r="N30" s="90">
        <v>22282</v>
      </c>
      <c r="O30" s="90">
        <v>979</v>
      </c>
      <c r="P30" s="90">
        <v>6584</v>
      </c>
      <c r="Q30" s="90">
        <v>5764</v>
      </c>
      <c r="R30" s="90">
        <v>799</v>
      </c>
      <c r="S30" s="90">
        <v>2422</v>
      </c>
      <c r="T30" s="90">
        <v>7239</v>
      </c>
      <c r="U30" s="90">
        <v>7503</v>
      </c>
      <c r="V30" s="90">
        <v>21497</v>
      </c>
      <c r="W30" s="90">
        <v>13271</v>
      </c>
      <c r="X30" s="90">
        <v>548</v>
      </c>
      <c r="Y30" s="90">
        <v>3594</v>
      </c>
      <c r="Z30" s="90">
        <v>29379</v>
      </c>
      <c r="AA30" s="90">
        <v>7182</v>
      </c>
      <c r="AB30" s="90">
        <v>1139</v>
      </c>
      <c r="AC30" s="90">
        <v>78589</v>
      </c>
      <c r="AD30" s="90">
        <v>5442</v>
      </c>
      <c r="AE30" s="90">
        <v>13573</v>
      </c>
      <c r="AF30" s="90">
        <v>5430</v>
      </c>
      <c r="AG30" s="90">
        <v>10207</v>
      </c>
      <c r="AH30" s="90">
        <v>1841</v>
      </c>
      <c r="AI30" s="90">
        <v>3981</v>
      </c>
      <c r="AJ30" s="90">
        <v>23951</v>
      </c>
      <c r="AK30" s="90">
        <v>530</v>
      </c>
      <c r="AL30" s="42">
        <v>3013</v>
      </c>
      <c r="AM30" s="61">
        <v>359298</v>
      </c>
      <c r="AN30" s="65">
        <v>4070</v>
      </c>
      <c r="AO30" s="90">
        <v>86531</v>
      </c>
      <c r="AP30" s="90">
        <v>-296</v>
      </c>
      <c r="AQ30" s="90">
        <v>392</v>
      </c>
      <c r="AR30" s="90">
        <v>7159</v>
      </c>
      <c r="AS30" s="90">
        <v>442</v>
      </c>
      <c r="AT30" s="42">
        <v>0</v>
      </c>
      <c r="AU30" s="61">
        <v>98298</v>
      </c>
      <c r="AV30" s="61">
        <v>457596</v>
      </c>
      <c r="AW30" s="61">
        <v>204802</v>
      </c>
      <c r="AX30" s="61">
        <v>303100</v>
      </c>
      <c r="AY30" s="61">
        <v>662398</v>
      </c>
      <c r="AZ30" s="61">
        <v>-173122</v>
      </c>
      <c r="BA30" s="61">
        <v>129978</v>
      </c>
      <c r="BB30" s="61">
        <v>489276</v>
      </c>
    </row>
    <row r="31" spans="1:54" ht="15" customHeight="1">
      <c r="A31" s="127">
        <v>59</v>
      </c>
      <c r="B31" s="42" t="s">
        <v>25</v>
      </c>
      <c r="C31" s="65">
        <v>423</v>
      </c>
      <c r="D31" s="90">
        <v>51</v>
      </c>
      <c r="E31" s="90">
        <v>241</v>
      </c>
      <c r="F31" s="90">
        <v>251</v>
      </c>
      <c r="G31" s="90">
        <v>1107</v>
      </c>
      <c r="H31" s="90">
        <v>99</v>
      </c>
      <c r="I31" s="90">
        <v>290</v>
      </c>
      <c r="J31" s="90">
        <v>3026</v>
      </c>
      <c r="K31" s="90">
        <v>460</v>
      </c>
      <c r="L31" s="90">
        <v>685</v>
      </c>
      <c r="M31" s="90">
        <v>1964</v>
      </c>
      <c r="N31" s="90">
        <v>1049</v>
      </c>
      <c r="O31" s="90">
        <v>192</v>
      </c>
      <c r="P31" s="90">
        <v>1755</v>
      </c>
      <c r="Q31" s="90">
        <v>2730</v>
      </c>
      <c r="R31" s="90">
        <v>603</v>
      </c>
      <c r="S31" s="90">
        <v>2236</v>
      </c>
      <c r="T31" s="90">
        <v>1071</v>
      </c>
      <c r="U31" s="90">
        <v>677</v>
      </c>
      <c r="V31" s="90">
        <v>4585</v>
      </c>
      <c r="W31" s="90">
        <v>3949</v>
      </c>
      <c r="X31" s="90">
        <v>1357</v>
      </c>
      <c r="Y31" s="90">
        <v>587</v>
      </c>
      <c r="Z31" s="90">
        <v>24659</v>
      </c>
      <c r="AA31" s="90">
        <v>12486</v>
      </c>
      <c r="AB31" s="90">
        <v>1671</v>
      </c>
      <c r="AC31" s="90">
        <v>6701</v>
      </c>
      <c r="AD31" s="90">
        <v>46858</v>
      </c>
      <c r="AE31" s="90">
        <v>10614</v>
      </c>
      <c r="AF31" s="90">
        <v>4042</v>
      </c>
      <c r="AG31" s="90">
        <v>9750</v>
      </c>
      <c r="AH31" s="90">
        <v>3456</v>
      </c>
      <c r="AI31" s="90">
        <v>13411</v>
      </c>
      <c r="AJ31" s="90">
        <v>14201</v>
      </c>
      <c r="AK31" s="90">
        <v>0</v>
      </c>
      <c r="AL31" s="42">
        <v>1121</v>
      </c>
      <c r="AM31" s="61">
        <v>178358</v>
      </c>
      <c r="AN31" s="65">
        <v>1645</v>
      </c>
      <c r="AO31" s="90">
        <v>132330</v>
      </c>
      <c r="AP31" s="90">
        <v>76</v>
      </c>
      <c r="AQ31" s="90">
        <v>13570</v>
      </c>
      <c r="AR31" s="90">
        <v>70790</v>
      </c>
      <c r="AS31" s="90">
        <v>-114</v>
      </c>
      <c r="AT31" s="42">
        <v>1</v>
      </c>
      <c r="AU31" s="61">
        <v>218298</v>
      </c>
      <c r="AV31" s="61">
        <v>396656</v>
      </c>
      <c r="AW31" s="61">
        <v>29552</v>
      </c>
      <c r="AX31" s="61">
        <v>247850</v>
      </c>
      <c r="AY31" s="61">
        <v>426208</v>
      </c>
      <c r="AZ31" s="61">
        <v>-195413</v>
      </c>
      <c r="BA31" s="61">
        <v>52437</v>
      </c>
      <c r="BB31" s="61">
        <v>230795</v>
      </c>
    </row>
    <row r="32" spans="1:54" ht="15" customHeight="1">
      <c r="A32" s="127">
        <v>61</v>
      </c>
      <c r="B32" s="42" t="s">
        <v>26</v>
      </c>
      <c r="C32" s="65">
        <v>0</v>
      </c>
      <c r="D32" s="90">
        <v>0</v>
      </c>
      <c r="E32" s="90">
        <v>0</v>
      </c>
      <c r="F32" s="90">
        <v>0</v>
      </c>
      <c r="G32" s="90">
        <v>0</v>
      </c>
      <c r="H32" s="90">
        <v>0</v>
      </c>
      <c r="I32" s="90">
        <v>0</v>
      </c>
      <c r="J32" s="90">
        <v>0</v>
      </c>
      <c r="K32" s="90">
        <v>0</v>
      </c>
      <c r="L32" s="90">
        <v>0</v>
      </c>
      <c r="M32" s="90">
        <v>0</v>
      </c>
      <c r="N32" s="90">
        <v>0</v>
      </c>
      <c r="O32" s="90">
        <v>0</v>
      </c>
      <c r="P32" s="90">
        <v>0</v>
      </c>
      <c r="Q32" s="90">
        <v>0</v>
      </c>
      <c r="R32" s="90">
        <v>0</v>
      </c>
      <c r="S32" s="90">
        <v>0</v>
      </c>
      <c r="T32" s="90">
        <v>0</v>
      </c>
      <c r="U32" s="90">
        <v>0</v>
      </c>
      <c r="V32" s="90">
        <v>0</v>
      </c>
      <c r="W32" s="90">
        <v>0</v>
      </c>
      <c r="X32" s="90">
        <v>0</v>
      </c>
      <c r="Y32" s="90">
        <v>0</v>
      </c>
      <c r="Z32" s="90">
        <v>0</v>
      </c>
      <c r="AA32" s="90">
        <v>0</v>
      </c>
      <c r="AB32" s="90">
        <v>0</v>
      </c>
      <c r="AC32" s="90">
        <v>0</v>
      </c>
      <c r="AD32" s="90">
        <v>0</v>
      </c>
      <c r="AE32" s="90">
        <v>0</v>
      </c>
      <c r="AF32" s="90">
        <v>0</v>
      </c>
      <c r="AG32" s="90">
        <v>0</v>
      </c>
      <c r="AH32" s="90">
        <v>0</v>
      </c>
      <c r="AI32" s="90">
        <v>0</v>
      </c>
      <c r="AJ32" s="90">
        <v>0</v>
      </c>
      <c r="AK32" s="90">
        <v>0</v>
      </c>
      <c r="AL32" s="42">
        <v>6003</v>
      </c>
      <c r="AM32" s="61">
        <v>6003</v>
      </c>
      <c r="AN32" s="65">
        <v>0</v>
      </c>
      <c r="AO32" s="90">
        <v>9728</v>
      </c>
      <c r="AP32" s="90">
        <v>384796</v>
      </c>
      <c r="AQ32" s="90">
        <v>0</v>
      </c>
      <c r="AR32" s="90">
        <v>0</v>
      </c>
      <c r="AS32" s="90">
        <v>0</v>
      </c>
      <c r="AT32" s="42">
        <v>0</v>
      </c>
      <c r="AU32" s="61">
        <v>394524</v>
      </c>
      <c r="AV32" s="61">
        <v>400527</v>
      </c>
      <c r="AW32" s="61">
        <v>0</v>
      </c>
      <c r="AX32" s="61">
        <v>394524</v>
      </c>
      <c r="AY32" s="61">
        <v>400527</v>
      </c>
      <c r="AZ32" s="61">
        <v>0</v>
      </c>
      <c r="BA32" s="61">
        <v>394524</v>
      </c>
      <c r="BB32" s="61">
        <v>400527</v>
      </c>
    </row>
    <row r="33" spans="1:54" ht="15" customHeight="1">
      <c r="A33" s="128">
        <v>63</v>
      </c>
      <c r="B33" s="43" t="s">
        <v>27</v>
      </c>
      <c r="C33" s="72">
        <v>56</v>
      </c>
      <c r="D33" s="91">
        <v>156</v>
      </c>
      <c r="E33" s="91">
        <v>63</v>
      </c>
      <c r="F33" s="91">
        <v>92</v>
      </c>
      <c r="G33" s="91">
        <v>941</v>
      </c>
      <c r="H33" s="91">
        <v>183</v>
      </c>
      <c r="I33" s="91">
        <v>211</v>
      </c>
      <c r="J33" s="91">
        <v>20946</v>
      </c>
      <c r="K33" s="91">
        <v>1434</v>
      </c>
      <c r="L33" s="91">
        <v>1789</v>
      </c>
      <c r="M33" s="91">
        <v>5761</v>
      </c>
      <c r="N33" s="91">
        <v>2819</v>
      </c>
      <c r="O33" s="91">
        <v>260</v>
      </c>
      <c r="P33" s="91">
        <v>11504</v>
      </c>
      <c r="Q33" s="91">
        <v>19060</v>
      </c>
      <c r="R33" s="91">
        <v>2110</v>
      </c>
      <c r="S33" s="91">
        <v>6351</v>
      </c>
      <c r="T33" s="91">
        <v>15215</v>
      </c>
      <c r="U33" s="91">
        <v>2313</v>
      </c>
      <c r="V33" s="91">
        <v>916</v>
      </c>
      <c r="W33" s="91">
        <v>1777</v>
      </c>
      <c r="X33" s="91">
        <v>6</v>
      </c>
      <c r="Y33" s="91">
        <v>15</v>
      </c>
      <c r="Z33" s="91">
        <v>1856</v>
      </c>
      <c r="AA33" s="91">
        <v>153</v>
      </c>
      <c r="AB33" s="91">
        <v>0</v>
      </c>
      <c r="AC33" s="91">
        <v>894</v>
      </c>
      <c r="AD33" s="91">
        <v>4083</v>
      </c>
      <c r="AE33" s="91">
        <v>83</v>
      </c>
      <c r="AF33" s="91">
        <v>414</v>
      </c>
      <c r="AG33" s="91">
        <v>2089</v>
      </c>
      <c r="AH33" s="91">
        <v>0</v>
      </c>
      <c r="AI33" s="91">
        <v>665</v>
      </c>
      <c r="AJ33" s="91">
        <v>273</v>
      </c>
      <c r="AK33" s="91">
        <v>0</v>
      </c>
      <c r="AL33" s="43">
        <v>664</v>
      </c>
      <c r="AM33" s="69">
        <v>105152</v>
      </c>
      <c r="AN33" s="72">
        <v>0</v>
      </c>
      <c r="AO33" s="91">
        <v>33152</v>
      </c>
      <c r="AP33" s="91">
        <v>173598</v>
      </c>
      <c r="AQ33" s="91">
        <v>0</v>
      </c>
      <c r="AR33" s="91">
        <v>0</v>
      </c>
      <c r="AS33" s="91">
        <v>0</v>
      </c>
      <c r="AT33" s="43">
        <v>0</v>
      </c>
      <c r="AU33" s="69">
        <v>206750</v>
      </c>
      <c r="AV33" s="69">
        <v>311902</v>
      </c>
      <c r="AW33" s="69">
        <v>17815</v>
      </c>
      <c r="AX33" s="69">
        <v>224565</v>
      </c>
      <c r="AY33" s="69">
        <v>329717</v>
      </c>
      <c r="AZ33" s="69">
        <v>-86259</v>
      </c>
      <c r="BA33" s="69">
        <v>138306</v>
      </c>
      <c r="BB33" s="69">
        <v>243458</v>
      </c>
    </row>
    <row r="34" spans="1:54" ht="15" customHeight="1">
      <c r="A34" s="127">
        <v>64</v>
      </c>
      <c r="B34" s="42" t="s">
        <v>176</v>
      </c>
      <c r="C34" s="65">
        <v>37</v>
      </c>
      <c r="D34" s="90">
        <v>0</v>
      </c>
      <c r="E34" s="90">
        <v>0</v>
      </c>
      <c r="F34" s="90">
        <v>0</v>
      </c>
      <c r="G34" s="90">
        <v>0</v>
      </c>
      <c r="H34" s="90">
        <v>0</v>
      </c>
      <c r="I34" s="90">
        <v>0</v>
      </c>
      <c r="J34" s="90">
        <v>2</v>
      </c>
      <c r="K34" s="90">
        <v>0</v>
      </c>
      <c r="L34" s="90">
        <v>0</v>
      </c>
      <c r="M34" s="90">
        <v>2</v>
      </c>
      <c r="N34" s="90">
        <v>0</v>
      </c>
      <c r="O34" s="90">
        <v>0</v>
      </c>
      <c r="P34" s="90">
        <v>0</v>
      </c>
      <c r="Q34" s="90">
        <v>0</v>
      </c>
      <c r="R34" s="90">
        <v>0</v>
      </c>
      <c r="S34" s="90">
        <v>0</v>
      </c>
      <c r="T34" s="90">
        <v>0</v>
      </c>
      <c r="U34" s="90">
        <v>0</v>
      </c>
      <c r="V34" s="90">
        <v>0</v>
      </c>
      <c r="W34" s="90">
        <v>0</v>
      </c>
      <c r="X34" s="90">
        <v>9</v>
      </c>
      <c r="Y34" s="90">
        <v>0</v>
      </c>
      <c r="Z34" s="90">
        <v>14</v>
      </c>
      <c r="AA34" s="90">
        <v>24</v>
      </c>
      <c r="AB34" s="90">
        <v>3</v>
      </c>
      <c r="AC34" s="90">
        <v>1139</v>
      </c>
      <c r="AD34" s="90">
        <v>174</v>
      </c>
      <c r="AE34" s="90">
        <v>9</v>
      </c>
      <c r="AF34" s="90">
        <v>7</v>
      </c>
      <c r="AG34" s="90">
        <v>19041</v>
      </c>
      <c r="AH34" s="90">
        <v>0</v>
      </c>
      <c r="AI34" s="90">
        <v>4</v>
      </c>
      <c r="AJ34" s="90">
        <v>16</v>
      </c>
      <c r="AK34" s="90">
        <v>0</v>
      </c>
      <c r="AL34" s="42">
        <v>85</v>
      </c>
      <c r="AM34" s="61">
        <v>20566</v>
      </c>
      <c r="AN34" s="65">
        <v>6063</v>
      </c>
      <c r="AO34" s="90">
        <v>115397</v>
      </c>
      <c r="AP34" s="90">
        <v>510389</v>
      </c>
      <c r="AQ34" s="90">
        <v>0</v>
      </c>
      <c r="AR34" s="90">
        <v>0</v>
      </c>
      <c r="AS34" s="90">
        <v>0</v>
      </c>
      <c r="AT34" s="42">
        <v>0</v>
      </c>
      <c r="AU34" s="61">
        <v>631849</v>
      </c>
      <c r="AV34" s="61">
        <v>652415</v>
      </c>
      <c r="AW34" s="61">
        <v>39997</v>
      </c>
      <c r="AX34" s="61">
        <v>671846</v>
      </c>
      <c r="AY34" s="61">
        <v>692412</v>
      </c>
      <c r="AZ34" s="61">
        <v>-26787</v>
      </c>
      <c r="BA34" s="61">
        <v>645059</v>
      </c>
      <c r="BB34" s="61">
        <v>665625</v>
      </c>
    </row>
    <row r="35" spans="1:54" ht="15" customHeight="1">
      <c r="A35" s="127">
        <v>65</v>
      </c>
      <c r="B35" s="42" t="s">
        <v>177</v>
      </c>
      <c r="C35" s="65">
        <v>9</v>
      </c>
      <c r="D35" s="90">
        <v>3</v>
      </c>
      <c r="E35" s="90">
        <v>380</v>
      </c>
      <c r="F35" s="90">
        <v>80</v>
      </c>
      <c r="G35" s="90">
        <v>265</v>
      </c>
      <c r="H35" s="90">
        <v>22</v>
      </c>
      <c r="I35" s="90">
        <v>37</v>
      </c>
      <c r="J35" s="90">
        <v>572</v>
      </c>
      <c r="K35" s="90">
        <v>119</v>
      </c>
      <c r="L35" s="90">
        <v>109</v>
      </c>
      <c r="M35" s="90">
        <v>1172</v>
      </c>
      <c r="N35" s="90">
        <v>159</v>
      </c>
      <c r="O35" s="90">
        <v>29</v>
      </c>
      <c r="P35" s="90">
        <v>330</v>
      </c>
      <c r="Q35" s="90">
        <v>249</v>
      </c>
      <c r="R35" s="90">
        <v>22</v>
      </c>
      <c r="S35" s="90">
        <v>7</v>
      </c>
      <c r="T35" s="90">
        <v>122</v>
      </c>
      <c r="U35" s="90">
        <v>69</v>
      </c>
      <c r="V35" s="90">
        <v>606</v>
      </c>
      <c r="W35" s="90">
        <v>374</v>
      </c>
      <c r="X35" s="90">
        <v>324</v>
      </c>
      <c r="Y35" s="90">
        <v>126</v>
      </c>
      <c r="Z35" s="90">
        <v>395</v>
      </c>
      <c r="AA35" s="90">
        <v>649</v>
      </c>
      <c r="AB35" s="90">
        <v>169</v>
      </c>
      <c r="AC35" s="90">
        <v>804</v>
      </c>
      <c r="AD35" s="90">
        <v>322</v>
      </c>
      <c r="AE35" s="90">
        <v>1</v>
      </c>
      <c r="AF35" s="90">
        <v>214</v>
      </c>
      <c r="AG35" s="90">
        <v>703</v>
      </c>
      <c r="AH35" s="90">
        <v>0</v>
      </c>
      <c r="AI35" s="90">
        <v>619</v>
      </c>
      <c r="AJ35" s="90">
        <v>7574</v>
      </c>
      <c r="AK35" s="90">
        <v>0</v>
      </c>
      <c r="AL35" s="42">
        <v>54</v>
      </c>
      <c r="AM35" s="61">
        <v>16689</v>
      </c>
      <c r="AN35" s="65">
        <v>0</v>
      </c>
      <c r="AO35" s="90">
        <v>40229</v>
      </c>
      <c r="AP35" s="90">
        <v>0</v>
      </c>
      <c r="AQ35" s="90">
        <v>0</v>
      </c>
      <c r="AR35" s="90">
        <v>0</v>
      </c>
      <c r="AS35" s="90">
        <v>0</v>
      </c>
      <c r="AT35" s="42">
        <v>0</v>
      </c>
      <c r="AU35" s="61">
        <v>40229</v>
      </c>
      <c r="AV35" s="61">
        <v>56918</v>
      </c>
      <c r="AW35" s="61">
        <v>832</v>
      </c>
      <c r="AX35" s="61">
        <v>41061</v>
      </c>
      <c r="AY35" s="61">
        <v>57750</v>
      </c>
      <c r="AZ35" s="61">
        <v>-3448</v>
      </c>
      <c r="BA35" s="61">
        <v>37613</v>
      </c>
      <c r="BB35" s="61">
        <v>54302</v>
      </c>
    </row>
    <row r="36" spans="1:54" ht="15" customHeight="1">
      <c r="A36" s="127">
        <v>66</v>
      </c>
      <c r="B36" s="42" t="s">
        <v>28</v>
      </c>
      <c r="C36" s="65">
        <v>3489</v>
      </c>
      <c r="D36" s="90">
        <v>981</v>
      </c>
      <c r="E36" s="90">
        <v>557</v>
      </c>
      <c r="F36" s="90">
        <v>986</v>
      </c>
      <c r="G36" s="90">
        <v>8145</v>
      </c>
      <c r="H36" s="90">
        <v>387</v>
      </c>
      <c r="I36" s="90">
        <v>1445</v>
      </c>
      <c r="J36" s="90">
        <v>13204</v>
      </c>
      <c r="K36" s="90">
        <v>3395</v>
      </c>
      <c r="L36" s="90">
        <v>4004</v>
      </c>
      <c r="M36" s="90">
        <v>9110</v>
      </c>
      <c r="N36" s="90">
        <v>4033</v>
      </c>
      <c r="O36" s="90">
        <v>769</v>
      </c>
      <c r="P36" s="90">
        <v>8188</v>
      </c>
      <c r="Q36" s="90">
        <v>14799</v>
      </c>
      <c r="R36" s="90">
        <v>1647</v>
      </c>
      <c r="S36" s="90">
        <v>4190</v>
      </c>
      <c r="T36" s="90">
        <v>9558</v>
      </c>
      <c r="U36" s="90">
        <v>4773</v>
      </c>
      <c r="V36" s="90">
        <v>51342</v>
      </c>
      <c r="W36" s="90">
        <v>21834</v>
      </c>
      <c r="X36" s="90">
        <v>4601</v>
      </c>
      <c r="Y36" s="90">
        <v>3335</v>
      </c>
      <c r="Z36" s="90">
        <v>46902</v>
      </c>
      <c r="AA36" s="90">
        <v>22500</v>
      </c>
      <c r="AB36" s="90">
        <v>11842</v>
      </c>
      <c r="AC36" s="90">
        <v>52743</v>
      </c>
      <c r="AD36" s="90">
        <v>28772</v>
      </c>
      <c r="AE36" s="90">
        <v>30518</v>
      </c>
      <c r="AF36" s="90">
        <v>11395</v>
      </c>
      <c r="AG36" s="90">
        <v>34628</v>
      </c>
      <c r="AH36" s="90">
        <v>4078</v>
      </c>
      <c r="AI36" s="90">
        <v>29366</v>
      </c>
      <c r="AJ36" s="90">
        <v>26296</v>
      </c>
      <c r="AK36" s="90">
        <v>0</v>
      </c>
      <c r="AL36" s="42">
        <v>1394</v>
      </c>
      <c r="AM36" s="61">
        <v>475206</v>
      </c>
      <c r="AN36" s="65">
        <v>715</v>
      </c>
      <c r="AO36" s="90">
        <v>49150</v>
      </c>
      <c r="AP36" s="90">
        <v>0</v>
      </c>
      <c r="AQ36" s="90">
        <v>2204</v>
      </c>
      <c r="AR36" s="90">
        <v>34849</v>
      </c>
      <c r="AS36" s="90">
        <v>0</v>
      </c>
      <c r="AT36" s="42">
        <v>0</v>
      </c>
      <c r="AU36" s="61">
        <v>86918</v>
      </c>
      <c r="AV36" s="61">
        <v>562124</v>
      </c>
      <c r="AW36" s="61">
        <v>26301</v>
      </c>
      <c r="AX36" s="61">
        <v>113219</v>
      </c>
      <c r="AY36" s="61">
        <v>588425</v>
      </c>
      <c r="AZ36" s="61">
        <v>-341173</v>
      </c>
      <c r="BA36" s="61">
        <v>-227954</v>
      </c>
      <c r="BB36" s="61">
        <v>247252</v>
      </c>
    </row>
    <row r="37" spans="1:54" ht="15" customHeight="1">
      <c r="A37" s="127">
        <v>67</v>
      </c>
      <c r="B37" s="42" t="s">
        <v>29</v>
      </c>
      <c r="C37" s="65">
        <v>17</v>
      </c>
      <c r="D37" s="90">
        <v>10</v>
      </c>
      <c r="E37" s="90">
        <v>39</v>
      </c>
      <c r="F37" s="90">
        <v>3</v>
      </c>
      <c r="G37" s="90">
        <v>1369</v>
      </c>
      <c r="H37" s="90">
        <v>0</v>
      </c>
      <c r="I37" s="90">
        <v>3</v>
      </c>
      <c r="J37" s="90">
        <v>39</v>
      </c>
      <c r="K37" s="90">
        <v>12</v>
      </c>
      <c r="L37" s="90">
        <v>4</v>
      </c>
      <c r="M37" s="90">
        <v>69</v>
      </c>
      <c r="N37" s="90">
        <v>18</v>
      </c>
      <c r="O37" s="90">
        <v>0</v>
      </c>
      <c r="P37" s="90">
        <v>44</v>
      </c>
      <c r="Q37" s="90">
        <v>76</v>
      </c>
      <c r="R37" s="90">
        <v>1</v>
      </c>
      <c r="S37" s="90">
        <v>42</v>
      </c>
      <c r="T37" s="90">
        <v>36</v>
      </c>
      <c r="U37" s="90">
        <v>9</v>
      </c>
      <c r="V37" s="90">
        <v>134</v>
      </c>
      <c r="W37" s="90">
        <v>25</v>
      </c>
      <c r="X37" s="90">
        <v>9</v>
      </c>
      <c r="Y37" s="90">
        <v>4</v>
      </c>
      <c r="Z37" s="90">
        <v>510</v>
      </c>
      <c r="AA37" s="90">
        <v>50</v>
      </c>
      <c r="AB37" s="90">
        <v>270</v>
      </c>
      <c r="AC37" s="90">
        <v>176</v>
      </c>
      <c r="AD37" s="90">
        <v>1830</v>
      </c>
      <c r="AE37" s="90">
        <v>219</v>
      </c>
      <c r="AF37" s="90">
        <v>198</v>
      </c>
      <c r="AG37" s="90">
        <v>14203</v>
      </c>
      <c r="AH37" s="90">
        <v>147</v>
      </c>
      <c r="AI37" s="90">
        <v>355</v>
      </c>
      <c r="AJ37" s="90">
        <v>5721</v>
      </c>
      <c r="AK37" s="90">
        <v>0</v>
      </c>
      <c r="AL37" s="42">
        <v>80</v>
      </c>
      <c r="AM37" s="61">
        <v>25722</v>
      </c>
      <c r="AN37" s="65">
        <v>93251</v>
      </c>
      <c r="AO37" s="90">
        <v>364259</v>
      </c>
      <c r="AP37" s="90">
        <v>0</v>
      </c>
      <c r="AQ37" s="90">
        <v>0</v>
      </c>
      <c r="AR37" s="90">
        <v>0</v>
      </c>
      <c r="AS37" s="90">
        <v>0</v>
      </c>
      <c r="AT37" s="42">
        <v>12</v>
      </c>
      <c r="AU37" s="61">
        <v>457522</v>
      </c>
      <c r="AV37" s="61">
        <v>483244</v>
      </c>
      <c r="AW37" s="61">
        <v>397489</v>
      </c>
      <c r="AX37" s="61">
        <v>855011</v>
      </c>
      <c r="AY37" s="61">
        <v>880733</v>
      </c>
      <c r="AZ37" s="61">
        <v>-203214</v>
      </c>
      <c r="BA37" s="61">
        <v>651797</v>
      </c>
      <c r="BB37" s="61">
        <v>677519</v>
      </c>
    </row>
    <row r="38" spans="1:54" ht="15" customHeight="1">
      <c r="A38" s="128">
        <v>68</v>
      </c>
      <c r="B38" s="43" t="s">
        <v>30</v>
      </c>
      <c r="C38" s="72">
        <v>54</v>
      </c>
      <c r="D38" s="91">
        <v>37</v>
      </c>
      <c r="E38" s="91">
        <v>45</v>
      </c>
      <c r="F38" s="91">
        <v>45</v>
      </c>
      <c r="G38" s="91">
        <v>122</v>
      </c>
      <c r="H38" s="91">
        <v>16</v>
      </c>
      <c r="I38" s="91">
        <v>24</v>
      </c>
      <c r="J38" s="91">
        <v>135</v>
      </c>
      <c r="K38" s="91">
        <v>15</v>
      </c>
      <c r="L38" s="91">
        <v>81</v>
      </c>
      <c r="M38" s="91">
        <v>111</v>
      </c>
      <c r="N38" s="91">
        <v>55</v>
      </c>
      <c r="O38" s="91">
        <v>9</v>
      </c>
      <c r="P38" s="91">
        <v>404</v>
      </c>
      <c r="Q38" s="91">
        <v>163</v>
      </c>
      <c r="R38" s="91">
        <v>44</v>
      </c>
      <c r="S38" s="91">
        <v>55</v>
      </c>
      <c r="T38" s="91">
        <v>84</v>
      </c>
      <c r="U38" s="91">
        <v>43</v>
      </c>
      <c r="V38" s="91">
        <v>489</v>
      </c>
      <c r="W38" s="91">
        <v>11</v>
      </c>
      <c r="X38" s="91">
        <v>26</v>
      </c>
      <c r="Y38" s="91">
        <v>201</v>
      </c>
      <c r="Z38" s="91">
        <v>1447</v>
      </c>
      <c r="AA38" s="91">
        <v>789</v>
      </c>
      <c r="AB38" s="91">
        <v>136</v>
      </c>
      <c r="AC38" s="91">
        <v>1023</v>
      </c>
      <c r="AD38" s="91">
        <v>499</v>
      </c>
      <c r="AE38" s="91">
        <v>1165</v>
      </c>
      <c r="AF38" s="91">
        <v>680</v>
      </c>
      <c r="AG38" s="91">
        <v>1495</v>
      </c>
      <c r="AH38" s="91">
        <v>248</v>
      </c>
      <c r="AI38" s="91">
        <v>378</v>
      </c>
      <c r="AJ38" s="91">
        <v>893</v>
      </c>
      <c r="AK38" s="91">
        <v>0</v>
      </c>
      <c r="AL38" s="43">
        <v>10</v>
      </c>
      <c r="AM38" s="69">
        <v>11032</v>
      </c>
      <c r="AN38" s="72">
        <v>0</v>
      </c>
      <c r="AO38" s="91">
        <v>0</v>
      </c>
      <c r="AP38" s="91">
        <v>0</v>
      </c>
      <c r="AQ38" s="91">
        <v>0</v>
      </c>
      <c r="AR38" s="91">
        <v>0</v>
      </c>
      <c r="AS38" s="91">
        <v>0</v>
      </c>
      <c r="AT38" s="43">
        <v>0</v>
      </c>
      <c r="AU38" s="69">
        <v>0</v>
      </c>
      <c r="AV38" s="69">
        <v>11032</v>
      </c>
      <c r="AW38" s="69">
        <v>0</v>
      </c>
      <c r="AX38" s="69">
        <v>0</v>
      </c>
      <c r="AY38" s="69">
        <v>11032</v>
      </c>
      <c r="AZ38" s="69">
        <v>0</v>
      </c>
      <c r="BA38" s="69">
        <v>0</v>
      </c>
      <c r="BB38" s="69">
        <v>11032</v>
      </c>
    </row>
    <row r="39" spans="1:54" ht="15" customHeight="1">
      <c r="A39" s="127">
        <v>69</v>
      </c>
      <c r="B39" s="42" t="s">
        <v>31</v>
      </c>
      <c r="C39" s="65">
        <v>2164</v>
      </c>
      <c r="D39" s="90">
        <v>387</v>
      </c>
      <c r="E39" s="90">
        <v>615</v>
      </c>
      <c r="F39" s="90">
        <v>211</v>
      </c>
      <c r="G39" s="90">
        <v>992</v>
      </c>
      <c r="H39" s="90">
        <v>66</v>
      </c>
      <c r="I39" s="90">
        <v>325</v>
      </c>
      <c r="J39" s="90">
        <v>1455</v>
      </c>
      <c r="K39" s="90">
        <v>367</v>
      </c>
      <c r="L39" s="90">
        <v>743</v>
      </c>
      <c r="M39" s="90">
        <v>2680</v>
      </c>
      <c r="N39" s="90">
        <v>1602</v>
      </c>
      <c r="O39" s="90">
        <v>167</v>
      </c>
      <c r="P39" s="90">
        <v>1876</v>
      </c>
      <c r="Q39" s="90">
        <v>511</v>
      </c>
      <c r="R39" s="90">
        <v>253</v>
      </c>
      <c r="S39" s="90">
        <v>955</v>
      </c>
      <c r="T39" s="90">
        <v>783</v>
      </c>
      <c r="U39" s="90">
        <v>516</v>
      </c>
      <c r="V39" s="90">
        <v>8699</v>
      </c>
      <c r="W39" s="90">
        <v>1807</v>
      </c>
      <c r="X39" s="90">
        <v>337</v>
      </c>
      <c r="Y39" s="90">
        <v>85</v>
      </c>
      <c r="Z39" s="90">
        <v>11188</v>
      </c>
      <c r="AA39" s="90">
        <v>2153</v>
      </c>
      <c r="AB39" s="90">
        <v>6138</v>
      </c>
      <c r="AC39" s="90">
        <v>12580</v>
      </c>
      <c r="AD39" s="90">
        <v>3166</v>
      </c>
      <c r="AE39" s="90">
        <v>666</v>
      </c>
      <c r="AF39" s="90">
        <v>3549</v>
      </c>
      <c r="AG39" s="90">
        <v>7289</v>
      </c>
      <c r="AH39" s="90">
        <v>596</v>
      </c>
      <c r="AI39" s="90">
        <v>3428</v>
      </c>
      <c r="AJ39" s="90">
        <v>4807</v>
      </c>
      <c r="AK39" s="90">
        <v>5</v>
      </c>
      <c r="AL39" s="42">
        <v>0</v>
      </c>
      <c r="AM39" s="61">
        <v>83161</v>
      </c>
      <c r="AN39" s="65">
        <v>0</v>
      </c>
      <c r="AO39" s="90">
        <v>160</v>
      </c>
      <c r="AP39" s="90">
        <v>0</v>
      </c>
      <c r="AQ39" s="90">
        <v>0</v>
      </c>
      <c r="AR39" s="90">
        <v>0</v>
      </c>
      <c r="AS39" s="90">
        <v>0</v>
      </c>
      <c r="AT39" s="42">
        <v>0</v>
      </c>
      <c r="AU39" s="61">
        <v>160</v>
      </c>
      <c r="AV39" s="61">
        <v>83321</v>
      </c>
      <c r="AW39" s="61">
        <v>3081</v>
      </c>
      <c r="AX39" s="61">
        <v>3241</v>
      </c>
      <c r="AY39" s="61">
        <v>86402</v>
      </c>
      <c r="AZ39" s="61">
        <v>-59940</v>
      </c>
      <c r="BA39" s="61">
        <v>-56699</v>
      </c>
      <c r="BB39" s="61">
        <v>26462</v>
      </c>
    </row>
    <row r="40" spans="1:54" ht="15" customHeight="1">
      <c r="A40" s="129">
        <v>70</v>
      </c>
      <c r="B40" s="46" t="s">
        <v>191</v>
      </c>
      <c r="C40" s="56">
        <v>77470</v>
      </c>
      <c r="D40" s="63">
        <v>11603</v>
      </c>
      <c r="E40" s="63">
        <v>21061</v>
      </c>
      <c r="F40" s="63">
        <v>14650</v>
      </c>
      <c r="G40" s="63">
        <v>147305</v>
      </c>
      <c r="H40" s="63">
        <v>9019</v>
      </c>
      <c r="I40" s="63">
        <v>41081</v>
      </c>
      <c r="J40" s="63">
        <v>537150</v>
      </c>
      <c r="K40" s="63">
        <v>576217</v>
      </c>
      <c r="L40" s="63">
        <v>50793</v>
      </c>
      <c r="M40" s="63">
        <v>1146977</v>
      </c>
      <c r="N40" s="63">
        <v>338041</v>
      </c>
      <c r="O40" s="63">
        <v>18776</v>
      </c>
      <c r="P40" s="63">
        <v>175734</v>
      </c>
      <c r="Q40" s="63">
        <v>181199</v>
      </c>
      <c r="R40" s="63">
        <v>27763</v>
      </c>
      <c r="S40" s="63">
        <v>124126</v>
      </c>
      <c r="T40" s="63">
        <v>327680</v>
      </c>
      <c r="U40" s="63">
        <v>72240</v>
      </c>
      <c r="V40" s="63">
        <v>273273</v>
      </c>
      <c r="W40" s="63">
        <v>259066</v>
      </c>
      <c r="X40" s="63">
        <v>17331</v>
      </c>
      <c r="Y40" s="63">
        <v>15862</v>
      </c>
      <c r="Z40" s="63">
        <v>189512</v>
      </c>
      <c r="AA40" s="63">
        <v>70666</v>
      </c>
      <c r="AB40" s="63">
        <v>88572</v>
      </c>
      <c r="AC40" s="63">
        <v>272546</v>
      </c>
      <c r="AD40" s="63">
        <v>112333</v>
      </c>
      <c r="AE40" s="63">
        <v>126125</v>
      </c>
      <c r="AF40" s="63">
        <v>49681</v>
      </c>
      <c r="AG40" s="63">
        <v>270852</v>
      </c>
      <c r="AH40" s="63">
        <v>22823</v>
      </c>
      <c r="AI40" s="63">
        <v>90942</v>
      </c>
      <c r="AJ40" s="63">
        <v>261798</v>
      </c>
      <c r="AK40" s="63">
        <v>11032</v>
      </c>
      <c r="AL40" s="46">
        <v>16349</v>
      </c>
      <c r="AM40" s="67">
        <v>6047648</v>
      </c>
      <c r="AN40" s="56">
        <v>138943</v>
      </c>
      <c r="AO40" s="63">
        <v>2234831</v>
      </c>
      <c r="AP40" s="63">
        <v>1074660</v>
      </c>
      <c r="AQ40" s="63">
        <v>239500</v>
      </c>
      <c r="AR40" s="63">
        <v>726967</v>
      </c>
      <c r="AS40" s="63">
        <v>31636</v>
      </c>
      <c r="AT40" s="46">
        <v>13459</v>
      </c>
      <c r="AU40" s="67">
        <v>4459996</v>
      </c>
      <c r="AV40" s="67">
        <v>10507644</v>
      </c>
      <c r="AW40" s="67">
        <v>4743127</v>
      </c>
      <c r="AX40" s="67">
        <v>9203123</v>
      </c>
      <c r="AY40" s="67">
        <v>15250771</v>
      </c>
      <c r="AZ40" s="67">
        <v>-4718881</v>
      </c>
      <c r="BA40" s="67">
        <v>4484242</v>
      </c>
      <c r="BB40" s="67">
        <v>10531890</v>
      </c>
    </row>
    <row r="41" spans="1:54" ht="15" customHeight="1">
      <c r="A41" s="127">
        <v>71</v>
      </c>
      <c r="B41" s="42" t="s">
        <v>192</v>
      </c>
      <c r="C41" s="65">
        <v>343</v>
      </c>
      <c r="D41" s="90">
        <v>298</v>
      </c>
      <c r="E41" s="90">
        <v>913</v>
      </c>
      <c r="F41" s="90">
        <v>1792</v>
      </c>
      <c r="G41" s="90">
        <v>3246</v>
      </c>
      <c r="H41" s="90">
        <v>463</v>
      </c>
      <c r="I41" s="90">
        <v>1299</v>
      </c>
      <c r="J41" s="90">
        <v>6852</v>
      </c>
      <c r="K41" s="90">
        <v>3255</v>
      </c>
      <c r="L41" s="90">
        <v>1999</v>
      </c>
      <c r="M41" s="90">
        <v>9242</v>
      </c>
      <c r="N41" s="90">
        <v>7179</v>
      </c>
      <c r="O41" s="90">
        <v>904</v>
      </c>
      <c r="P41" s="90">
        <v>4151</v>
      </c>
      <c r="Q41" s="90">
        <v>6638</v>
      </c>
      <c r="R41" s="90">
        <v>676</v>
      </c>
      <c r="S41" s="90">
        <v>573</v>
      </c>
      <c r="T41" s="90">
        <v>3525</v>
      </c>
      <c r="U41" s="90">
        <v>2140</v>
      </c>
      <c r="V41" s="90">
        <v>9119</v>
      </c>
      <c r="W41" s="90">
        <v>2616</v>
      </c>
      <c r="X41" s="90">
        <v>448</v>
      </c>
      <c r="Y41" s="90">
        <v>1395</v>
      </c>
      <c r="Z41" s="90">
        <v>11729</v>
      </c>
      <c r="AA41" s="90">
        <v>6467</v>
      </c>
      <c r="AB41" s="90">
        <v>1736</v>
      </c>
      <c r="AC41" s="90">
        <v>8662</v>
      </c>
      <c r="AD41" s="90">
        <v>3098</v>
      </c>
      <c r="AE41" s="90">
        <v>3945</v>
      </c>
      <c r="AF41" s="90">
        <v>2970</v>
      </c>
      <c r="AG41" s="90">
        <v>7226</v>
      </c>
      <c r="AH41" s="90">
        <v>3635</v>
      </c>
      <c r="AI41" s="90">
        <v>4378</v>
      </c>
      <c r="AJ41" s="90">
        <v>15954</v>
      </c>
      <c r="AK41" s="90">
        <v>0</v>
      </c>
      <c r="AL41" s="42">
        <v>77</v>
      </c>
      <c r="AM41" s="61">
        <v>138943</v>
      </c>
    </row>
    <row r="42" spans="1:54" ht="15" customHeight="1">
      <c r="A42" s="127">
        <v>91</v>
      </c>
      <c r="B42" s="42" t="s">
        <v>193</v>
      </c>
      <c r="C42" s="65">
        <v>12515</v>
      </c>
      <c r="D42" s="90">
        <v>4168</v>
      </c>
      <c r="E42" s="90">
        <v>4591</v>
      </c>
      <c r="F42" s="90">
        <v>8578</v>
      </c>
      <c r="G42" s="90">
        <v>42129</v>
      </c>
      <c r="H42" s="90">
        <v>3774</v>
      </c>
      <c r="I42" s="90">
        <v>15170</v>
      </c>
      <c r="J42" s="90">
        <v>15398</v>
      </c>
      <c r="K42" s="90">
        <v>3320</v>
      </c>
      <c r="L42" s="90">
        <v>17488</v>
      </c>
      <c r="M42" s="90">
        <v>23869</v>
      </c>
      <c r="N42" s="90">
        <v>9191</v>
      </c>
      <c r="O42" s="90">
        <v>12155</v>
      </c>
      <c r="P42" s="90">
        <v>30551</v>
      </c>
      <c r="Q42" s="90">
        <v>58003</v>
      </c>
      <c r="R42" s="90">
        <v>9537</v>
      </c>
      <c r="S42" s="90">
        <v>36377</v>
      </c>
      <c r="T42" s="90">
        <v>41303</v>
      </c>
      <c r="U42" s="90">
        <v>26969</v>
      </c>
      <c r="V42" s="90">
        <v>173921</v>
      </c>
      <c r="W42" s="90">
        <v>23569</v>
      </c>
      <c r="X42" s="90">
        <v>4432</v>
      </c>
      <c r="Y42" s="90">
        <v>12869</v>
      </c>
      <c r="Z42" s="90">
        <v>247744</v>
      </c>
      <c r="AA42" s="90">
        <v>66976</v>
      </c>
      <c r="AB42" s="90">
        <v>17696</v>
      </c>
      <c r="AC42" s="90">
        <v>112400</v>
      </c>
      <c r="AD42" s="90">
        <v>37670</v>
      </c>
      <c r="AE42" s="90">
        <v>147311</v>
      </c>
      <c r="AF42" s="90">
        <v>154320</v>
      </c>
      <c r="AG42" s="90">
        <v>324609</v>
      </c>
      <c r="AH42" s="90">
        <v>17466</v>
      </c>
      <c r="AI42" s="90">
        <v>117365</v>
      </c>
      <c r="AJ42" s="90">
        <v>95405</v>
      </c>
      <c r="AK42" s="90">
        <v>0</v>
      </c>
      <c r="AL42" s="42">
        <v>945</v>
      </c>
      <c r="AM42" s="61">
        <v>1929784</v>
      </c>
    </row>
    <row r="43" spans="1:54" ht="15" customHeight="1">
      <c r="A43" s="127">
        <v>92</v>
      </c>
      <c r="B43" s="42" t="s">
        <v>194</v>
      </c>
      <c r="C43" s="65">
        <v>34342</v>
      </c>
      <c r="D43" s="90">
        <v>11822</v>
      </c>
      <c r="E43" s="90">
        <v>7343</v>
      </c>
      <c r="F43" s="90">
        <v>-2120</v>
      </c>
      <c r="G43" s="90">
        <v>19456</v>
      </c>
      <c r="H43" s="90">
        <v>2319</v>
      </c>
      <c r="I43" s="90">
        <v>8792</v>
      </c>
      <c r="J43" s="90">
        <v>58735</v>
      </c>
      <c r="K43" s="90">
        <v>-9222</v>
      </c>
      <c r="L43" s="90">
        <v>11742</v>
      </c>
      <c r="M43" s="90">
        <v>115310</v>
      </c>
      <c r="N43" s="90">
        <v>60069</v>
      </c>
      <c r="O43" s="90">
        <v>-2242</v>
      </c>
      <c r="P43" s="90">
        <v>45180</v>
      </c>
      <c r="Q43" s="90">
        <v>-23857</v>
      </c>
      <c r="R43" s="90">
        <v>1629</v>
      </c>
      <c r="S43" s="90">
        <v>-9154</v>
      </c>
      <c r="T43" s="90">
        <v>6282</v>
      </c>
      <c r="U43" s="90">
        <v>2191</v>
      </c>
      <c r="V43" s="90">
        <v>9686</v>
      </c>
      <c r="W43" s="90">
        <v>-42819</v>
      </c>
      <c r="X43" s="90">
        <v>4586</v>
      </c>
      <c r="Y43" s="90">
        <v>19950</v>
      </c>
      <c r="Z43" s="90">
        <v>66468</v>
      </c>
      <c r="AA43" s="90">
        <v>43349</v>
      </c>
      <c r="AB43" s="90">
        <v>206237</v>
      </c>
      <c r="AC43" s="90">
        <v>30542</v>
      </c>
      <c r="AD43" s="90">
        <v>47913</v>
      </c>
      <c r="AE43" s="90">
        <v>0</v>
      </c>
      <c r="AF43" s="90">
        <v>614</v>
      </c>
      <c r="AG43" s="90">
        <v>11871</v>
      </c>
      <c r="AH43" s="90">
        <v>1876</v>
      </c>
      <c r="AI43" s="90">
        <v>-4409</v>
      </c>
      <c r="AJ43" s="90">
        <v>203454</v>
      </c>
      <c r="AK43" s="90">
        <v>0</v>
      </c>
      <c r="AL43" s="42">
        <v>7393</v>
      </c>
      <c r="AM43" s="61">
        <v>945328</v>
      </c>
    </row>
    <row r="44" spans="1:54" ht="15" customHeight="1">
      <c r="A44" s="127">
        <v>93</v>
      </c>
      <c r="B44" s="42" t="s">
        <v>195</v>
      </c>
      <c r="C44" s="65">
        <v>21425</v>
      </c>
      <c r="D44" s="90">
        <v>3486</v>
      </c>
      <c r="E44" s="90">
        <v>4470</v>
      </c>
      <c r="F44" s="90">
        <v>1819</v>
      </c>
      <c r="G44" s="90">
        <v>18331</v>
      </c>
      <c r="H44" s="90">
        <v>2629</v>
      </c>
      <c r="I44" s="90">
        <v>4139</v>
      </c>
      <c r="J44" s="90">
        <v>47610</v>
      </c>
      <c r="K44" s="90">
        <v>46128</v>
      </c>
      <c r="L44" s="90">
        <v>10335</v>
      </c>
      <c r="M44" s="90">
        <v>116873</v>
      </c>
      <c r="N44" s="90">
        <v>9581</v>
      </c>
      <c r="O44" s="90">
        <v>2197</v>
      </c>
      <c r="P44" s="90">
        <v>20996</v>
      </c>
      <c r="Q44" s="90">
        <v>47976</v>
      </c>
      <c r="R44" s="90">
        <v>3666</v>
      </c>
      <c r="S44" s="90">
        <v>30147</v>
      </c>
      <c r="T44" s="90">
        <v>21318</v>
      </c>
      <c r="U44" s="90">
        <v>8994</v>
      </c>
      <c r="V44" s="90">
        <v>16122</v>
      </c>
      <c r="W44" s="90">
        <v>58915</v>
      </c>
      <c r="X44" s="90">
        <v>8531</v>
      </c>
      <c r="Y44" s="90">
        <v>6139</v>
      </c>
      <c r="Z44" s="90">
        <v>41104</v>
      </c>
      <c r="AA44" s="90">
        <v>22422</v>
      </c>
      <c r="AB44" s="90">
        <v>126569</v>
      </c>
      <c r="AC44" s="90">
        <v>44976</v>
      </c>
      <c r="AD44" s="90">
        <v>25585</v>
      </c>
      <c r="AE44" s="90">
        <v>122001</v>
      </c>
      <c r="AF44" s="90">
        <v>32858</v>
      </c>
      <c r="AG44" s="90">
        <v>50428</v>
      </c>
      <c r="AH44" s="90">
        <v>7048</v>
      </c>
      <c r="AI44" s="90">
        <v>29995</v>
      </c>
      <c r="AJ44" s="90">
        <v>80126</v>
      </c>
      <c r="AK44" s="90">
        <v>0</v>
      </c>
      <c r="AL44" s="42">
        <v>1453</v>
      </c>
      <c r="AM44" s="61">
        <v>1096392</v>
      </c>
    </row>
    <row r="45" spans="1:54" ht="15" customHeight="1">
      <c r="A45" s="127">
        <v>94</v>
      </c>
      <c r="B45" s="132" t="s">
        <v>196</v>
      </c>
      <c r="C45" s="65">
        <v>6378</v>
      </c>
      <c r="D45" s="90">
        <v>882</v>
      </c>
      <c r="E45" s="90">
        <v>1726</v>
      </c>
      <c r="F45" s="90">
        <v>765</v>
      </c>
      <c r="G45" s="90">
        <v>54652</v>
      </c>
      <c r="H45" s="90">
        <v>1202</v>
      </c>
      <c r="I45" s="90">
        <v>2898</v>
      </c>
      <c r="J45" s="90">
        <v>14055</v>
      </c>
      <c r="K45" s="90">
        <v>129009</v>
      </c>
      <c r="L45" s="90">
        <v>3529</v>
      </c>
      <c r="M45" s="90">
        <v>16098</v>
      </c>
      <c r="N45" s="90">
        <v>4307</v>
      </c>
      <c r="O45" s="90">
        <v>1111</v>
      </c>
      <c r="P45" s="90">
        <v>4332</v>
      </c>
      <c r="Q45" s="90">
        <v>4682</v>
      </c>
      <c r="R45" s="90">
        <v>367</v>
      </c>
      <c r="S45" s="90">
        <v>1289</v>
      </c>
      <c r="T45" s="90">
        <v>-1183</v>
      </c>
      <c r="U45" s="90">
        <v>4211</v>
      </c>
      <c r="V45" s="90">
        <v>18454</v>
      </c>
      <c r="W45" s="90">
        <v>12086</v>
      </c>
      <c r="X45" s="90">
        <v>1383</v>
      </c>
      <c r="Y45" s="90">
        <v>4064</v>
      </c>
      <c r="Z45" s="90">
        <v>20890</v>
      </c>
      <c r="AA45" s="90">
        <v>3394</v>
      </c>
      <c r="AB45" s="90">
        <v>24718</v>
      </c>
      <c r="AC45" s="90">
        <v>22067</v>
      </c>
      <c r="AD45" s="90">
        <v>4202</v>
      </c>
      <c r="AE45" s="90">
        <v>1145</v>
      </c>
      <c r="AF45" s="90">
        <v>3030</v>
      </c>
      <c r="AG45" s="90">
        <v>10159</v>
      </c>
      <c r="AH45" s="90">
        <v>2827</v>
      </c>
      <c r="AI45" s="90">
        <v>9031</v>
      </c>
      <c r="AJ45" s="90">
        <v>20798</v>
      </c>
      <c r="AK45" s="90">
        <v>0</v>
      </c>
      <c r="AL45" s="42">
        <v>245</v>
      </c>
      <c r="AM45" s="61">
        <v>408803</v>
      </c>
    </row>
    <row r="46" spans="1:54" ht="15" customHeight="1">
      <c r="A46" s="127">
        <v>95</v>
      </c>
      <c r="B46" s="42" t="s">
        <v>197</v>
      </c>
      <c r="C46" s="65">
        <v>-7394</v>
      </c>
      <c r="D46" s="90">
        <v>-2020</v>
      </c>
      <c r="E46" s="90">
        <v>-7</v>
      </c>
      <c r="F46" s="90">
        <v>-1</v>
      </c>
      <c r="G46" s="90">
        <v>-548</v>
      </c>
      <c r="H46" s="90">
        <v>0</v>
      </c>
      <c r="I46" s="90">
        <v>-2</v>
      </c>
      <c r="J46" s="90">
        <v>-4</v>
      </c>
      <c r="K46" s="90">
        <v>-1611</v>
      </c>
      <c r="L46" s="90">
        <v>-2</v>
      </c>
      <c r="M46" s="90">
        <v>-12</v>
      </c>
      <c r="N46" s="90">
        <v>-1</v>
      </c>
      <c r="O46" s="90">
        <v>0</v>
      </c>
      <c r="P46" s="90">
        <v>-6</v>
      </c>
      <c r="Q46" s="90">
        <v>-6</v>
      </c>
      <c r="R46" s="90">
        <v>0</v>
      </c>
      <c r="S46" s="90">
        <v>-5</v>
      </c>
      <c r="T46" s="90">
        <v>-6</v>
      </c>
      <c r="U46" s="90">
        <v>-2</v>
      </c>
      <c r="V46" s="90">
        <v>-2120</v>
      </c>
      <c r="W46" s="90">
        <v>-108</v>
      </c>
      <c r="X46" s="90">
        <v>-2054</v>
      </c>
      <c r="Y46" s="90">
        <v>-1</v>
      </c>
      <c r="Z46" s="90">
        <v>-211</v>
      </c>
      <c r="AA46" s="90">
        <v>-5605</v>
      </c>
      <c r="AB46" s="90">
        <v>-385</v>
      </c>
      <c r="AC46" s="90">
        <v>-1917</v>
      </c>
      <c r="AD46" s="90">
        <v>-6</v>
      </c>
      <c r="AE46" s="90">
        <v>0</v>
      </c>
      <c r="AF46" s="90">
        <v>-15</v>
      </c>
      <c r="AG46" s="90">
        <v>-9520</v>
      </c>
      <c r="AH46" s="90">
        <v>-1373</v>
      </c>
      <c r="AI46" s="90">
        <v>-50</v>
      </c>
      <c r="AJ46" s="90">
        <v>-16</v>
      </c>
      <c r="AK46" s="90">
        <v>0</v>
      </c>
      <c r="AL46" s="42">
        <v>0</v>
      </c>
      <c r="AM46" s="61">
        <v>-35008</v>
      </c>
    </row>
    <row r="47" spans="1:54" ht="15" customHeight="1">
      <c r="A47" s="129">
        <v>96</v>
      </c>
      <c r="B47" s="46" t="s">
        <v>198</v>
      </c>
      <c r="C47" s="56">
        <v>67609</v>
      </c>
      <c r="D47" s="63">
        <v>18636</v>
      </c>
      <c r="E47" s="63">
        <v>19036</v>
      </c>
      <c r="F47" s="63">
        <v>10833</v>
      </c>
      <c r="G47" s="63">
        <v>137266</v>
      </c>
      <c r="H47" s="63">
        <v>10387</v>
      </c>
      <c r="I47" s="63">
        <v>32296</v>
      </c>
      <c r="J47" s="63">
        <v>142646</v>
      </c>
      <c r="K47" s="63">
        <v>170879</v>
      </c>
      <c r="L47" s="63">
        <v>45091</v>
      </c>
      <c r="M47" s="63">
        <v>281380</v>
      </c>
      <c r="N47" s="63">
        <v>90326</v>
      </c>
      <c r="O47" s="63">
        <v>14125</v>
      </c>
      <c r="P47" s="63">
        <v>105204</v>
      </c>
      <c r="Q47" s="63">
        <v>93436</v>
      </c>
      <c r="R47" s="63">
        <v>15875</v>
      </c>
      <c r="S47" s="63">
        <v>59227</v>
      </c>
      <c r="T47" s="63">
        <v>71239</v>
      </c>
      <c r="U47" s="63">
        <v>44503</v>
      </c>
      <c r="V47" s="63">
        <v>225182</v>
      </c>
      <c r="W47" s="63">
        <v>54259</v>
      </c>
      <c r="X47" s="63">
        <v>17326</v>
      </c>
      <c r="Y47" s="63">
        <v>44416</v>
      </c>
      <c r="Z47" s="63">
        <v>387724</v>
      </c>
      <c r="AA47" s="63">
        <v>137003</v>
      </c>
      <c r="AB47" s="63">
        <v>376571</v>
      </c>
      <c r="AC47" s="63">
        <v>216730</v>
      </c>
      <c r="AD47" s="63">
        <v>118462</v>
      </c>
      <c r="AE47" s="63">
        <v>274402</v>
      </c>
      <c r="AF47" s="63">
        <v>193777</v>
      </c>
      <c r="AG47" s="63">
        <v>394773</v>
      </c>
      <c r="AH47" s="63">
        <v>31479</v>
      </c>
      <c r="AI47" s="63">
        <v>156310</v>
      </c>
      <c r="AJ47" s="63">
        <v>415721</v>
      </c>
      <c r="AK47" s="63">
        <v>0</v>
      </c>
      <c r="AL47" s="46">
        <v>10113</v>
      </c>
      <c r="AM47" s="67">
        <v>4484242</v>
      </c>
    </row>
    <row r="48" spans="1:54" ht="15" customHeight="1">
      <c r="A48" s="129">
        <v>97</v>
      </c>
      <c r="B48" s="46" t="s">
        <v>199</v>
      </c>
      <c r="C48" s="56">
        <v>145079</v>
      </c>
      <c r="D48" s="63">
        <v>30239</v>
      </c>
      <c r="E48" s="63">
        <v>40097</v>
      </c>
      <c r="F48" s="63">
        <v>25483</v>
      </c>
      <c r="G48" s="63">
        <v>284571</v>
      </c>
      <c r="H48" s="63">
        <v>19406</v>
      </c>
      <c r="I48" s="63">
        <v>73377</v>
      </c>
      <c r="J48" s="63">
        <v>679796</v>
      </c>
      <c r="K48" s="63">
        <v>747096</v>
      </c>
      <c r="L48" s="63">
        <v>95884</v>
      </c>
      <c r="M48" s="63">
        <v>1428357</v>
      </c>
      <c r="N48" s="63">
        <v>428367</v>
      </c>
      <c r="O48" s="63">
        <v>32901</v>
      </c>
      <c r="P48" s="63">
        <v>280938</v>
      </c>
      <c r="Q48" s="63">
        <v>274635</v>
      </c>
      <c r="R48" s="63">
        <v>43638</v>
      </c>
      <c r="S48" s="63">
        <v>183353</v>
      </c>
      <c r="T48" s="63">
        <v>398919</v>
      </c>
      <c r="U48" s="63">
        <v>116743</v>
      </c>
      <c r="V48" s="63">
        <v>498455</v>
      </c>
      <c r="W48" s="63">
        <v>313325</v>
      </c>
      <c r="X48" s="63">
        <v>34657</v>
      </c>
      <c r="Y48" s="63">
        <v>60278</v>
      </c>
      <c r="Z48" s="63">
        <v>577236</v>
      </c>
      <c r="AA48" s="63">
        <v>207669</v>
      </c>
      <c r="AB48" s="63">
        <v>465143</v>
      </c>
      <c r="AC48" s="63">
        <v>489276</v>
      </c>
      <c r="AD48" s="63">
        <v>230795</v>
      </c>
      <c r="AE48" s="63">
        <v>400527</v>
      </c>
      <c r="AF48" s="63">
        <v>243458</v>
      </c>
      <c r="AG48" s="63">
        <v>665625</v>
      </c>
      <c r="AH48" s="63">
        <v>54302</v>
      </c>
      <c r="AI48" s="63">
        <v>247252</v>
      </c>
      <c r="AJ48" s="63">
        <v>677519</v>
      </c>
      <c r="AK48" s="63">
        <v>11032</v>
      </c>
      <c r="AL48" s="46">
        <v>26462</v>
      </c>
      <c r="AM48" s="67">
        <v>10531890</v>
      </c>
    </row>
    <row r="50" spans="3:38">
      <c r="C50" s="305"/>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row>
    <row r="51" spans="3:38">
      <c r="C51" s="305"/>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row>
  </sheetData>
  <sheetProtection sheet="1"/>
  <phoneticPr fontId="5"/>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ご利用にあたって（必ずお読みください）</vt:lpstr>
      <vt:lpstr>データ入力表</vt:lpstr>
      <vt:lpstr>①結果</vt:lpstr>
      <vt:lpstr>②表</vt:lpstr>
      <vt:lpstr>③フロー</vt:lpstr>
      <vt:lpstr>④グラフ(経済効果)</vt:lpstr>
      <vt:lpstr>④グラフ(環境効果)</vt:lpstr>
      <vt:lpstr>環境係数</vt:lpstr>
      <vt:lpstr>3EID</vt:lpstr>
      <vt:lpstr>計算</vt:lpstr>
      <vt:lpstr>各種係数</vt:lpstr>
      <vt:lpstr>価格変換</vt:lpstr>
      <vt:lpstr>マージン</vt:lpstr>
      <vt:lpstr>逆行列係数</vt:lpstr>
      <vt:lpstr>投入係数</vt:lpstr>
      <vt:lpstr>H23取引基本表（生産者）(36)</vt:lpstr>
      <vt:lpstr>①結果!Print_Area</vt:lpstr>
      <vt:lpstr>②表!Print_Area</vt:lpstr>
      <vt:lpstr>データ入力表!Print_Area</vt:lpstr>
      <vt:lpstr>'H23取引基本表（生産者）(36)'!Print_Titles</vt:lpstr>
      <vt:lpstr>逆行列係数!Print_Titles</vt:lpstr>
      <vt:lpstr>投入係数!Print_Titles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2017-04-24T02:13:15Z</cp:lastPrinted>
  <dcterms:created xsi:type="dcterms:W3CDTF">2010-03-19T06:29:47Z</dcterms:created>
  <dcterms:modified xsi:type="dcterms:W3CDTF">2018-01-31T00:21:14Z</dcterms:modified>
</cp:coreProperties>
</file>