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３" sheetId="1" r:id="rId1"/>
  </sheets>
  <definedNames>
    <definedName name="_C">#REF!</definedName>
    <definedName name="\A" localSheetId="0">'３'!#REF!</definedName>
    <definedName name="\A">#REF!</definedName>
    <definedName name="\P" localSheetId="0">'３'!#REF!</definedName>
    <definedName name="\P">#REF!</definedName>
    <definedName name="B">#REF!</definedName>
    <definedName name="KG">#REF!</definedName>
    <definedName name="KJG">#REF!</definedName>
    <definedName name="KKG">#REF!</definedName>
    <definedName name="N">#REF!</definedName>
    <definedName name="_xlnm.Print_Area" localSheetId="0">'３'!$A$3:$J$44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<sst xmlns="http://schemas.openxmlformats.org/spreadsheetml/2006/main" count="58" uniqueCount="53">
  <si>
    <t xml:space="preserve">           B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</si>
  <si>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</si>
  <si>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</si>
  <si>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</si>
  <si>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</si>
  <si>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</si>
  <si>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</si>
  <si>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</si>
  <si>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</si>
  <si>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</si>
  <si>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</si>
  <si>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</si>
  <si>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大  田   村</t>
  </si>
  <si>
    <t>国  見   町</t>
  </si>
  <si>
    <t>姫  島   村</t>
  </si>
  <si>
    <t>国  東   町</t>
  </si>
  <si>
    <t>武  蔵   町</t>
  </si>
  <si>
    <t>安  岐   町</t>
  </si>
  <si>
    <t>日  出   町</t>
  </si>
  <si>
    <t>山  香   町</t>
  </si>
  <si>
    <t>挟  間   町</t>
  </si>
  <si>
    <t>庄  内   町</t>
  </si>
  <si>
    <t>湯 布 院 町</t>
  </si>
  <si>
    <t>荻       町</t>
  </si>
  <si>
    <t>久  住   町</t>
  </si>
  <si>
    <t>直  入   町</t>
  </si>
  <si>
    <t>九  重   町</t>
  </si>
  <si>
    <t>玖  珠   町</t>
  </si>
  <si>
    <t xml:space="preserve">  ３　将来にわたる財政負担の状況</t>
  </si>
  <si>
    <t>　　　　　（単位：千円）</t>
  </si>
  <si>
    <t xml:space="preserve"> 債務負担行為</t>
  </si>
  <si>
    <t xml:space="preserve">  　 A＋B</t>
  </si>
  <si>
    <t xml:space="preserve"> 標準財政規模</t>
  </si>
  <si>
    <t xml:space="preserve">  区    分</t>
  </si>
  <si>
    <t xml:space="preserve"> 地方債現在高</t>
  </si>
  <si>
    <t xml:space="preserve"> 標準財政規</t>
  </si>
  <si>
    <t xml:space="preserve"> 積立金現在高</t>
  </si>
  <si>
    <t xml:space="preserve"> うち財政調整</t>
  </si>
  <si>
    <t xml:space="preserve"> 現債高倍率</t>
  </si>
  <si>
    <t xml:space="preserve"> 模に対する</t>
  </si>
  <si>
    <t xml:space="preserve"> 基金</t>
  </si>
  <si>
    <t xml:space="preserve">     (M+N)</t>
  </si>
  <si>
    <t>　　       A</t>
  </si>
  <si>
    <t xml:space="preserve"> 倍率</t>
  </si>
  <si>
    <t xml:space="preserve">  県    計</t>
  </si>
  <si>
    <t xml:space="preserve">    市  計</t>
  </si>
  <si>
    <t xml:space="preserve">    町村計</t>
  </si>
  <si>
    <t>\A  入力初期画面作成</t>
  </si>
  <si>
    <t>\P  自動印刷(印刷機の75%縮小で処理すること)</t>
  </si>
  <si>
    <t xml:space="preserve"> による翌年度以降</t>
  </si>
  <si>
    <t xml:space="preserve">支出予定額    </t>
  </si>
  <si>
    <t xml:space="preserve"> 模に対する</t>
  </si>
  <si>
    <t>豊後大野 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</si>
</sst>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0"/>
    <numFmt numFmtId="179" formatCode="0.000"/>
    <numFmt numFmtId="180" formatCode="0.0_ "/>
    <numFmt numFmtId="181" formatCode="0.0_);[Red]\(0.0\)"/>
    <numFmt numFmtId="182" formatCode="#,##0.000;\-#,##0.000"/>
    <numFmt numFmtId="183" formatCode="0.000_ "/>
    <numFmt numFmtId="184" formatCode="#,##0.000_ "/>
    <numFmt numFmtId="185" formatCode="yyyy/m/d\ h:mm\ AM/PM"/>
    <numFmt numFmtId="186" formatCode="0.00_ "/>
    <numFmt numFmtId="187" formatCode="#,##0_ "/>
    <numFmt numFmtId="188" formatCode="0.00_);[Red]\(0.00\)"/>
    <numFmt numFmtId="189" formatCode="#,##0.00_ "/>
    <numFmt numFmtId="190" formatCode="#,##0.0_ "/>
    <numFmt numFmtId="191" formatCode="&quot;\&quot;#,##0.0;&quot;\&quot;\-#,##0.0"/>
    <numFmt numFmtId="192" formatCode="#,##0.00_);[Red]\(#,##0.00\)"/>
    <numFmt numFmtId="193" formatCode="#,##0.0_);[Red]\(#,##0.0\)"/>
    <numFmt numFmtId="194" formatCode="0.0%"/>
    <numFmt numFmtId="195" formatCode="0_);[Red]\(0\)"/>
    <numFmt numFmtId="196" formatCode="#,##0_);[Red]\(#,##0\)"/>
    <numFmt numFmtId="197" formatCode="#,##0;&quot;△ &quot;#,##0"/>
    <numFmt numFmtId="198" formatCode="#,##0.0000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dotted">
        <color indexed="8"/>
      </left>
      <right style="thick">
        <color indexed="8"/>
      </right>
      <top style="dotted">
        <color indexed="8"/>
      </top>
      <bottom style="thick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ck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ck">
        <color indexed="8"/>
      </right>
      <top style="thin">
        <color indexed="8"/>
      </top>
      <bottom style="dotted">
        <color indexed="8"/>
      </bottom>
    </border>
  </borders>
  <cellStyleXfs count="2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3" fontId="0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3" fontId="7" fillId="0" borderId="0" xfId="0" applyFont="1" applyAlignment="1">
      <alignment vertical="center"/>
    </xf>
    <xf numFmtId="3" fontId="0" fillId="0" borderId="0" xfId="0" applyFont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3" fontId="7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0" fillId="0" borderId="0" xfId="0" applyFont="1" applyAlignment="1">
      <alignment vertical="center"/>
    </xf>
    <xf numFmtId="3" fontId="7" fillId="0" borderId="6" xfId="0" applyFont="1" applyBorder="1" applyAlignment="1">
      <alignment vertical="center" shrinkToFit="1"/>
    </xf>
    <xf numFmtId="3" fontId="7" fillId="0" borderId="7" xfId="0" applyNumberFormat="1" applyFont="1" applyBorder="1" applyAlignment="1" quotePrefix="1">
      <alignment horizontal="left" vertical="center" shrinkToFit="1"/>
    </xf>
    <xf numFmtId="3" fontId="7" fillId="0" borderId="8" xfId="0" applyFont="1" applyBorder="1" applyAlignment="1">
      <alignment vertical="center" shrinkToFit="1"/>
    </xf>
    <xf numFmtId="3" fontId="7" fillId="0" borderId="7" xfId="0" applyNumberFormat="1" applyFont="1" applyBorder="1" applyAlignment="1">
      <alignment vertical="center" shrinkToFit="1"/>
    </xf>
    <xf numFmtId="3" fontId="7" fillId="0" borderId="7" xfId="0" applyFont="1" applyBorder="1" applyAlignment="1">
      <alignment vertical="center" shrinkToFit="1"/>
    </xf>
    <xf numFmtId="3" fontId="7" fillId="0" borderId="9" xfId="0" applyNumberFormat="1" applyFont="1" applyBorder="1" applyAlignment="1">
      <alignment vertical="center" shrinkToFit="1"/>
    </xf>
    <xf numFmtId="3" fontId="7" fillId="0" borderId="10" xfId="0" applyFont="1" applyBorder="1" applyAlignment="1">
      <alignment vertical="center" shrinkToFit="1"/>
    </xf>
    <xf numFmtId="3" fontId="7" fillId="0" borderId="11" xfId="0" applyFont="1" applyAlignment="1">
      <alignment vertical="center" shrinkToFit="1"/>
    </xf>
    <xf numFmtId="3" fontId="7" fillId="0" borderId="12" xfId="0" applyFont="1" applyAlignment="1">
      <alignment vertical="center" shrinkToFit="1"/>
    </xf>
    <xf numFmtId="3" fontId="7" fillId="0" borderId="0" xfId="0" applyFont="1" applyAlignment="1">
      <alignment vertical="center" shrinkToFit="1"/>
    </xf>
    <xf numFmtId="3" fontId="0" fillId="0" borderId="0" xfId="0" applyFont="1" applyAlignment="1">
      <alignment vertical="center" shrinkToFit="1"/>
    </xf>
    <xf numFmtId="3" fontId="7" fillId="0" borderId="11" xfId="0" applyFont="1" applyBorder="1" applyAlignment="1">
      <alignment vertical="center" shrinkToFit="1"/>
    </xf>
    <xf numFmtId="3" fontId="7" fillId="0" borderId="13" xfId="0" applyFont="1" applyBorder="1" applyAlignment="1">
      <alignment vertical="center" shrinkToFit="1"/>
    </xf>
    <xf numFmtId="3" fontId="7" fillId="0" borderId="0" xfId="0" applyFont="1" applyBorder="1" applyAlignment="1">
      <alignment vertical="center" shrinkToFit="1"/>
    </xf>
    <xf numFmtId="3" fontId="7" fillId="0" borderId="13" xfId="0" applyNumberFormat="1" applyFont="1" applyBorder="1" applyAlignment="1">
      <alignment vertical="center" shrinkToFit="1"/>
    </xf>
    <xf numFmtId="3" fontId="7" fillId="0" borderId="14" xfId="0" applyFont="1" applyBorder="1" applyAlignment="1">
      <alignment vertical="center" shrinkToFit="1"/>
    </xf>
    <xf numFmtId="3" fontId="7" fillId="0" borderId="2" xfId="0" applyNumberFormat="1" applyFont="1" applyBorder="1" applyAlignment="1">
      <alignment vertical="center" shrinkToFit="1"/>
    </xf>
    <xf numFmtId="3" fontId="7" fillId="0" borderId="15" xfId="0" applyFont="1" applyBorder="1" applyAlignment="1">
      <alignment vertical="center" shrinkToFit="1"/>
    </xf>
    <xf numFmtId="3" fontId="7" fillId="0" borderId="16" xfId="0" applyNumberFormat="1" applyFont="1" applyAlignment="1">
      <alignment vertical="center" shrinkToFit="1"/>
    </xf>
    <xf numFmtId="3" fontId="7" fillId="0" borderId="11" xfId="0" applyNumberFormat="1" applyFont="1" applyBorder="1" applyAlignment="1">
      <alignment vertical="center" shrinkToFit="1"/>
    </xf>
    <xf numFmtId="3" fontId="7" fillId="0" borderId="12" xfId="0" applyFont="1" applyBorder="1" applyAlignment="1">
      <alignment vertical="center" shrinkToFit="1"/>
    </xf>
    <xf numFmtId="3" fontId="7" fillId="0" borderId="12" xfId="0" applyNumberFormat="1" applyFont="1" applyBorder="1" applyAlignment="1">
      <alignment vertical="center" shrinkToFit="1"/>
    </xf>
    <xf numFmtId="3" fontId="7" fillId="0" borderId="14" xfId="0" applyNumberFormat="1" applyFont="1" applyBorder="1" applyAlignment="1">
      <alignment vertical="center" shrinkToFit="1"/>
    </xf>
    <xf numFmtId="3" fontId="7" fillId="0" borderId="17" xfId="0" applyNumberFormat="1" applyFont="1" applyBorder="1" applyAlignment="1">
      <alignment vertical="center" shrinkToFit="1"/>
    </xf>
    <xf numFmtId="3" fontId="7" fillId="0" borderId="16" xfId="0" applyFont="1" applyAlignment="1">
      <alignment vertical="center" shrinkToFit="1"/>
    </xf>
    <xf numFmtId="3" fontId="7" fillId="0" borderId="16" xfId="0" applyNumberFormat="1" applyFont="1" applyBorder="1" applyAlignment="1">
      <alignment vertical="center" shrinkToFit="1"/>
    </xf>
    <xf numFmtId="3" fontId="7" fillId="0" borderId="18" xfId="0" applyNumberFormat="1" applyFont="1" applyBorder="1" applyAlignment="1">
      <alignment vertical="center" shrinkToFit="1"/>
    </xf>
    <xf numFmtId="3" fontId="7" fillId="0" borderId="16" xfId="0" applyFont="1" applyBorder="1" applyAlignment="1">
      <alignment vertical="center" shrinkToFit="1"/>
    </xf>
    <xf numFmtId="179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3" fontId="7" fillId="0" borderId="11" xfId="0" applyFont="1" applyAlignment="1">
      <alignment vertical="center"/>
    </xf>
    <xf numFmtId="3" fontId="7" fillId="0" borderId="12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3" fontId="7" fillId="0" borderId="23" xfId="0" applyNumberFormat="1" applyFont="1" applyAlignment="1">
      <alignment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3" fontId="7" fillId="0" borderId="8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98" fontId="7" fillId="0" borderId="0" xfId="0" applyNumberFormat="1" applyFont="1" applyAlignment="1">
      <alignment vertical="center"/>
    </xf>
    <xf numFmtId="179" fontId="7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179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179" fontId="7" fillId="0" borderId="34" xfId="0" applyNumberFormat="1" applyFont="1" applyBorder="1" applyAlignment="1">
      <alignment vertical="center"/>
    </xf>
    <xf numFmtId="3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52"/>
  <sheetViews>
    <sheetView tabSelected="1" showOutlineSymbols="0" view="pageBreakPreview" zoomScale="75" zoomScaleNormal="50" zoomScaleSheetLayoutView="75" workbookViewId="0" topLeftCell="A1">
      <selection activeCell="E15" sqref="E15"/>
    </sheetView>
  </sheetViews>
  <sheetFormatPr defaultColWidth="11.75390625" defaultRowHeight="14.25"/>
  <cols>
    <col min="1" max="1" width="15.625" style="2" customWidth="1"/>
    <col min="2" max="2" width="15.75390625" style="2" customWidth="1"/>
    <col min="3" max="3" width="14.00390625" style="2" customWidth="1"/>
    <col min="4" max="4" width="15.75390625" style="2" customWidth="1"/>
    <col min="5" max="5" width="14.00390625" style="2" customWidth="1"/>
    <col min="6" max="6" width="15.625" style="2" customWidth="1"/>
    <col min="7" max="7" width="14.125" style="2" bestFit="1" customWidth="1"/>
    <col min="8" max="8" width="15.625" style="2" customWidth="1"/>
    <col min="9" max="9" width="14.375" style="2" customWidth="1"/>
    <col min="10" max="10" width="14.125" style="2" bestFit="1" customWidth="1"/>
    <col min="11" max="11" width="11.75390625" style="2" customWidth="1"/>
    <col min="12" max="12" width="19.125" style="2" bestFit="1" customWidth="1"/>
    <col min="13" max="13" width="11.75390625" style="2" customWidth="1"/>
    <col min="14" max="14" width="13.625" style="2" customWidth="1"/>
    <col min="15" max="15" width="12.125" style="2" bestFit="1" customWidth="1"/>
    <col min="16" max="16" width="12.625" style="2" bestFit="1" customWidth="1"/>
    <col min="17" max="16384" width="11.75390625" style="2" customWidth="1"/>
  </cols>
  <sheetData>
    <row r="2" spans="3:4" ht="17.25">
      <c r="C2" s="5"/>
      <c r="D2" s="5"/>
    </row>
    <row r="3" spans="1:10" ht="28.5">
      <c r="A3" s="1" t="s">
        <v>28</v>
      </c>
      <c r="B3" s="11"/>
      <c r="C3" s="11"/>
      <c r="D3" s="11"/>
      <c r="E3" s="11"/>
      <c r="F3" s="11"/>
      <c r="G3" s="11"/>
      <c r="H3" s="11"/>
      <c r="I3" s="11"/>
      <c r="J3" s="11"/>
    </row>
    <row r="5" spans="1:9" ht="19.5" customHeight="1" thickBot="1">
      <c r="A5" s="4"/>
      <c r="I5" s="5" t="s">
        <v>29</v>
      </c>
    </row>
    <row r="6" spans="1:247" s="22" customFormat="1" ht="34.5" customHeight="1" thickTop="1">
      <c r="A6" s="12"/>
      <c r="B6" s="13"/>
      <c r="C6" s="14"/>
      <c r="D6" s="15"/>
      <c r="E6" s="14"/>
      <c r="F6" s="16"/>
      <c r="G6" s="14"/>
      <c r="H6" s="17"/>
      <c r="I6" s="14"/>
      <c r="J6" s="18"/>
      <c r="K6" s="19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</row>
    <row r="7" spans="1:247" s="22" customFormat="1" ht="34.5" customHeight="1">
      <c r="A7" s="23"/>
      <c r="B7" s="24"/>
      <c r="C7" s="25"/>
      <c r="D7" s="26" t="s">
        <v>30</v>
      </c>
      <c r="E7" s="25"/>
      <c r="F7" s="26" t="s">
        <v>31</v>
      </c>
      <c r="G7" s="25"/>
      <c r="H7" s="27"/>
      <c r="I7" s="28"/>
      <c r="J7" s="29"/>
      <c r="K7" s="19"/>
      <c r="L7" s="30" t="s">
        <v>32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</row>
    <row r="8" spans="1:247" s="22" customFormat="1" ht="34.5" customHeight="1">
      <c r="A8" s="31" t="s">
        <v>33</v>
      </c>
      <c r="B8" s="26" t="s">
        <v>34</v>
      </c>
      <c r="C8" s="32"/>
      <c r="D8" s="26" t="s">
        <v>49</v>
      </c>
      <c r="E8" s="33" t="s">
        <v>35</v>
      </c>
      <c r="F8" s="24"/>
      <c r="G8" s="33" t="s">
        <v>35</v>
      </c>
      <c r="H8" s="34" t="s">
        <v>36</v>
      </c>
      <c r="I8" s="26" t="s">
        <v>37</v>
      </c>
      <c r="J8" s="35" t="s">
        <v>35</v>
      </c>
      <c r="K8" s="19"/>
      <c r="L8" s="36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</row>
    <row r="9" spans="1:247" s="22" customFormat="1" ht="34.5" customHeight="1">
      <c r="A9" s="23"/>
      <c r="B9" s="24"/>
      <c r="C9" s="37" t="s">
        <v>38</v>
      </c>
      <c r="D9" s="26" t="s">
        <v>50</v>
      </c>
      <c r="E9" s="37" t="s">
        <v>39</v>
      </c>
      <c r="F9" s="24"/>
      <c r="G9" s="37" t="s">
        <v>51</v>
      </c>
      <c r="H9" s="27"/>
      <c r="I9" s="26" t="s">
        <v>40</v>
      </c>
      <c r="J9" s="38" t="s">
        <v>39</v>
      </c>
      <c r="K9" s="19"/>
      <c r="L9" s="30" t="s">
        <v>41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</row>
    <row r="10" spans="1:247" s="22" customFormat="1" ht="34.5" customHeight="1">
      <c r="A10" s="23"/>
      <c r="B10" s="26" t="s">
        <v>42</v>
      </c>
      <c r="C10" s="39"/>
      <c r="D10" s="26" t="s">
        <v>0</v>
      </c>
      <c r="E10" s="37" t="s">
        <v>43</v>
      </c>
      <c r="F10" s="24"/>
      <c r="G10" s="37" t="s">
        <v>43</v>
      </c>
      <c r="H10" s="27"/>
      <c r="I10" s="24"/>
      <c r="J10" s="38" t="s">
        <v>43</v>
      </c>
      <c r="K10" s="19"/>
      <c r="L10" s="36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</row>
    <row r="11" spans="1:15" ht="34.5" customHeight="1">
      <c r="A11" s="6" t="s">
        <v>1</v>
      </c>
      <c r="B11" s="7">
        <v>207080247</v>
      </c>
      <c r="C11" s="40">
        <f aca="true" t="shared" si="0" ref="C11:C41">ROUND(B11/L11,3)</f>
        <v>2.46</v>
      </c>
      <c r="D11" s="7">
        <v>21053211</v>
      </c>
      <c r="E11" s="40">
        <f aca="true" t="shared" si="1" ref="E11:E41">ROUND(D11/L11,3)</f>
        <v>0.25</v>
      </c>
      <c r="F11" s="7">
        <f aca="true" t="shared" si="2" ref="F11:F38">B11+D11</f>
        <v>228133458</v>
      </c>
      <c r="G11" s="40">
        <f aca="true" t="shared" si="3" ref="G11:G41">ROUND(F11/L11,3)</f>
        <v>2.71</v>
      </c>
      <c r="H11" s="41">
        <v>18612778</v>
      </c>
      <c r="I11" s="7">
        <v>6559550</v>
      </c>
      <c r="J11" s="42">
        <f aca="true" t="shared" si="4" ref="J11:J41">ROUND(I11/L11,3)</f>
        <v>0.078</v>
      </c>
      <c r="K11" s="43"/>
      <c r="L11" s="44">
        <v>84172364</v>
      </c>
      <c r="N11" s="2">
        <v>2646119</v>
      </c>
      <c r="O11" s="54">
        <f>ROUND((N11+I11)/L11,3)</f>
        <v>0.109</v>
      </c>
    </row>
    <row r="12" spans="1:15" ht="34.5" customHeight="1">
      <c r="A12" s="8" t="s">
        <v>2</v>
      </c>
      <c r="B12" s="9">
        <v>28253620</v>
      </c>
      <c r="C12" s="45">
        <f t="shared" si="0"/>
        <v>1.3</v>
      </c>
      <c r="D12" s="9">
        <v>3471226</v>
      </c>
      <c r="E12" s="45">
        <f t="shared" si="1"/>
        <v>0.16</v>
      </c>
      <c r="F12" s="9">
        <f t="shared" si="2"/>
        <v>31724846</v>
      </c>
      <c r="G12" s="45">
        <f t="shared" si="3"/>
        <v>1.459</v>
      </c>
      <c r="H12" s="46">
        <v>8727514</v>
      </c>
      <c r="I12" s="9">
        <v>3066099</v>
      </c>
      <c r="J12" s="47">
        <f t="shared" si="4"/>
        <v>0.141</v>
      </c>
      <c r="K12" s="43"/>
      <c r="L12" s="44">
        <v>21737532</v>
      </c>
      <c r="N12" s="2">
        <v>2129732</v>
      </c>
      <c r="O12" s="54">
        <f aca="true" t="shared" si="5" ref="O12:O38">ROUND((N12+I12)/L12,3)</f>
        <v>0.239</v>
      </c>
    </row>
    <row r="13" spans="1:15" ht="34.5" customHeight="1">
      <c r="A13" s="8" t="s">
        <v>3</v>
      </c>
      <c r="B13" s="9">
        <v>42809214</v>
      </c>
      <c r="C13" s="45">
        <f t="shared" si="0"/>
        <v>2.184</v>
      </c>
      <c r="D13" s="9">
        <v>4414302</v>
      </c>
      <c r="E13" s="45">
        <f t="shared" si="1"/>
        <v>0.225</v>
      </c>
      <c r="F13" s="9">
        <f t="shared" si="2"/>
        <v>47223516</v>
      </c>
      <c r="G13" s="45">
        <f t="shared" si="3"/>
        <v>2.409</v>
      </c>
      <c r="H13" s="46">
        <v>7815636</v>
      </c>
      <c r="I13" s="9">
        <v>2459275</v>
      </c>
      <c r="J13" s="47">
        <f t="shared" si="4"/>
        <v>0.125</v>
      </c>
      <c r="K13" s="43"/>
      <c r="L13" s="44">
        <v>19604452</v>
      </c>
      <c r="N13" s="2">
        <v>259774</v>
      </c>
      <c r="O13" s="54">
        <f t="shared" si="5"/>
        <v>0.139</v>
      </c>
    </row>
    <row r="14" spans="1:15" ht="34.5" customHeight="1">
      <c r="A14" s="8" t="s">
        <v>4</v>
      </c>
      <c r="B14" s="9">
        <v>42160553</v>
      </c>
      <c r="C14" s="45">
        <f t="shared" si="0"/>
        <v>2.179</v>
      </c>
      <c r="D14" s="9">
        <v>5601719</v>
      </c>
      <c r="E14" s="45">
        <f t="shared" si="1"/>
        <v>0.29</v>
      </c>
      <c r="F14" s="9">
        <f t="shared" si="2"/>
        <v>47762272</v>
      </c>
      <c r="G14" s="45">
        <f t="shared" si="3"/>
        <v>2.469</v>
      </c>
      <c r="H14" s="46">
        <v>10672880</v>
      </c>
      <c r="I14" s="9">
        <v>2196418</v>
      </c>
      <c r="J14" s="47">
        <f t="shared" si="4"/>
        <v>0.114</v>
      </c>
      <c r="K14" s="43"/>
      <c r="L14" s="44">
        <v>19346113</v>
      </c>
      <c r="N14" s="2">
        <v>683483</v>
      </c>
      <c r="O14" s="54">
        <f t="shared" si="5"/>
        <v>0.149</v>
      </c>
    </row>
    <row r="15" spans="1:15" ht="34.5" customHeight="1">
      <c r="A15" s="8" t="s">
        <v>5</v>
      </c>
      <c r="B15" s="9">
        <v>70191975</v>
      </c>
      <c r="C15" s="45">
        <f t="shared" si="0"/>
        <v>3.058</v>
      </c>
      <c r="D15" s="9">
        <v>5308836</v>
      </c>
      <c r="E15" s="45">
        <f t="shared" si="1"/>
        <v>0.231</v>
      </c>
      <c r="F15" s="9">
        <f t="shared" si="2"/>
        <v>75500811</v>
      </c>
      <c r="G15" s="45">
        <f t="shared" si="3"/>
        <v>3.289</v>
      </c>
      <c r="H15" s="46">
        <v>10182918</v>
      </c>
      <c r="I15" s="9">
        <v>2678230</v>
      </c>
      <c r="J15" s="47">
        <f t="shared" si="4"/>
        <v>0.117</v>
      </c>
      <c r="K15" s="43"/>
      <c r="L15" s="44">
        <v>22953119</v>
      </c>
      <c r="N15" s="2">
        <v>2466019</v>
      </c>
      <c r="O15" s="54">
        <f t="shared" si="5"/>
        <v>0.224</v>
      </c>
    </row>
    <row r="16" spans="1:15" ht="34.5" customHeight="1">
      <c r="A16" s="8" t="s">
        <v>6</v>
      </c>
      <c r="B16" s="9">
        <v>23686264</v>
      </c>
      <c r="C16" s="45">
        <f t="shared" si="0"/>
        <v>2.356</v>
      </c>
      <c r="D16" s="9">
        <v>3103927</v>
      </c>
      <c r="E16" s="45">
        <f t="shared" si="1"/>
        <v>0.309</v>
      </c>
      <c r="F16" s="9">
        <f t="shared" si="2"/>
        <v>26790191</v>
      </c>
      <c r="G16" s="45">
        <f t="shared" si="3"/>
        <v>2.665</v>
      </c>
      <c r="H16" s="46">
        <v>2410053</v>
      </c>
      <c r="I16" s="9">
        <v>833678</v>
      </c>
      <c r="J16" s="47">
        <f t="shared" si="4"/>
        <v>0.083</v>
      </c>
      <c r="K16" s="43"/>
      <c r="L16" s="44">
        <v>10052088</v>
      </c>
      <c r="N16" s="2">
        <v>404197</v>
      </c>
      <c r="O16" s="54">
        <f t="shared" si="5"/>
        <v>0.123</v>
      </c>
    </row>
    <row r="17" spans="1:15" ht="34.5" customHeight="1">
      <c r="A17" s="8" t="s">
        <v>7</v>
      </c>
      <c r="B17" s="9">
        <v>11173892</v>
      </c>
      <c r="C17" s="45">
        <f t="shared" si="0"/>
        <v>2.038</v>
      </c>
      <c r="D17" s="9">
        <v>1220629</v>
      </c>
      <c r="E17" s="45">
        <f t="shared" si="1"/>
        <v>0.223</v>
      </c>
      <c r="F17" s="9">
        <f t="shared" si="2"/>
        <v>12394521</v>
      </c>
      <c r="G17" s="45">
        <f t="shared" si="3"/>
        <v>2.261</v>
      </c>
      <c r="H17" s="46">
        <v>1737596</v>
      </c>
      <c r="I17" s="9">
        <v>300479</v>
      </c>
      <c r="J17" s="47">
        <f t="shared" si="4"/>
        <v>0.055</v>
      </c>
      <c r="K17" s="43"/>
      <c r="L17" s="44">
        <v>5481735</v>
      </c>
      <c r="N17" s="2">
        <v>358644</v>
      </c>
      <c r="O17" s="54">
        <f t="shared" si="5"/>
        <v>0.12</v>
      </c>
    </row>
    <row r="18" spans="1:15" ht="34.5" customHeight="1">
      <c r="A18" s="8" t="s">
        <v>8</v>
      </c>
      <c r="B18" s="9">
        <v>8297999</v>
      </c>
      <c r="C18" s="45">
        <f t="shared" si="0"/>
        <v>1.77</v>
      </c>
      <c r="D18" s="9">
        <v>1297380</v>
      </c>
      <c r="E18" s="45">
        <f t="shared" si="1"/>
        <v>0.277</v>
      </c>
      <c r="F18" s="9">
        <f t="shared" si="2"/>
        <v>9595379</v>
      </c>
      <c r="G18" s="45">
        <f t="shared" si="3"/>
        <v>2.046</v>
      </c>
      <c r="H18" s="46">
        <v>2186402</v>
      </c>
      <c r="I18" s="9">
        <v>685302</v>
      </c>
      <c r="J18" s="47">
        <f t="shared" si="4"/>
        <v>0.146</v>
      </c>
      <c r="K18" s="43"/>
      <c r="L18" s="44">
        <v>4689426</v>
      </c>
      <c r="N18" s="2">
        <v>1226503</v>
      </c>
      <c r="O18" s="54">
        <f t="shared" si="5"/>
        <v>0.408</v>
      </c>
    </row>
    <row r="19" spans="1:15" ht="34.5" customHeight="1">
      <c r="A19" s="8" t="s">
        <v>9</v>
      </c>
      <c r="B19" s="9">
        <v>20107019</v>
      </c>
      <c r="C19" s="45">
        <f t="shared" si="0"/>
        <v>2.59</v>
      </c>
      <c r="D19" s="9">
        <v>738555</v>
      </c>
      <c r="E19" s="45">
        <f t="shared" si="1"/>
        <v>0.095</v>
      </c>
      <c r="F19" s="9">
        <f t="shared" si="2"/>
        <v>20845574</v>
      </c>
      <c r="G19" s="45">
        <f t="shared" si="3"/>
        <v>2.685</v>
      </c>
      <c r="H19" s="46">
        <v>3225297</v>
      </c>
      <c r="I19" s="9">
        <v>157228</v>
      </c>
      <c r="J19" s="47">
        <f t="shared" si="4"/>
        <v>0.02</v>
      </c>
      <c r="K19" s="43"/>
      <c r="L19" s="44">
        <v>7764156</v>
      </c>
      <c r="N19" s="2">
        <v>1022203</v>
      </c>
      <c r="O19" s="54">
        <f t="shared" si="5"/>
        <v>0.152</v>
      </c>
    </row>
    <row r="20" spans="1:15" ht="34.5" customHeight="1">
      <c r="A20" s="8" t="s">
        <v>10</v>
      </c>
      <c r="B20" s="9">
        <v>10706372</v>
      </c>
      <c r="C20" s="45">
        <f t="shared" si="0"/>
        <v>2.039</v>
      </c>
      <c r="D20" s="9">
        <v>1136001</v>
      </c>
      <c r="E20" s="45">
        <f t="shared" si="1"/>
        <v>0.216</v>
      </c>
      <c r="F20" s="9">
        <f t="shared" si="2"/>
        <v>11842373</v>
      </c>
      <c r="G20" s="45">
        <f t="shared" si="3"/>
        <v>2.255</v>
      </c>
      <c r="H20" s="46">
        <v>1757755</v>
      </c>
      <c r="I20" s="9">
        <v>232305</v>
      </c>
      <c r="J20" s="47">
        <f t="shared" si="4"/>
        <v>0.044</v>
      </c>
      <c r="K20" s="43"/>
      <c r="L20" s="44">
        <v>5251692</v>
      </c>
      <c r="N20" s="2">
        <v>523879</v>
      </c>
      <c r="O20" s="54">
        <f t="shared" si="5"/>
        <v>0.144</v>
      </c>
    </row>
    <row r="21" spans="1:15" ht="34.5" customHeight="1">
      <c r="A21" s="8" t="s">
        <v>11</v>
      </c>
      <c r="B21" s="9">
        <v>31213674</v>
      </c>
      <c r="C21" s="45">
        <f t="shared" si="0"/>
        <v>2.088</v>
      </c>
      <c r="D21" s="9">
        <v>2842203</v>
      </c>
      <c r="E21" s="45">
        <f t="shared" si="1"/>
        <v>0.19</v>
      </c>
      <c r="F21" s="9">
        <f t="shared" si="2"/>
        <v>34055877</v>
      </c>
      <c r="G21" s="45">
        <f t="shared" si="3"/>
        <v>2.278</v>
      </c>
      <c r="H21" s="46">
        <v>5281122</v>
      </c>
      <c r="I21" s="9">
        <v>1082912</v>
      </c>
      <c r="J21" s="47">
        <f t="shared" si="4"/>
        <v>0.072</v>
      </c>
      <c r="K21" s="43"/>
      <c r="L21" s="44">
        <v>14952346</v>
      </c>
      <c r="N21" s="2">
        <v>362961</v>
      </c>
      <c r="O21" s="54">
        <f t="shared" si="5"/>
        <v>0.097</v>
      </c>
    </row>
    <row r="22" spans="1:15" ht="34.5" customHeight="1">
      <c r="A22" s="8" t="s">
        <v>52</v>
      </c>
      <c r="B22" s="9">
        <v>38300847</v>
      </c>
      <c r="C22" s="45">
        <f t="shared" si="0"/>
        <v>2.68</v>
      </c>
      <c r="D22" s="9">
        <v>2154332</v>
      </c>
      <c r="E22" s="45">
        <f t="shared" si="1"/>
        <v>0.151</v>
      </c>
      <c r="F22" s="9">
        <f t="shared" si="2"/>
        <v>40455179</v>
      </c>
      <c r="G22" s="45">
        <f t="shared" si="3"/>
        <v>2.831</v>
      </c>
      <c r="H22" s="46">
        <v>5267329</v>
      </c>
      <c r="I22" s="9">
        <v>1444566</v>
      </c>
      <c r="J22" s="47">
        <f t="shared" si="4"/>
        <v>0.101</v>
      </c>
      <c r="K22" s="43"/>
      <c r="L22" s="44">
        <v>14291050</v>
      </c>
      <c r="N22" s="2">
        <v>231094</v>
      </c>
      <c r="O22" s="54">
        <f t="shared" si="5"/>
        <v>0.117</v>
      </c>
    </row>
    <row r="23" spans="1:15" ht="34.5" customHeight="1">
      <c r="A23" s="8" t="s">
        <v>12</v>
      </c>
      <c r="B23" s="9">
        <v>2113337</v>
      </c>
      <c r="C23" s="45">
        <f t="shared" si="0"/>
        <v>2.186</v>
      </c>
      <c r="D23" s="9">
        <v>37800</v>
      </c>
      <c r="E23" s="45">
        <f t="shared" si="1"/>
        <v>0.039</v>
      </c>
      <c r="F23" s="9">
        <f t="shared" si="2"/>
        <v>2151137</v>
      </c>
      <c r="G23" s="45">
        <f t="shared" si="3"/>
        <v>2.225</v>
      </c>
      <c r="H23" s="46">
        <v>663522</v>
      </c>
      <c r="I23" s="9">
        <v>68949</v>
      </c>
      <c r="J23" s="47">
        <f t="shared" si="4"/>
        <v>0.071</v>
      </c>
      <c r="K23" s="43"/>
      <c r="L23" s="44">
        <v>966831</v>
      </c>
      <c r="N23" s="2">
        <v>607180</v>
      </c>
      <c r="O23" s="54">
        <f t="shared" si="5"/>
        <v>0.699</v>
      </c>
    </row>
    <row r="24" spans="1:15" ht="34.5" customHeight="1">
      <c r="A24" s="8" t="s">
        <v>13</v>
      </c>
      <c r="B24" s="9">
        <v>4489019</v>
      </c>
      <c r="C24" s="45">
        <f t="shared" si="0"/>
        <v>2.16</v>
      </c>
      <c r="D24" s="9">
        <v>548969</v>
      </c>
      <c r="E24" s="45">
        <f t="shared" si="1"/>
        <v>0.264</v>
      </c>
      <c r="F24" s="9">
        <f t="shared" si="2"/>
        <v>5037988</v>
      </c>
      <c r="G24" s="45">
        <f t="shared" si="3"/>
        <v>2.424</v>
      </c>
      <c r="H24" s="46">
        <v>1430016</v>
      </c>
      <c r="I24" s="9">
        <v>215145</v>
      </c>
      <c r="J24" s="47">
        <f t="shared" si="4"/>
        <v>0.104</v>
      </c>
      <c r="K24" s="43"/>
      <c r="L24" s="44">
        <v>2078405</v>
      </c>
      <c r="N24" s="2">
        <v>230334</v>
      </c>
      <c r="O24" s="54">
        <f t="shared" si="5"/>
        <v>0.214</v>
      </c>
    </row>
    <row r="25" spans="1:15" ht="34.5" customHeight="1">
      <c r="A25" s="8" t="s">
        <v>14</v>
      </c>
      <c r="B25" s="9">
        <v>3570931</v>
      </c>
      <c r="C25" s="45">
        <f t="shared" si="0"/>
        <v>3.019</v>
      </c>
      <c r="D25" s="9">
        <v>73940</v>
      </c>
      <c r="E25" s="45">
        <f t="shared" si="1"/>
        <v>0.063</v>
      </c>
      <c r="F25" s="9">
        <f t="shared" si="2"/>
        <v>3644871</v>
      </c>
      <c r="G25" s="45">
        <f t="shared" si="3"/>
        <v>3.082</v>
      </c>
      <c r="H25" s="46">
        <v>1958055</v>
      </c>
      <c r="I25" s="9">
        <v>555746</v>
      </c>
      <c r="J25" s="47">
        <f t="shared" si="4"/>
        <v>0.47</v>
      </c>
      <c r="K25" s="43"/>
      <c r="L25" s="44">
        <v>1182740</v>
      </c>
      <c r="N25" s="2">
        <v>641162</v>
      </c>
      <c r="O25" s="54">
        <f t="shared" si="5"/>
        <v>1.012</v>
      </c>
    </row>
    <row r="26" spans="1:15" ht="34.5" customHeight="1">
      <c r="A26" s="8" t="s">
        <v>15</v>
      </c>
      <c r="B26" s="9">
        <v>6261789</v>
      </c>
      <c r="C26" s="45">
        <f t="shared" si="0"/>
        <v>1.525</v>
      </c>
      <c r="D26" s="9">
        <v>4636962</v>
      </c>
      <c r="E26" s="45">
        <f t="shared" si="1"/>
        <v>1.13</v>
      </c>
      <c r="F26" s="9">
        <f t="shared" si="2"/>
        <v>10898751</v>
      </c>
      <c r="G26" s="45">
        <f t="shared" si="3"/>
        <v>2.655</v>
      </c>
      <c r="H26" s="46">
        <v>963886</v>
      </c>
      <c r="I26" s="9">
        <v>325773</v>
      </c>
      <c r="J26" s="47">
        <f t="shared" si="4"/>
        <v>0.079</v>
      </c>
      <c r="K26" s="43"/>
      <c r="L26" s="44">
        <v>4105054</v>
      </c>
      <c r="N26" s="2">
        <v>76596</v>
      </c>
      <c r="O26" s="54">
        <f t="shared" si="5"/>
        <v>0.098</v>
      </c>
    </row>
    <row r="27" spans="1:15" ht="34.5" customHeight="1">
      <c r="A27" s="8" t="s">
        <v>16</v>
      </c>
      <c r="B27" s="9">
        <v>6779425</v>
      </c>
      <c r="C27" s="45">
        <f t="shared" si="0"/>
        <v>3.134</v>
      </c>
      <c r="D27" s="9">
        <v>732187</v>
      </c>
      <c r="E27" s="45">
        <f t="shared" si="1"/>
        <v>0.338</v>
      </c>
      <c r="F27" s="9">
        <f t="shared" si="2"/>
        <v>7511612</v>
      </c>
      <c r="G27" s="45">
        <f t="shared" si="3"/>
        <v>3.472</v>
      </c>
      <c r="H27" s="46">
        <v>1107627</v>
      </c>
      <c r="I27" s="9">
        <v>276427</v>
      </c>
      <c r="J27" s="47">
        <f t="shared" si="4"/>
        <v>0.128</v>
      </c>
      <c r="K27" s="43"/>
      <c r="L27" s="44">
        <v>2163327</v>
      </c>
      <c r="N27" s="2">
        <v>403494</v>
      </c>
      <c r="O27" s="54">
        <f t="shared" si="5"/>
        <v>0.314</v>
      </c>
    </row>
    <row r="28" spans="1:15" ht="34.5" customHeight="1">
      <c r="A28" s="8" t="s">
        <v>17</v>
      </c>
      <c r="B28" s="9">
        <v>7815976</v>
      </c>
      <c r="C28" s="45">
        <f t="shared" si="0"/>
        <v>2.258</v>
      </c>
      <c r="D28" s="9">
        <v>967991</v>
      </c>
      <c r="E28" s="45">
        <f t="shared" si="1"/>
        <v>0.28</v>
      </c>
      <c r="F28" s="9">
        <f t="shared" si="2"/>
        <v>8783967</v>
      </c>
      <c r="G28" s="45">
        <f t="shared" si="3"/>
        <v>2.538</v>
      </c>
      <c r="H28" s="46">
        <v>988396</v>
      </c>
      <c r="I28" s="9">
        <v>241657</v>
      </c>
      <c r="J28" s="47">
        <f t="shared" si="4"/>
        <v>0.07</v>
      </c>
      <c r="K28" s="43"/>
      <c r="L28" s="44">
        <v>3461444</v>
      </c>
      <c r="N28" s="2">
        <v>178412</v>
      </c>
      <c r="O28" s="54">
        <f t="shared" si="5"/>
        <v>0.121</v>
      </c>
    </row>
    <row r="29" spans="1:15" ht="34.5" customHeight="1">
      <c r="A29" s="8" t="s">
        <v>18</v>
      </c>
      <c r="B29" s="9">
        <v>9803223</v>
      </c>
      <c r="C29" s="45">
        <f t="shared" si="0"/>
        <v>1.882</v>
      </c>
      <c r="D29" s="9">
        <v>316005</v>
      </c>
      <c r="E29" s="45">
        <f t="shared" si="1"/>
        <v>0.061</v>
      </c>
      <c r="F29" s="9">
        <f t="shared" si="2"/>
        <v>10119228</v>
      </c>
      <c r="G29" s="45">
        <f t="shared" si="3"/>
        <v>1.942</v>
      </c>
      <c r="H29" s="46">
        <v>881638</v>
      </c>
      <c r="I29" s="9">
        <v>340486</v>
      </c>
      <c r="J29" s="47">
        <f t="shared" si="4"/>
        <v>0.065</v>
      </c>
      <c r="K29" s="43"/>
      <c r="L29" s="44">
        <v>5209965</v>
      </c>
      <c r="N29" s="2">
        <v>549079</v>
      </c>
      <c r="O29" s="54">
        <f t="shared" si="5"/>
        <v>0.171</v>
      </c>
    </row>
    <row r="30" spans="1:15" ht="34.5" customHeight="1">
      <c r="A30" s="8" t="s">
        <v>19</v>
      </c>
      <c r="B30" s="9">
        <v>8375632</v>
      </c>
      <c r="C30" s="45">
        <f t="shared" si="0"/>
        <v>2.667</v>
      </c>
      <c r="D30" s="9">
        <v>724831</v>
      </c>
      <c r="E30" s="45">
        <f t="shared" si="1"/>
        <v>0.231</v>
      </c>
      <c r="F30" s="9">
        <f t="shared" si="2"/>
        <v>9100463</v>
      </c>
      <c r="G30" s="45">
        <f t="shared" si="3"/>
        <v>2.898</v>
      </c>
      <c r="H30" s="46">
        <v>1698150</v>
      </c>
      <c r="I30" s="9">
        <v>301911</v>
      </c>
      <c r="J30" s="47">
        <f t="shared" si="4"/>
        <v>0.096</v>
      </c>
      <c r="K30" s="43"/>
      <c r="L30" s="44">
        <v>3140789</v>
      </c>
      <c r="N30" s="2">
        <v>314561</v>
      </c>
      <c r="O30" s="54">
        <f t="shared" si="5"/>
        <v>0.196</v>
      </c>
    </row>
    <row r="31" spans="1:15" ht="34.5" customHeight="1">
      <c r="A31" s="8" t="s">
        <v>20</v>
      </c>
      <c r="B31" s="9">
        <v>7316773</v>
      </c>
      <c r="C31" s="45">
        <f t="shared" si="0"/>
        <v>2.299</v>
      </c>
      <c r="D31" s="9">
        <v>179113</v>
      </c>
      <c r="E31" s="45">
        <f t="shared" si="1"/>
        <v>0.056</v>
      </c>
      <c r="F31" s="9">
        <f t="shared" si="2"/>
        <v>7495886</v>
      </c>
      <c r="G31" s="45">
        <f t="shared" si="3"/>
        <v>2.355</v>
      </c>
      <c r="H31" s="46">
        <v>621722</v>
      </c>
      <c r="I31" s="9">
        <v>177610</v>
      </c>
      <c r="J31" s="47">
        <f t="shared" si="4"/>
        <v>0.056</v>
      </c>
      <c r="K31" s="43"/>
      <c r="L31" s="44">
        <v>3183174</v>
      </c>
      <c r="N31" s="2">
        <v>740118</v>
      </c>
      <c r="O31" s="54">
        <f t="shared" si="5"/>
        <v>0.288</v>
      </c>
    </row>
    <row r="32" spans="1:15" ht="34.5" customHeight="1">
      <c r="A32" s="8" t="s">
        <v>21</v>
      </c>
      <c r="B32" s="9">
        <v>5608937</v>
      </c>
      <c r="C32" s="45">
        <f t="shared" si="0"/>
        <v>2.152</v>
      </c>
      <c r="D32" s="9">
        <v>254032</v>
      </c>
      <c r="E32" s="45">
        <f t="shared" si="1"/>
        <v>0.097</v>
      </c>
      <c r="F32" s="9">
        <f t="shared" si="2"/>
        <v>5862969</v>
      </c>
      <c r="G32" s="45">
        <f t="shared" si="3"/>
        <v>2.249</v>
      </c>
      <c r="H32" s="46">
        <v>809802</v>
      </c>
      <c r="I32" s="9">
        <v>405529</v>
      </c>
      <c r="J32" s="47">
        <f t="shared" si="4"/>
        <v>0.156</v>
      </c>
      <c r="K32" s="43"/>
      <c r="L32" s="44">
        <v>2606958</v>
      </c>
      <c r="N32" s="2">
        <v>534828</v>
      </c>
      <c r="O32" s="54">
        <f t="shared" si="5"/>
        <v>0.361</v>
      </c>
    </row>
    <row r="33" spans="1:15" ht="34.5" customHeight="1">
      <c r="A33" s="8" t="s">
        <v>22</v>
      </c>
      <c r="B33" s="9">
        <v>4419024</v>
      </c>
      <c r="C33" s="45">
        <f t="shared" si="0"/>
        <v>1.685</v>
      </c>
      <c r="D33" s="9">
        <v>1868211</v>
      </c>
      <c r="E33" s="45">
        <f t="shared" si="1"/>
        <v>0.712</v>
      </c>
      <c r="F33" s="9">
        <f t="shared" si="2"/>
        <v>6287235</v>
      </c>
      <c r="G33" s="45">
        <f t="shared" si="3"/>
        <v>2.397</v>
      </c>
      <c r="H33" s="46">
        <v>381963</v>
      </c>
      <c r="I33" s="9">
        <v>56214</v>
      </c>
      <c r="J33" s="47">
        <f t="shared" si="4"/>
        <v>0.021</v>
      </c>
      <c r="K33" s="43"/>
      <c r="L33" s="44">
        <v>2622824</v>
      </c>
      <c r="N33" s="2">
        <v>508504</v>
      </c>
      <c r="O33" s="54">
        <f t="shared" si="5"/>
        <v>0.215</v>
      </c>
    </row>
    <row r="34" spans="1:15" ht="34.5" customHeight="1">
      <c r="A34" s="8" t="s">
        <v>23</v>
      </c>
      <c r="B34" s="9">
        <v>3804652</v>
      </c>
      <c r="C34" s="45">
        <f t="shared" si="0"/>
        <v>2.493</v>
      </c>
      <c r="D34" s="9">
        <v>2627158</v>
      </c>
      <c r="E34" s="45">
        <f t="shared" si="1"/>
        <v>1.722</v>
      </c>
      <c r="F34" s="9">
        <f t="shared" si="2"/>
        <v>6431810</v>
      </c>
      <c r="G34" s="45">
        <f t="shared" si="3"/>
        <v>4.215</v>
      </c>
      <c r="H34" s="46">
        <v>1080947</v>
      </c>
      <c r="I34" s="9">
        <v>104718</v>
      </c>
      <c r="J34" s="47">
        <f t="shared" si="4"/>
        <v>0.069</v>
      </c>
      <c r="K34" s="43"/>
      <c r="L34" s="44">
        <v>1526035</v>
      </c>
      <c r="N34" s="2">
        <v>216725</v>
      </c>
      <c r="O34" s="54">
        <f t="shared" si="5"/>
        <v>0.211</v>
      </c>
    </row>
    <row r="35" spans="1:15" ht="34.5" customHeight="1">
      <c r="A35" s="8" t="s">
        <v>24</v>
      </c>
      <c r="B35" s="9">
        <v>5719696</v>
      </c>
      <c r="C35" s="45">
        <f t="shared" si="0"/>
        <v>2.889</v>
      </c>
      <c r="D35" s="9">
        <v>52513</v>
      </c>
      <c r="E35" s="45">
        <f t="shared" si="1"/>
        <v>0.027</v>
      </c>
      <c r="F35" s="9">
        <f t="shared" si="2"/>
        <v>5772209</v>
      </c>
      <c r="G35" s="45">
        <f t="shared" si="3"/>
        <v>2.916</v>
      </c>
      <c r="H35" s="46">
        <v>665780</v>
      </c>
      <c r="I35" s="9">
        <v>347984</v>
      </c>
      <c r="J35" s="47">
        <f t="shared" si="4"/>
        <v>0.176</v>
      </c>
      <c r="K35" s="43"/>
      <c r="L35" s="44">
        <v>1979706</v>
      </c>
      <c r="N35" s="2">
        <v>52727</v>
      </c>
      <c r="O35" s="54">
        <f t="shared" si="5"/>
        <v>0.202</v>
      </c>
    </row>
    <row r="36" spans="1:15" ht="34.5" customHeight="1">
      <c r="A36" s="8" t="s">
        <v>25</v>
      </c>
      <c r="B36" s="9">
        <v>4557201</v>
      </c>
      <c r="C36" s="45">
        <f t="shared" si="0"/>
        <v>3.317</v>
      </c>
      <c r="D36" s="9">
        <v>103911</v>
      </c>
      <c r="E36" s="45">
        <f t="shared" si="1"/>
        <v>0.076</v>
      </c>
      <c r="F36" s="9">
        <f t="shared" si="2"/>
        <v>4661112</v>
      </c>
      <c r="G36" s="45">
        <f t="shared" si="3"/>
        <v>3.393</v>
      </c>
      <c r="H36" s="46">
        <v>721417</v>
      </c>
      <c r="I36" s="9">
        <v>390174</v>
      </c>
      <c r="J36" s="47">
        <f t="shared" si="4"/>
        <v>0.284</v>
      </c>
      <c r="K36" s="43"/>
      <c r="L36" s="44">
        <v>1373754</v>
      </c>
      <c r="N36" s="2">
        <v>268471</v>
      </c>
      <c r="O36" s="54">
        <f t="shared" si="5"/>
        <v>0.479</v>
      </c>
    </row>
    <row r="37" spans="1:15" ht="34.5" customHeight="1">
      <c r="A37" s="8" t="s">
        <v>26</v>
      </c>
      <c r="B37" s="9">
        <v>4262927</v>
      </c>
      <c r="C37" s="45">
        <f t="shared" si="0"/>
        <v>1.246</v>
      </c>
      <c r="D37" s="9">
        <v>1692556</v>
      </c>
      <c r="E37" s="45">
        <f t="shared" si="1"/>
        <v>0.495</v>
      </c>
      <c r="F37" s="9">
        <f t="shared" si="2"/>
        <v>5955483</v>
      </c>
      <c r="G37" s="45">
        <f t="shared" si="3"/>
        <v>1.74</v>
      </c>
      <c r="H37" s="46">
        <v>3875585</v>
      </c>
      <c r="I37" s="9">
        <v>430269</v>
      </c>
      <c r="J37" s="47">
        <f t="shared" si="4"/>
        <v>0.126</v>
      </c>
      <c r="K37" s="43"/>
      <c r="L37" s="44">
        <v>3422184</v>
      </c>
      <c r="N37" s="2">
        <v>99175</v>
      </c>
      <c r="O37" s="54">
        <f t="shared" si="5"/>
        <v>0.155</v>
      </c>
    </row>
    <row r="38" spans="1:15" ht="34.5" customHeight="1">
      <c r="A38" s="8" t="s">
        <v>27</v>
      </c>
      <c r="B38" s="9">
        <v>6725544</v>
      </c>
      <c r="C38" s="56">
        <f t="shared" si="0"/>
        <v>1.524</v>
      </c>
      <c r="D38" s="57">
        <v>3044033</v>
      </c>
      <c r="E38" s="56">
        <f t="shared" si="1"/>
        <v>0.69</v>
      </c>
      <c r="F38" s="57">
        <f t="shared" si="2"/>
        <v>9769577</v>
      </c>
      <c r="G38" s="56">
        <f t="shared" si="3"/>
        <v>2.214</v>
      </c>
      <c r="H38" s="58">
        <v>4142457</v>
      </c>
      <c r="I38" s="57">
        <v>650917</v>
      </c>
      <c r="J38" s="59">
        <f t="shared" si="4"/>
        <v>0.147</v>
      </c>
      <c r="K38" s="43"/>
      <c r="L38" s="44">
        <v>4413412</v>
      </c>
      <c r="N38" s="2">
        <v>144103</v>
      </c>
      <c r="O38" s="54">
        <f t="shared" si="5"/>
        <v>0.18</v>
      </c>
    </row>
    <row r="39" spans="1:16" ht="34.5" customHeight="1">
      <c r="A39" s="6" t="s">
        <v>44</v>
      </c>
      <c r="B39" s="7">
        <v>625605762</v>
      </c>
      <c r="C39" s="60">
        <f t="shared" si="0"/>
        <v>2.285</v>
      </c>
      <c r="D39" s="61">
        <f>SUM(D11:D38)</f>
        <v>70202533</v>
      </c>
      <c r="E39" s="60">
        <f t="shared" si="1"/>
        <v>0.256</v>
      </c>
      <c r="F39" s="61">
        <f>SUM(F11:F38)</f>
        <v>695808295</v>
      </c>
      <c r="G39" s="60">
        <f t="shared" si="3"/>
        <v>2.542</v>
      </c>
      <c r="H39" s="62">
        <f>SUM(H11:H38)</f>
        <v>99868243</v>
      </c>
      <c r="I39" s="61">
        <f>SUM(I11:I38)</f>
        <v>26585551</v>
      </c>
      <c r="J39" s="63">
        <f t="shared" si="4"/>
        <v>0.097</v>
      </c>
      <c r="K39" s="43"/>
      <c r="L39" s="48">
        <f>SUM(L11:L38)</f>
        <v>273732675</v>
      </c>
      <c r="N39" s="48">
        <f>SUM(N11:N21)</f>
        <v>12083514</v>
      </c>
      <c r="O39" s="42">
        <f>ROUND(SUM(O11:O38)/58,3)</f>
        <v>0.12</v>
      </c>
      <c r="P39" s="55">
        <f>AVERAGE(O11:O38)</f>
        <v>0.24774999999999997</v>
      </c>
    </row>
    <row r="40" spans="1:15" ht="34.5" customHeight="1">
      <c r="A40" s="8" t="s">
        <v>45</v>
      </c>
      <c r="B40" s="9">
        <v>533981676</v>
      </c>
      <c r="C40" s="45">
        <f t="shared" si="0"/>
        <v>2.319</v>
      </c>
      <c r="D40" s="9">
        <f>SUM(D11:D22)</f>
        <v>52342321</v>
      </c>
      <c r="E40" s="45">
        <f t="shared" si="1"/>
        <v>0.227</v>
      </c>
      <c r="F40" s="9">
        <f>SUM(F11:F22)</f>
        <v>586323997</v>
      </c>
      <c r="G40" s="45">
        <f t="shared" si="3"/>
        <v>2.546</v>
      </c>
      <c r="H40" s="46">
        <f>SUM(H11:H22)</f>
        <v>77877280</v>
      </c>
      <c r="I40" s="9">
        <f>SUM(I11:I22)</f>
        <v>21696042</v>
      </c>
      <c r="J40" s="47">
        <f t="shared" si="4"/>
        <v>0.094</v>
      </c>
      <c r="K40" s="43"/>
      <c r="L40" s="5">
        <f>SUM(L11:L22)</f>
        <v>230296073</v>
      </c>
      <c r="N40" s="5">
        <f>SUM(N22:N38)</f>
        <v>5796563</v>
      </c>
      <c r="O40" s="47">
        <f>ROUND(SUM(O11:O21)/11,3)</f>
        <v>0.173</v>
      </c>
    </row>
    <row r="41" spans="1:15" ht="34.5" customHeight="1" thickBot="1">
      <c r="A41" s="49" t="s">
        <v>46</v>
      </c>
      <c r="B41" s="10">
        <v>91624086</v>
      </c>
      <c r="C41" s="45">
        <f t="shared" si="0"/>
        <v>2.109</v>
      </c>
      <c r="D41" s="10">
        <f>SUM(D23:D38)</f>
        <v>17860212</v>
      </c>
      <c r="E41" s="45">
        <f t="shared" si="1"/>
        <v>0.411</v>
      </c>
      <c r="F41" s="10">
        <f>SUM(F23:F38)</f>
        <v>109484298</v>
      </c>
      <c r="G41" s="45">
        <f t="shared" si="3"/>
        <v>2.521</v>
      </c>
      <c r="H41" s="50">
        <f>SUM(H23:H38)</f>
        <v>21990963</v>
      </c>
      <c r="I41" s="10">
        <f>SUM(I23:I38)</f>
        <v>4889509</v>
      </c>
      <c r="J41" s="47">
        <f t="shared" si="4"/>
        <v>0.113</v>
      </c>
      <c r="K41" s="43"/>
      <c r="L41" s="5">
        <f>SUM(L23:L38)</f>
        <v>43436602</v>
      </c>
      <c r="N41" s="5">
        <f>SUM(N11:N38)</f>
        <v>17880077</v>
      </c>
      <c r="O41" s="51">
        <f>ROUND(SUM(O22:O38)/47,3)</f>
        <v>0.107</v>
      </c>
    </row>
    <row r="42" spans="1:10" ht="34.5" customHeight="1" thickTop="1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34.5" customHeight="1">
      <c r="A43" s="64"/>
      <c r="B43" s="5"/>
      <c r="C43" s="53"/>
      <c r="E43" s="53"/>
      <c r="J43" s="53"/>
    </row>
    <row r="44" spans="3:10" ht="34.5" customHeight="1">
      <c r="C44" s="53"/>
      <c r="E44" s="53"/>
      <c r="J44" s="53"/>
    </row>
    <row r="45" spans="5:10" ht="17.25">
      <c r="E45" s="53"/>
      <c r="J45" s="53"/>
    </row>
    <row r="46" spans="1:10" ht="17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ht="17.25">
      <c r="A47" s="5" t="s">
        <v>47</v>
      </c>
    </row>
    <row r="49" ht="17.25">
      <c r="A49" s="5" t="s">
        <v>48</v>
      </c>
    </row>
    <row r="50" ht="17.25">
      <c r="B50" s="53"/>
    </row>
    <row r="51" ht="17.25">
      <c r="B51" s="53"/>
    </row>
    <row r="52" ht="17.25">
      <c r="B52" s="53"/>
    </row>
  </sheetData>
  <printOptions horizontalCentered="1"/>
  <pageMargins left="0.6692913385826772" right="0.5118110236220472" top="0.5118110236220472" bottom="0.5118110236220472" header="0.5118110236220472" footer="0.511811023622047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okuser</cp:lastModifiedBy>
  <cp:lastPrinted>2005-10-12T07:39:35Z</cp:lastPrinted>
  <dcterms:created xsi:type="dcterms:W3CDTF">1999-09-21T11:46:16Z</dcterms:created>
  <dcterms:modified xsi:type="dcterms:W3CDTF">2005-10-12T07:39:45Z</dcterms:modified>
  <cp:category/>
  <cp:version/>
  <cp:contentType/>
  <cp:contentStatus/>
</cp:coreProperties>
</file>