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7485" windowHeight="4575" activeTab="0"/>
  </bookViews>
  <sheets>
    <sheet name="表紙" sheetId="1" r:id="rId1"/>
    <sheet name="1事業数" sheetId="2" r:id="rId2"/>
    <sheet name="2職員数" sheetId="3" r:id="rId3"/>
    <sheet name="3決算規模" sheetId="4" r:id="rId4"/>
    <sheet name="4経営状況1" sheetId="5" r:id="rId5"/>
    <sheet name="4経営状況2" sheetId="6" r:id="rId6"/>
    <sheet name="5料金収入" sheetId="7" r:id="rId7"/>
    <sheet name="6他会計繰入金1" sheetId="8" r:id="rId8"/>
    <sheet name="6他会計繰入金2" sheetId="9" r:id="rId9"/>
    <sheet name="7企業債発行額" sheetId="10" r:id="rId10"/>
    <sheet name="8企業債現在高" sheetId="11" r:id="rId11"/>
    <sheet name="9建設投資額" sheetId="12" r:id="rId12"/>
    <sheet name="事業別(法適用)" sheetId="13" r:id="rId13"/>
    <sheet name="事業別(法非適用)1" sheetId="14" r:id="rId14"/>
    <sheet name="事業別(法非適用)2" sheetId="15" r:id="rId15"/>
    <sheet name="市町村別(法適用)" sheetId="16" r:id="rId16"/>
    <sheet name="市町村別(法非適用)1" sheetId="17" r:id="rId17"/>
    <sheet name="市町村別(法非適用)2" sheetId="18" r:id="rId18"/>
    <sheet name="用語解説1" sheetId="19" r:id="rId19"/>
    <sheet name="用語解説2" sheetId="20" r:id="rId20"/>
  </sheets>
  <definedNames>
    <definedName name="_xlnm.Print_Area" localSheetId="1">'1事業数'!$A$1:$AD$60</definedName>
    <definedName name="_xlnm.Print_Area" localSheetId="2">'2職員数'!$A$1:$AD$60</definedName>
    <definedName name="_xlnm.Print_Area" localSheetId="3">'3決算規模'!$A$1:$AD$64</definedName>
    <definedName name="_xlnm.Print_Area" localSheetId="4">'4経営状況1'!$A$1:$AE$73</definedName>
    <definedName name="_xlnm.Print_Area" localSheetId="5">'4経営状況2'!$A$1:$AC$47</definedName>
    <definedName name="_xlnm.Print_Area" localSheetId="6">'5料金収入'!$A$1:$AF$64</definedName>
    <definedName name="_xlnm.Print_Area" localSheetId="7">'6他会計繰入金1'!$A$1:$AD$37</definedName>
    <definedName name="_xlnm.Print_Area" localSheetId="8">'6他会計繰入金2'!$A$1:$AK$57</definedName>
    <definedName name="_xlnm.Print_Area" localSheetId="9">'7企業債発行額'!$A$1:$AD$63</definedName>
    <definedName name="_xlnm.Print_Area" localSheetId="10">'8企業債現在高'!$A$1:$AD$60</definedName>
    <definedName name="_xlnm.Print_Area" localSheetId="11">'9建設投資額'!$A$1:$AD$61</definedName>
    <definedName name="_xlnm.Print_Area" localSheetId="15">'市町村別(法適用)'!$B$2:$K$49</definedName>
    <definedName name="_xlnm.Print_Area" localSheetId="16">'市町村別(法非適用)1'!$B$2:$J$72</definedName>
    <definedName name="_xlnm.Print_Area" localSheetId="17">'市町村別(法非適用)2'!$B$2:$J$53</definedName>
    <definedName name="_xlnm.Print_Area" localSheetId="12">'事業別(法適用)'!$B$2:$K$37</definedName>
    <definedName name="_xlnm.Print_Area" localSheetId="13">'事業別(法非適用)1'!$B$2:$K$77</definedName>
    <definedName name="_xlnm.Print_Area" localSheetId="14">'事業別(法非適用)2'!$B$2:$K$48</definedName>
    <definedName name="_xlnm.Print_Area" localSheetId="0">'表紙'!$A$2:$AB$24</definedName>
    <definedName name="_xlnm.Print_Area" localSheetId="18">'用語解説1'!$A$2:$AL$46</definedName>
    <definedName name="_xlnm.Print_Area" localSheetId="19">'用語解説2'!$A$2:$AL$27</definedName>
  </definedNames>
  <calcPr fullCalcOnLoad="1"/>
</workbook>
</file>

<file path=xl/sharedStrings.xml><?xml version="1.0" encoding="utf-8"?>
<sst xmlns="http://schemas.openxmlformats.org/spreadsheetml/2006/main" count="1092" uniqueCount="328">
  <si>
    <t>ることが適当でない経費及び能率的な経営を行ってもなおその経営に伴う収入のみをもって充てるこ</t>
  </si>
  <si>
    <t>とが客観的に困難であると認められる経費を除き、当該企業の経営に伴う収入をもってこれに充てな</t>
  </si>
  <si>
    <t>ければならない、とされています。</t>
  </si>
  <si>
    <t>　また、財務面では、一般会計における現金主義に対し、発生主義に基づく企業会計方式を採用し、経営</t>
  </si>
  <si>
    <t>成績及び財政状況を明らかにすることとされ、独立採算が求められています。</t>
  </si>
  <si>
    <t>ります。</t>
  </si>
  <si>
    <t>　収益的収入は、サービスの提供の対価としての料金収入を主体とする「営業収益」、受取利息・他会計</t>
  </si>
  <si>
    <t>　法適用企業とは、地方公営企業法の適用を受ける企業のことで、経営組織としては、原則として、企業</t>
  </si>
  <si>
    <t>の管理者を置き、当該管理者は、企業職員の任免・分課の設置・企業管理規定の制定等日常の業務を執行</t>
  </si>
  <si>
    <t>する権限と責任を有します。</t>
  </si>
  <si>
    <t>補助金等の「営業外収益」及び固定資産売却益等の「特別利益」からなります。</t>
  </si>
  <si>
    <t>　資本的収入は、企業債、固定資産売却代金（売却益は除く）、他会計からの出資金、長期借入金、建設</t>
  </si>
  <si>
    <t>改良事業の補助金等からなります。</t>
  </si>
  <si>
    <t>　収支とは、その会計年度の収入から支出を差し引いて、プラスであれば黒字、マイナスであれば赤字</t>
  </si>
  <si>
    <t>ということになります。</t>
  </si>
  <si>
    <t>　法非適用企業では、収益的収入及び収益的支出に資本的収入及び資本的支出等を加えた実質収支により</t>
  </si>
  <si>
    <t>収支を表します。</t>
  </si>
  <si>
    <t>　累積欠損金とは、営業活動によって欠損を生じた場合、この欠損金を埋めるための処理として、繰越</t>
  </si>
  <si>
    <t>利益剰余金、利益積立金、資本剰余金等で補てんすることとなりますが、それでもなお補てんできなか</t>
  </si>
  <si>
    <t>ったものの各事業年度の損失額の累積されたもののことをいいます。</t>
  </si>
  <si>
    <t>　累積欠損金には、減価償却費等の現金の支出を要しない経費が含まれているのに対して、不良債務は、</t>
  </si>
  <si>
    <t>減価償却費等を除いた実質的な現金ベースでの赤字額を表しています。</t>
  </si>
  <si>
    <t>１　事業数</t>
  </si>
  <si>
    <t>上水道</t>
  </si>
  <si>
    <t>工業用水道</t>
  </si>
  <si>
    <t>病院</t>
  </si>
  <si>
    <t>下水道</t>
  </si>
  <si>
    <t>簡易水道</t>
  </si>
  <si>
    <t>交通</t>
  </si>
  <si>
    <t>宅地造成</t>
  </si>
  <si>
    <t>駐車場</t>
  </si>
  <si>
    <t>観光施設</t>
  </si>
  <si>
    <t>市場</t>
  </si>
  <si>
    <t>電気</t>
  </si>
  <si>
    <t>介護サービス</t>
  </si>
  <si>
    <t>法適用企業　計</t>
  </si>
  <si>
    <t>法非適用企業　計</t>
  </si>
  <si>
    <t>合　計</t>
  </si>
  <si>
    <t>17年度</t>
  </si>
  <si>
    <t>18年度</t>
  </si>
  <si>
    <t>19年度</t>
  </si>
  <si>
    <t>構成比</t>
  </si>
  <si>
    <t>対前年度比較</t>
  </si>
  <si>
    <t>増減数</t>
  </si>
  <si>
    <t>増減率</t>
  </si>
  <si>
    <t>事業数</t>
  </si>
  <si>
    <t>（単位：事業、％）</t>
  </si>
  <si>
    <t>（３）事業数の推移</t>
  </si>
  <si>
    <t>法適用企業</t>
  </si>
  <si>
    <t>法非適用企業</t>
  </si>
  <si>
    <t>その他</t>
  </si>
  <si>
    <t>（１）事業数の状況</t>
  </si>
  <si>
    <t>２　職員数</t>
  </si>
  <si>
    <t>（３）職員数の推移</t>
  </si>
  <si>
    <t>（単位：人、％）</t>
  </si>
  <si>
    <t>職員数</t>
  </si>
  <si>
    <t>（１）職員数の状況</t>
  </si>
  <si>
    <t>３　決算規模</t>
  </si>
  <si>
    <t>（３）決算規模の推移</t>
  </si>
  <si>
    <t>（単位：千円、％）</t>
  </si>
  <si>
    <t>決算規模</t>
  </si>
  <si>
    <t>増減額</t>
  </si>
  <si>
    <t>（１）決算規模の状況</t>
  </si>
  <si>
    <t>※決算規模の算出は次のとおり。</t>
  </si>
  <si>
    <t>法非適用企業：総費用＋資本的支出＋積立金＋繰上充用金</t>
  </si>
  <si>
    <t>法適用企業　：総費用－減価償却費＋資本的支出</t>
  </si>
  <si>
    <t>４　経営状況</t>
  </si>
  <si>
    <t>（２）収支額の状況</t>
  </si>
  <si>
    <t>収支額</t>
  </si>
  <si>
    <t>計</t>
  </si>
  <si>
    <t>赤字</t>
  </si>
  <si>
    <t>黒字</t>
  </si>
  <si>
    <t>事業数</t>
  </si>
  <si>
    <t>増減額</t>
  </si>
  <si>
    <t>（単位：千円、事業数）</t>
  </si>
  <si>
    <t>（３）累積欠損金の状況</t>
  </si>
  <si>
    <t>累積欠損金</t>
  </si>
  <si>
    <t>（４）不良債務の状況</t>
  </si>
  <si>
    <t>不良債務</t>
  </si>
  <si>
    <t>（５）繰上充用金の状況</t>
  </si>
  <si>
    <t>繰上充用金</t>
  </si>
  <si>
    <t>※ 1 収支額とは、法適用企業にあっては純損益、法非適用企業にあっては実質収支のことである。</t>
  </si>
  <si>
    <t>　 2 介護サービス事業の事業数は、施設の数ではなく、当該施設を含む特別会計単位で数える。そのため、</t>
  </si>
  <si>
    <t>５　料金収入</t>
  </si>
  <si>
    <t>増減</t>
  </si>
  <si>
    <t>割合(Ｂ)/(Ａ)</t>
  </si>
  <si>
    <t>総収益 　(Ａ)</t>
  </si>
  <si>
    <t>料金収入 (Ｂ)</t>
  </si>
  <si>
    <t>６　他会計繰入金</t>
  </si>
  <si>
    <t>（１）他会計繰入金の状況</t>
  </si>
  <si>
    <t>収益的収入</t>
  </si>
  <si>
    <t>資本的収入</t>
  </si>
  <si>
    <t>（単位：千円）</t>
  </si>
  <si>
    <t>基準内</t>
  </si>
  <si>
    <t>基準外</t>
  </si>
  <si>
    <t>（３）他会計繰入金の推移</t>
  </si>
  <si>
    <t>７　企業債発行額</t>
  </si>
  <si>
    <t>（３）企業債発行額の推移</t>
  </si>
  <si>
    <t>企業債発行額</t>
  </si>
  <si>
    <t>（１）企業債発行額の状況</t>
  </si>
  <si>
    <t>８　企業債現在高</t>
  </si>
  <si>
    <t>企業債現在高</t>
  </si>
  <si>
    <t>（１）企業債現在高の状況</t>
  </si>
  <si>
    <t>（２）企業債現在高の推移</t>
  </si>
  <si>
    <t>９　建設投資額</t>
  </si>
  <si>
    <t>（３）建設投資額の推移</t>
  </si>
  <si>
    <t>建設投資額</t>
  </si>
  <si>
    <t>（１）建設投資額の状況</t>
  </si>
  <si>
    <t>　いる。</t>
  </si>
  <si>
    <t>（１）経営の状況</t>
  </si>
  <si>
    <t>　   ある施設で赤字が生じていても、特別会計全体で赤字が生じていなければ、赤字の事業数には計上しない。</t>
  </si>
  <si>
    <t>（１）総収益に占める料金収入の割合の状況</t>
  </si>
  <si>
    <t>（２）総収益に占める料金収入の割合の推移</t>
  </si>
  <si>
    <t>（単位：千円)</t>
  </si>
  <si>
    <t>団体名</t>
  </si>
  <si>
    <t>事業名</t>
  </si>
  <si>
    <t>総収益</t>
  </si>
  <si>
    <t>総費用</t>
  </si>
  <si>
    <t>純損益</t>
  </si>
  <si>
    <t>経常損益</t>
  </si>
  <si>
    <t>他会計繰入金</t>
  </si>
  <si>
    <t>上水道事業</t>
  </si>
  <si>
    <t>大分市</t>
  </si>
  <si>
    <t>別府市</t>
  </si>
  <si>
    <t>中津市</t>
  </si>
  <si>
    <t>日田市</t>
  </si>
  <si>
    <t>佐伯市</t>
  </si>
  <si>
    <t>臼杵市</t>
  </si>
  <si>
    <t>津久見市</t>
  </si>
  <si>
    <t>竹田市</t>
  </si>
  <si>
    <t>豊後高田市</t>
  </si>
  <si>
    <t>杵築市</t>
  </si>
  <si>
    <t>宇佐市</t>
  </si>
  <si>
    <t>豊後大野市</t>
  </si>
  <si>
    <t>由布市</t>
  </si>
  <si>
    <t>日出町</t>
  </si>
  <si>
    <t>玖珠町</t>
  </si>
  <si>
    <t>合計</t>
  </si>
  <si>
    <t>工業用水道事業</t>
  </si>
  <si>
    <t>国東市</t>
  </si>
  <si>
    <t>病院事業</t>
  </si>
  <si>
    <t>簡易水道事業</t>
  </si>
  <si>
    <t>歳入</t>
  </si>
  <si>
    <t>歳出</t>
  </si>
  <si>
    <t>形式収支</t>
  </si>
  <si>
    <t>実質収支</t>
  </si>
  <si>
    <t>下水道事業(公共下水道)</t>
  </si>
  <si>
    <t>姫島村</t>
  </si>
  <si>
    <t>九重町</t>
  </si>
  <si>
    <t>下水道事業</t>
  </si>
  <si>
    <t>公共下水道</t>
  </si>
  <si>
    <t>特定環境保全</t>
  </si>
  <si>
    <t>農業集落排水</t>
  </si>
  <si>
    <t>漁業集落排水</t>
  </si>
  <si>
    <t>小規模集合排水</t>
  </si>
  <si>
    <t>特定地域生活排水</t>
  </si>
  <si>
    <t>交通事業</t>
  </si>
  <si>
    <t>宅地造成事業</t>
  </si>
  <si>
    <t>臨海土地造成</t>
  </si>
  <si>
    <t>その他造成</t>
  </si>
  <si>
    <t>駐車場事業</t>
  </si>
  <si>
    <t>観光施設事業</t>
  </si>
  <si>
    <t>休養宿泊施設</t>
  </si>
  <si>
    <t>その他観光施設</t>
  </si>
  <si>
    <t>市場事業</t>
  </si>
  <si>
    <t>電気事業</t>
  </si>
  <si>
    <t>介護サービス事業</t>
  </si>
  <si>
    <t>別杵速見</t>
  </si>
  <si>
    <t>団体名</t>
  </si>
  <si>
    <t>公共下水道事業</t>
  </si>
  <si>
    <t>農業集落排水事業</t>
  </si>
  <si>
    <t>宅地造成事業(臨海土地造成)</t>
  </si>
  <si>
    <t>宅地造成事業(その他造成)</t>
  </si>
  <si>
    <t>観光施設事業(その他観光施設)</t>
  </si>
  <si>
    <t>特定環境保全公共下水道事業</t>
  </si>
  <si>
    <t>小規模集合排水事業</t>
  </si>
  <si>
    <t>観光施設事業(休養宿泊施設)</t>
  </si>
  <si>
    <t>漁業集落排水事業</t>
  </si>
  <si>
    <t>特定地域生活排水事業</t>
  </si>
  <si>
    <t>用語解説</t>
  </si>
  <si>
    <t>○公営企業</t>
  </si>
  <si>
    <t>○法適用企業</t>
  </si>
  <si>
    <t>○法非適用企業</t>
  </si>
  <si>
    <t>○収益的収支</t>
  </si>
  <si>
    <t>○資本的収支</t>
  </si>
  <si>
    <t>　資本的支出は、建設改良費、企業債償還金（元金）、他会計からの長期借入金償還金等からなります。</t>
  </si>
  <si>
    <t>　公営企業とは、独立採算の原則の下に自立的な一個の経営体として、地域住民の福祉の増進を目的に</t>
  </si>
  <si>
    <t>運営される企業のことです。</t>
  </si>
  <si>
    <t>　したがって、公営企業の運営に係る経費は、その性質上当該公営企業の経営に伴う収入をもって充て</t>
  </si>
  <si>
    <t>　法非適用企業とは、地方公営企業法の適用を受けない企業のことで、組織・職員の身分・会計方式等</t>
  </si>
  <si>
    <t>　収益的収支とは、一事業年度の企業の経営活動に伴い発生するすべての収益とそれに対応するすべて</t>
  </si>
  <si>
    <t>の費用のことをいいます。</t>
  </si>
  <si>
    <t>　収益的支出は、サービスの提供に要する人件費・物件費等の「営業費用」、支払利息等の「営業外費</t>
  </si>
  <si>
    <t>用」、固定資産売却損等の「特別損失」及び「予備費」からなります。</t>
  </si>
  <si>
    <t>　資本的収支とは、企業の将来の経営活動に備えて行う建設改良及び建設改良にかかる企業債償還金等</t>
  </si>
  <si>
    <t>の支出とその財源となる収入のことをいいます。</t>
  </si>
  <si>
    <t>については一般会計と同じ考え方ですが、公営企業であるため独立採算については求められることとな</t>
  </si>
  <si>
    <t>○収支（黒字・赤字）</t>
  </si>
  <si>
    <t>　法適用企業では、収益的収入から収益的支出を差し引いた純損益により収支を表します。</t>
  </si>
  <si>
    <t>○累積欠損金</t>
  </si>
  <si>
    <t>○不良債務</t>
  </si>
  <si>
    <t>　不良債務とは、流動負債の額が流動資産の額を超える場合、その超える額のことをいいます。</t>
  </si>
  <si>
    <t>　これは、資金的にみて、当面の支払能力を超える債務の額と考えられます。</t>
  </si>
  <si>
    <t>　なお、流動負債とは、負債のうち、支払期限が貸借対照表日から起算して１年以内に到来するものを</t>
  </si>
  <si>
    <t>いい、具体的には、一時借入金、未払金、未払費用、前受金等のことです。</t>
  </si>
  <si>
    <t>　また、流動資産とは、現金及び１年のうちに回収又は販売により現金化し、支払手段となりやすい資産</t>
  </si>
  <si>
    <t>のことをいい、具体的には、現金、預金、製品、未収金、前払金等のことです。</t>
  </si>
  <si>
    <t>○繰上充用金</t>
  </si>
  <si>
    <t>　繰上充用金とは、会計年度経過後、その会計年度の歳入が歳出に不足する場合に、翌年度の歳入を繰り</t>
  </si>
  <si>
    <t>上げてその年度の歳入に充てることとなり、その場合における繰り上げを行った金額のことをいいます。</t>
  </si>
  <si>
    <t>○他会計繰入金</t>
  </si>
  <si>
    <t>　他会計繰入金とは、一般会計から公営企業会計へ繰り入れた額のことをいいます。</t>
  </si>
  <si>
    <t>　このうち、本来、一般会計が負担すべき、あるいは負担することが適当な経費等として、毎年総務省</t>
  </si>
  <si>
    <t>が通知により定めている基準に基づく繰入金を基準内繰入金、総務省の基準に基づかない繰入金を基準外</t>
  </si>
  <si>
    <t>繰入金といいます。</t>
  </si>
  <si>
    <t>１</t>
  </si>
  <si>
    <t>職員数</t>
  </si>
  <si>
    <t>経営状況</t>
  </si>
  <si>
    <t>料金収入</t>
  </si>
  <si>
    <t>（資料）</t>
  </si>
  <si>
    <t>事業別状況</t>
  </si>
  <si>
    <t>市町村別状況</t>
  </si>
  <si>
    <t>・・・・・</t>
  </si>
  <si>
    <t>大分県総務部市町村振興課</t>
  </si>
  <si>
    <t>２</t>
  </si>
  <si>
    <t>３</t>
  </si>
  <si>
    <t>４</t>
  </si>
  <si>
    <t>５</t>
  </si>
  <si>
    <t>６</t>
  </si>
  <si>
    <t>７</t>
  </si>
  <si>
    <t>８</t>
  </si>
  <si>
    <t>９</t>
  </si>
  <si>
    <t>１</t>
  </si>
  <si>
    <t>１</t>
  </si>
  <si>
    <t>２</t>
  </si>
  <si>
    <t>３</t>
  </si>
  <si>
    <t>４</t>
  </si>
  <si>
    <t>～</t>
  </si>
  <si>
    <t>５</t>
  </si>
  <si>
    <t>６</t>
  </si>
  <si>
    <t>７</t>
  </si>
  <si>
    <t>８</t>
  </si>
  <si>
    <t>９</t>
  </si>
  <si>
    <t>０</t>
  </si>
  <si>
    <t>資料１</t>
  </si>
  <si>
    <t>資料２</t>
  </si>
  <si>
    <t>資料３</t>
  </si>
  <si>
    <t>平成１９年度市町村等地方公営企業決算の概要</t>
  </si>
  <si>
    <t>平成19年度地方公営企業決算の事業別状況(法適用企業)</t>
  </si>
  <si>
    <t>平成19年度地方公営企業決算の事業別状況(法非適用企業)</t>
  </si>
  <si>
    <t>平成19年度地方公営企業決算の市町村別状況(法適用企業)</t>
  </si>
  <si>
    <t>平成19年度地方公営企業決算の市町村別状況(法非適用企業)</t>
  </si>
  <si>
    <t>（２）事業別の割合(19年度)</t>
  </si>
  <si>
    <t>・　事業数は113事業で、18年度(117事業)と比較すると4事業の減(△3.4％)となっている。</t>
  </si>
  <si>
    <t>・　事業別では、下水道事業(法非適用)が47事業(41.6％)で最も多く、以下、簡易水道事業</t>
  </si>
  <si>
    <t>　が16事業(14.1％)、上水道事業が15事業(13.3％)、介護サービス事業が8事業(7.1％)など</t>
  </si>
  <si>
    <t>　となっている。</t>
  </si>
  <si>
    <t>（２）事業別の割合(19年度)</t>
  </si>
  <si>
    <t>・　職員数は2,129人で、18年度(2,217人)と比較すると88人の減(△4.0％)となっている。</t>
  </si>
  <si>
    <t>　　これは、介護サービス事業が杵築市の民間譲渡等により3事業の減、宅地造成事業が別府</t>
  </si>
  <si>
    <t>　市の事業終了により1事業の減となったことによる。</t>
  </si>
  <si>
    <t>　　これは、介護サービス事業が杵築市の民間譲渡等により99人の減となったことなどによ</t>
  </si>
  <si>
    <t>　る。</t>
  </si>
  <si>
    <t>・　事業別では、病院事業が931人(43.7％)で最も多く、以下、上水道事業が506人(23.8％)、</t>
  </si>
  <si>
    <t>　介護サービス事業が279人(13.1％)、下水道事業(法非適用)が267人(12.5％)などとなって</t>
  </si>
  <si>
    <t>・　事業別では、下水道事業(法非適用)が448億8,470万9千円(45.8％)で最も多く、以下、上</t>
  </si>
  <si>
    <t>　事業が50億9,739万6千円(5.2％)などとなっている。</t>
  </si>
  <si>
    <t>　　これは、上水道事業及び下水道事業等において、国の制度である補償金免除繰上償還が</t>
  </si>
  <si>
    <t>　実施されたことなどによる。</t>
  </si>
  <si>
    <t>　(△50.4％)となっている。</t>
  </si>
  <si>
    <t>　　また、赤字額は7億4,924万3千円で、18年度(5億9,641万9千円)と比較すると1億5,282万4千円</t>
  </si>
  <si>
    <t>　の増(25.6％)となっており、赤字事業数も上水道事業で1事業減ったものの、工業用水道事業及</t>
  </si>
  <si>
    <t>　び病院事業で1事業ずつ増え、全体で9事業（18年度は8事業）となった。</t>
  </si>
  <si>
    <t>・　累積欠損金は10億5,623万6千円で、18年度(8億9,745万8千円)と比較すると1億5,877万8千円</t>
  </si>
  <si>
    <t>　となった。</t>
  </si>
  <si>
    <t>　の増(17.7％)となっているが、事業数は上水道事業で1事業減り、全体で3事業（18年度は4事業）</t>
  </si>
  <si>
    <t>・　総収益に占める料金収入の割合は74.7％で、18年度(78.9％)と比較すると4.2ポイントの</t>
  </si>
  <si>
    <t>　減(△5.3％)となっている。</t>
  </si>
  <si>
    <t>・　減少した主な事業は、下水道事業（法非適用）が7.8ポイントの減、工業用水道事業が0.9</t>
  </si>
  <si>
    <t>　ポイントの減、交通事業が0.7ポイントの減などとなっている。</t>
  </si>
  <si>
    <r>
      <t>1</t>
    </r>
    <r>
      <rPr>
        <sz val="11"/>
        <rFont val="ＭＳ ゴシック"/>
        <family val="3"/>
      </rPr>
      <t>8</t>
    </r>
    <r>
      <rPr>
        <sz val="11"/>
        <rFont val="ＭＳ ゴシック"/>
        <family val="3"/>
      </rPr>
      <t>年度</t>
    </r>
  </si>
  <si>
    <r>
      <t>1</t>
    </r>
    <r>
      <rPr>
        <sz val="11"/>
        <rFont val="ＭＳ ゴシック"/>
        <family val="3"/>
      </rPr>
      <t>9</t>
    </r>
    <r>
      <rPr>
        <sz val="11"/>
        <rFont val="ＭＳ ゴシック"/>
        <family val="3"/>
      </rPr>
      <t>年度</t>
    </r>
  </si>
  <si>
    <t>・　他会計繰入金は167億3,565万4千円で、18年度(167億5,530万4千円)と比較すると1,965万</t>
  </si>
  <si>
    <t>　円の減(△0.1％)で、ほぼ横ばいとなっている。</t>
  </si>
  <si>
    <t>・　減少した主な事業は、下水道事業（法非適）が1億5,967万8千円の減、介護サービス事業</t>
  </si>
  <si>
    <t>　が3,227万円の減などとなっている。</t>
  </si>
  <si>
    <t>・　増加した主な事業は、簡易水道事業が1億3,706万円の増、下水道事業（法適）が6,709万</t>
  </si>
  <si>
    <t>　円の増などとなっている。</t>
  </si>
  <si>
    <t>・　事業別では、下水道事業(法非適用)が127億807万7千円(75.9％)で最も多く、以下、簡易</t>
  </si>
  <si>
    <t>　水道事業が13億9,124万9千円(8.3％)、上水道事業が8億2,021万6千円(4.9％)、病院事業が</t>
  </si>
  <si>
    <t>　7億1,961万1千円(4.3％)などとなっている。</t>
  </si>
  <si>
    <t>・　事業別では、電気事業が100.0％で最も高く、以下、駐車場事業が99.1％、工業用水道事</t>
  </si>
  <si>
    <t>　業が99.0％、宅地造成事業が98.1％などとなっている。</t>
  </si>
  <si>
    <t>－</t>
  </si>
  <si>
    <t>・　企業債発行額は228億7,900万円で、18年度(162億1,050万円)と比較すると66億6,850万円</t>
  </si>
  <si>
    <t>　の増(41.1％)となっている。</t>
  </si>
  <si>
    <t>・　事業別では、下水道事業(法非適用)が166億1,360万円(72.6％)で最も多く、以下、上水</t>
  </si>
  <si>
    <t>　道事業が40億9,200万円(17.9％)、簡易水道事業が10億6,910万円(4.7％)、病院事業が5億</t>
  </si>
  <si>
    <t>　7,890万円(2.5％)などとなっている。</t>
  </si>
  <si>
    <t>・　増加した主な事業は、下水道事業(法非適用)が46億8,810万円の増、上水道事業が15億</t>
  </si>
  <si>
    <t>　8,510万円の増、簡易水道事業が2億2,540万円の増などとなっている。</t>
  </si>
  <si>
    <t>　　これは、下水道事業及び上水道事業等において、国の制度である補償金免除繰上償還が</t>
  </si>
  <si>
    <t>　実施されたことに伴い、借換債の発行が増加したことなどによる。</t>
  </si>
  <si>
    <t>・　企業債現在高は3,463億7,015万円で、18年度(3,561億1,074万円)と比較すると97億4,059</t>
  </si>
  <si>
    <t>　万円の減(△2.7％)となっている。</t>
  </si>
  <si>
    <t>－</t>
  </si>
  <si>
    <t>・　減少した主な事業は、下水道事業が39億287万1千円の減、上水道事業が30億7,790万2千円</t>
  </si>
  <si>
    <t>　の減、介護サービス事業が8億5,613万6千円の減などとなっている。</t>
  </si>
  <si>
    <t>・　事業別では、下水道事業が2,314億3,847万円(66.8％)で最も多く、以下、上水道事業が</t>
  </si>
  <si>
    <t>　億7,009万1千円(2.2％)などとなっている。</t>
  </si>
  <si>
    <t>　が806億3,145万4千円(23.3％)、簡易水道事業が213億4,509万6千円(6.1％)、病院事業が75</t>
  </si>
  <si>
    <t>・　建設投資額は268億6,970万8千円で、18年度(291億1,077万5千円)と比較すると22億4,106万</t>
  </si>
  <si>
    <t>　7千円の減(△7.7％)となっている。</t>
  </si>
  <si>
    <t>・　減少した主な事業は、下水道事業(法非適用)が27億6,460万3千円の減、簡易水道事業が1億</t>
  </si>
  <si>
    <t>　1,814万円の減、病院事業が5,304万7千円の減などとなっている。</t>
  </si>
  <si>
    <t>・　事業別の建設投資額は、下水道事業(法非適用)が154億1,484万1千円(57.4％)で最も多く、</t>
  </si>
  <si>
    <t>　以下、上水道事業が80億6,371万2千円(30.0％)、簡易水道事業が15億6,880万5千円(5.8％)、</t>
  </si>
  <si>
    <t>　病院事業が6億6,487万6千円(2.5％)などとなっている。</t>
  </si>
  <si>
    <t>・　また、主な特徴としては、下水道事業において分流式下水道等に要する経費が新たに繰出</t>
  </si>
  <si>
    <t>　基準に加わったことにより、これまで基準外の繰出であったものが基準内の繰出として扱わ</t>
  </si>
  <si>
    <t>　れることとなったことから、基準内の繰出が大幅に増加している。</t>
  </si>
  <si>
    <t>　水道事業が285億514万8千円(29.1％)、病院事業が125億7,202万1千円(12.8％)、簡易水道</t>
  </si>
  <si>
    <t>・　決算規模は980億3,605万5千円で、18年度(909億5,922万5千円)と比較すると70億7,683万</t>
  </si>
  <si>
    <t>　円の増(7.8％)となっている。</t>
  </si>
  <si>
    <t>・　収支額は15億340万3千円で、18年度(30億2,962万8千円)と比較すると15億2,622万5千円の減</t>
  </si>
  <si>
    <t>　4.7％)となっており、事業数は18年度と変わらず、全体で3事業となった。</t>
  </si>
  <si>
    <t>・　繰上充用金は3億5,544万9千円で、18年度(3億3,961万4千円)と比較すると1,583万5千円の増</t>
  </si>
  <si>
    <t>平成２０年１０月　１日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</si>
</sst>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s>
  <fonts count="19">
    <font>
      <sz val="11"/>
      <name val="ＭＳ ゴシック"/>
      <family val="3"/>
    </font>
    <font>
      <sz val="6"/>
      <name val="ＭＳ ゴシック"/>
      <family val="3"/>
    </font>
    <font>
      <b/>
      <sz val="20"/>
      <name val="ＭＳ ゴシック"/>
      <family val="3"/>
    </font>
    <font>
      <b/>
      <sz val="24"/>
      <name val="ＭＳ ゴシック"/>
      <family val="3"/>
    </font>
    <font>
      <sz val="16"/>
      <name val="ＭＳ ゴシック"/>
      <family val="3"/>
    </font>
    <font>
      <b/>
      <sz val="16"/>
      <name val="ＭＳ ゴシック"/>
      <family val="3"/>
    </font>
    <font>
      <sz val="12"/>
      <name val="ＭＳ ゴシック"/>
      <family val="3"/>
    </font>
    <font>
      <sz val="16.75"/>
      <name val="ＭＳ ゴシック"/>
      <family val="3"/>
    </font>
    <font>
      <sz val="17.75"/>
      <name val="ＭＳ ゴシック"/>
      <family val="3"/>
    </font>
    <font>
      <b/>
      <sz val="14"/>
      <name val="ＭＳ ゴシック"/>
      <family val="3"/>
    </font>
    <font>
      <sz val="13"/>
      <name val="ＭＳ ゴシック"/>
      <family val="3"/>
    </font>
    <font>
      <sz val="19"/>
      <name val="ＭＳ ゴシック"/>
      <family val="3"/>
    </font>
    <font>
      <sz val="10.75"/>
      <name val="ＭＳ ゴシック"/>
      <family val="3"/>
    </font>
    <font>
      <sz val="18"/>
      <name val="ＭＳ ゴシック"/>
      <family val="3"/>
    </font>
    <font>
      <sz val="10"/>
      <name val="ＭＳ ゴシック"/>
      <family val="3"/>
    </font>
    <font>
      <sz val="14"/>
      <name val="ＭＳ ゴシック"/>
      <family val="3"/>
    </font>
    <font>
      <sz val="16.75"/>
      <name val="ＭＳ Ｐゴシック"/>
      <family val="3"/>
    </font>
    <font>
      <sz val="10"/>
      <name val="ＭＳ Ｐゴシック"/>
      <family val="3"/>
    </font>
    <font>
      <sz val="8"/>
      <name val="ＭＳ Ｐゴシック"/>
      <family val="3"/>
    </font>
  </fonts>
  <fills count="5">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9"/>
        <bgColor indexed="64"/>
      </patternFill>
    </fill>
  </fills>
  <borders count="240">
    <border>
      <left/>
      <right/>
      <top/>
      <bottom/>
      <diagonal/>
    </border>
    <border>
      <left>
        <color indexed="63"/>
      </left>
      <right style="double"/>
      <top>
        <color indexed="63"/>
      </top>
      <bottom>
        <color indexed="63"/>
      </bottom>
    </border>
    <border>
      <left>
        <color indexed="63"/>
      </left>
      <right style="double"/>
      <top>
        <color indexed="63"/>
      </top>
      <bottom style="thick"/>
    </border>
    <border>
      <left style="thick"/>
      <right>
        <color indexed="63"/>
      </right>
      <top style="double"/>
      <bottom>
        <color indexed="63"/>
      </bottom>
    </border>
    <border>
      <left style="thick"/>
      <right>
        <color indexed="63"/>
      </right>
      <top>
        <color indexed="63"/>
      </top>
      <bottom>
        <color indexed="63"/>
      </bottom>
    </border>
    <border>
      <left style="thick"/>
      <right>
        <color indexed="63"/>
      </right>
      <top style="medium"/>
      <bottom>
        <color indexed="63"/>
      </bottom>
    </border>
    <border>
      <left>
        <color indexed="63"/>
      </left>
      <right style="double"/>
      <top style="thin"/>
      <bottom style="medium"/>
    </border>
    <border>
      <left>
        <color indexed="63"/>
      </left>
      <right style="double"/>
      <top style="thick"/>
      <bottom style="thick"/>
    </border>
    <border>
      <left style="thin"/>
      <right style="thin"/>
      <top style="thin"/>
      <bottom style="thin"/>
    </border>
    <border>
      <left style="thin"/>
      <right style="thick"/>
      <top style="thin"/>
      <bottom style="thin"/>
    </border>
    <border>
      <left>
        <color indexed="63"/>
      </left>
      <right style="thin"/>
      <top style="thin"/>
      <bottom style="thin"/>
    </border>
    <border>
      <left>
        <color indexed="63"/>
      </left>
      <right style="thin"/>
      <top style="double"/>
      <bottom style="thin"/>
    </border>
    <border>
      <left style="thin"/>
      <right style="thin"/>
      <top style="double"/>
      <bottom style="thin"/>
    </border>
    <border>
      <left style="thin"/>
      <right style="thick"/>
      <top style="double"/>
      <bottom style="thin"/>
    </border>
    <border>
      <left>
        <color indexed="63"/>
      </left>
      <right style="thin"/>
      <top style="medium"/>
      <bottom style="thin"/>
    </border>
    <border>
      <left style="thin"/>
      <right style="thin"/>
      <top style="medium"/>
      <bottom style="thin"/>
    </border>
    <border>
      <left style="thin"/>
      <right style="thick"/>
      <top style="medium"/>
      <bottom style="thin"/>
    </border>
    <border>
      <left>
        <color indexed="63"/>
      </left>
      <right style="double"/>
      <top style="double"/>
      <bottom style="thin"/>
    </border>
    <border>
      <left>
        <color indexed="63"/>
      </left>
      <right style="double"/>
      <top style="thin"/>
      <bottom style="thin"/>
    </border>
    <border>
      <left style="thin"/>
      <right style="thin"/>
      <top>
        <color indexed="63"/>
      </top>
      <bottom style="thin"/>
    </border>
    <border>
      <left style="thin"/>
      <right style="thick"/>
      <top>
        <color indexed="63"/>
      </top>
      <bottom style="thin"/>
    </border>
    <border>
      <left>
        <color indexed="63"/>
      </left>
      <right style="thin"/>
      <top>
        <color indexed="63"/>
      </top>
      <bottom style="thin"/>
    </border>
    <border>
      <left>
        <color indexed="63"/>
      </left>
      <right style="double"/>
      <top>
        <color indexed="63"/>
      </top>
      <bottom style="thin"/>
    </border>
    <border>
      <left style="medium"/>
      <right style="double"/>
      <top style="thin"/>
      <bottom style="thin"/>
    </border>
    <border>
      <left>
        <color indexed="63"/>
      </left>
      <right style="double"/>
      <top>
        <color indexed="63"/>
      </top>
      <bottom style="medium"/>
    </border>
    <border>
      <left>
        <color indexed="63"/>
      </left>
      <right style="thin"/>
      <top>
        <color indexed="63"/>
      </top>
      <bottom style="medium"/>
    </border>
    <border>
      <left style="thin"/>
      <right style="thin"/>
      <top>
        <color indexed="63"/>
      </top>
      <bottom style="medium"/>
    </border>
    <border>
      <left style="thin"/>
      <right style="thick"/>
      <top>
        <color indexed="63"/>
      </top>
      <bottom style="medium"/>
    </border>
    <border>
      <left style="medium"/>
      <right style="double"/>
      <top style="thin"/>
      <bottom style="medium"/>
    </border>
    <border>
      <left>
        <color indexed="63"/>
      </left>
      <right style="thin"/>
      <top style="thin"/>
      <bottom style="medium"/>
    </border>
    <border>
      <left style="thin"/>
      <right style="thin"/>
      <top style="thin"/>
      <bottom style="medium"/>
    </border>
    <border>
      <left style="thin"/>
      <right style="thick"/>
      <top style="thin"/>
      <bottom style="medium"/>
    </border>
    <border>
      <left>
        <color indexed="63"/>
      </left>
      <right style="double"/>
      <top style="medium"/>
      <bottom style="medium"/>
    </border>
    <border>
      <left style="thin"/>
      <right style="thin"/>
      <top>
        <color indexed="63"/>
      </top>
      <bottom>
        <color indexed="63"/>
      </bottom>
    </border>
    <border>
      <left style="thin"/>
      <right style="thick"/>
      <top>
        <color indexed="63"/>
      </top>
      <bottom>
        <color indexed="63"/>
      </bottom>
    </border>
    <border>
      <left style="medium"/>
      <right style="double"/>
      <top style="medium"/>
      <bottom style="medium"/>
    </border>
    <border>
      <left>
        <color indexed="63"/>
      </left>
      <right style="thin"/>
      <top style="medium"/>
      <bottom style="medium"/>
    </border>
    <border>
      <left style="thin"/>
      <right style="thin"/>
      <top style="medium"/>
      <bottom style="medium"/>
    </border>
    <border>
      <left style="thin"/>
      <right style="thick"/>
      <top style="medium"/>
      <bottom style="medium"/>
    </border>
    <border>
      <left style="double"/>
      <right style="thin"/>
      <top style="medium"/>
      <bottom>
        <color indexed="63"/>
      </bottom>
    </border>
    <border>
      <left>
        <color indexed="63"/>
      </left>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color indexed="63"/>
      </right>
      <top>
        <color indexed="63"/>
      </top>
      <bottom style="thick"/>
    </border>
    <border>
      <left style="medium"/>
      <right style="double"/>
      <top style="double"/>
      <bottom style="thin"/>
    </border>
    <border>
      <left style="medium"/>
      <right style="double"/>
      <top style="medium"/>
      <bottom style="thin"/>
    </border>
    <border>
      <left>
        <color indexed="63"/>
      </left>
      <right>
        <color indexed="63"/>
      </right>
      <top>
        <color indexed="63"/>
      </top>
      <bottom style="medium"/>
    </border>
    <border>
      <left>
        <color indexed="63"/>
      </left>
      <right style="thin"/>
      <top>
        <color indexed="63"/>
      </top>
      <bottom>
        <color indexed="63"/>
      </bottom>
    </border>
    <border>
      <left style="medium"/>
      <right style="double"/>
      <top style="double"/>
      <bottom style="medium"/>
    </border>
    <border>
      <left>
        <color indexed="63"/>
      </left>
      <right style="thin"/>
      <top style="double"/>
      <bottom style="medium"/>
    </border>
    <border>
      <left style="thin"/>
      <right style="thin"/>
      <top style="double"/>
      <bottom style="medium"/>
    </border>
    <border>
      <left style="thin"/>
      <right style="thick"/>
      <top style="double"/>
      <bottom style="medium"/>
    </border>
    <border>
      <left style="medium"/>
      <right style="double"/>
      <top>
        <color indexed="63"/>
      </top>
      <bottom style="medium"/>
    </border>
    <border>
      <left style="medium"/>
      <right style="double"/>
      <top>
        <color indexed="63"/>
      </top>
      <bottom style="thin"/>
    </border>
    <border>
      <left style="medium"/>
      <right style="double"/>
      <top style="thin"/>
      <bottom>
        <color indexed="63"/>
      </bottom>
    </border>
    <border>
      <left>
        <color indexed="63"/>
      </left>
      <right style="thin"/>
      <top style="thin"/>
      <bottom>
        <color indexed="63"/>
      </bottom>
    </border>
    <border>
      <left style="thin"/>
      <right style="thin"/>
      <top style="thin"/>
      <bottom>
        <color indexed="63"/>
      </bottom>
    </border>
    <border>
      <left style="thin"/>
      <right style="thick"/>
      <top style="thin"/>
      <bottom>
        <color indexed="63"/>
      </bottom>
    </border>
    <border>
      <left>
        <color indexed="63"/>
      </left>
      <right>
        <color indexed="63"/>
      </right>
      <top style="medium"/>
      <bottom style="thin"/>
    </border>
    <border>
      <left style="thin"/>
      <right>
        <color indexed="63"/>
      </right>
      <top style="medium"/>
      <bottom style="thin"/>
    </border>
    <border>
      <left style="thin"/>
      <right>
        <color indexed="63"/>
      </right>
      <top style="double"/>
      <bottom style="thin"/>
    </border>
    <border>
      <left>
        <color indexed="63"/>
      </left>
      <right>
        <color indexed="63"/>
      </right>
      <top style="double"/>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ck"/>
      <right>
        <color indexed="63"/>
      </right>
      <top>
        <color indexed="63"/>
      </top>
      <bottom style="medium"/>
    </border>
    <border>
      <left>
        <color indexed="63"/>
      </left>
      <right style="double"/>
      <top style="medium"/>
      <bottom style="thin"/>
    </border>
    <border>
      <left style="thick"/>
      <right>
        <color indexed="63"/>
      </right>
      <top style="thick"/>
      <bottom style="thick"/>
    </border>
    <border>
      <left>
        <color indexed="63"/>
      </left>
      <right>
        <color indexed="63"/>
      </right>
      <top style="thick"/>
      <bottom style="thick"/>
    </border>
    <border>
      <left style="double"/>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thin"/>
    </border>
    <border>
      <left>
        <color indexed="63"/>
      </left>
      <right style="medium"/>
      <top>
        <color indexed="63"/>
      </top>
      <bottom style="thin"/>
    </border>
    <border>
      <left style="medium"/>
      <right>
        <color indexed="63"/>
      </right>
      <top style="thick"/>
      <bottom>
        <color indexed="63"/>
      </bottom>
    </border>
    <border>
      <left style="medium"/>
      <right>
        <color indexed="63"/>
      </right>
      <top>
        <color indexed="63"/>
      </top>
      <bottom>
        <color indexed="63"/>
      </bottom>
    </border>
    <border>
      <left style="medium"/>
      <right>
        <color indexed="63"/>
      </right>
      <top>
        <color indexed="63"/>
      </top>
      <bottom style="thin"/>
    </border>
    <border>
      <left style="double"/>
      <right>
        <color indexed="63"/>
      </right>
      <top style="double"/>
      <bottom style="thin"/>
    </border>
    <border>
      <left>
        <color indexed="63"/>
      </left>
      <right style="medium"/>
      <top style="double"/>
      <bottom style="thin"/>
    </border>
    <border>
      <left style="double"/>
      <right>
        <color indexed="63"/>
      </right>
      <top style="thin"/>
      <bottom style="thin"/>
    </border>
    <border>
      <left>
        <color indexed="63"/>
      </left>
      <right style="medium"/>
      <top style="thin"/>
      <bottom style="thin"/>
    </border>
    <border>
      <left style="double"/>
      <right>
        <color indexed="63"/>
      </right>
      <top>
        <color indexed="63"/>
      </top>
      <bottom style="medium"/>
    </border>
    <border>
      <left>
        <color indexed="63"/>
      </left>
      <right style="medium"/>
      <top>
        <color indexed="63"/>
      </top>
      <bottom style="medium"/>
    </border>
    <border>
      <left style="double"/>
      <right>
        <color indexed="63"/>
      </right>
      <top style="medium"/>
      <bottom style="thin"/>
    </border>
    <border>
      <left>
        <color indexed="63"/>
      </left>
      <right style="medium"/>
      <top style="medium"/>
      <bottom style="thin"/>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n"/>
    </border>
    <border diagonalDown="1">
      <left style="thick"/>
      <right>
        <color indexed="63"/>
      </right>
      <top style="thick"/>
      <bottom>
        <color indexed="63"/>
      </bottom>
      <diagonal style="thin"/>
    </border>
    <border diagonalDown="1">
      <left>
        <color indexed="63"/>
      </left>
      <right>
        <color indexed="63"/>
      </right>
      <top style="thick"/>
      <bottom>
        <color indexed="63"/>
      </bottom>
      <diagonal style="thin"/>
    </border>
    <border diagonalDown="1">
      <left>
        <color indexed="63"/>
      </left>
      <right style="double"/>
      <top style="thick"/>
      <bottom>
        <color indexed="63"/>
      </bottom>
      <diagonal style="thin"/>
    </border>
    <border diagonalDown="1">
      <left style="thick"/>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double"/>
      <top>
        <color indexed="63"/>
      </top>
      <bottom>
        <color indexed="63"/>
      </bottom>
      <diagonal style="thin"/>
    </border>
    <border diagonalDown="1">
      <left style="thick"/>
      <right>
        <color indexed="63"/>
      </right>
      <top>
        <color indexed="63"/>
      </top>
      <bottom style="double"/>
      <diagonal style="thin"/>
    </border>
    <border diagonalDown="1">
      <left>
        <color indexed="63"/>
      </left>
      <right>
        <color indexed="63"/>
      </right>
      <top>
        <color indexed="63"/>
      </top>
      <bottom style="double"/>
      <diagonal style="thin"/>
    </border>
    <border diagonalDown="1">
      <left>
        <color indexed="63"/>
      </left>
      <right style="double"/>
      <top>
        <color indexed="63"/>
      </top>
      <bottom style="double"/>
      <diagonal style="thin"/>
    </border>
    <border>
      <left style="double"/>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ck"/>
      <top style="thin"/>
      <bottom style="double"/>
    </border>
    <border>
      <left style="double"/>
      <right>
        <color indexed="63"/>
      </right>
      <top style="thick"/>
      <bottom style="thick"/>
    </border>
    <border>
      <left>
        <color indexed="63"/>
      </left>
      <right style="medium"/>
      <top style="thick"/>
      <bottom style="thick"/>
    </border>
    <border>
      <left style="medium"/>
      <right>
        <color indexed="63"/>
      </right>
      <top style="double"/>
      <bottom style="thin"/>
    </border>
    <border>
      <left style="medium"/>
      <right>
        <color indexed="63"/>
      </right>
      <top style="thin"/>
      <bottom style="thin"/>
    </border>
    <border>
      <left style="medium"/>
      <right>
        <color indexed="63"/>
      </right>
      <top>
        <color indexed="63"/>
      </top>
      <bottom style="medium"/>
    </border>
    <border>
      <left style="medium"/>
      <right>
        <color indexed="63"/>
      </right>
      <top style="medium"/>
      <bottom style="thin"/>
    </border>
    <border>
      <left style="medium"/>
      <right>
        <color indexed="63"/>
      </right>
      <top style="thick"/>
      <bottom style="thick"/>
    </border>
    <border>
      <left style="thin"/>
      <right>
        <color indexed="63"/>
      </right>
      <top style="thin"/>
      <bottom style="thick"/>
    </border>
    <border>
      <left>
        <color indexed="63"/>
      </left>
      <right>
        <color indexed="63"/>
      </right>
      <top style="thin"/>
      <bottom style="thick"/>
    </border>
    <border>
      <left>
        <color indexed="63"/>
      </left>
      <right style="medium"/>
      <top style="thin"/>
      <bottom style="thick"/>
    </border>
    <border>
      <left style="thin"/>
      <right>
        <color indexed="63"/>
      </right>
      <top style="thick"/>
      <bottom style="thick"/>
    </border>
    <border>
      <left>
        <color indexed="63"/>
      </left>
      <right style="thick"/>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ck"/>
      <top style="thick"/>
      <bottom style="thick"/>
    </border>
    <border>
      <left style="thin"/>
      <right>
        <color indexed="63"/>
      </right>
      <top>
        <color indexed="63"/>
      </top>
      <bottom>
        <color indexed="63"/>
      </bottom>
    </border>
    <border>
      <left style="thin"/>
      <right>
        <color indexed="63"/>
      </right>
      <top>
        <color indexed="63"/>
      </top>
      <bottom style="medium"/>
    </border>
    <border>
      <left>
        <color indexed="63"/>
      </left>
      <right style="thick"/>
      <top>
        <color indexed="63"/>
      </top>
      <bottom style="medium"/>
    </border>
    <border>
      <left>
        <color indexed="63"/>
      </left>
      <right style="thick"/>
      <top style="medium"/>
      <bottom style="thin"/>
    </border>
    <border>
      <left>
        <color indexed="63"/>
      </left>
      <right style="thick"/>
      <top style="double"/>
      <bottom style="thin"/>
    </border>
    <border>
      <left style="double"/>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dotted"/>
      <bottom style="dotted"/>
    </border>
    <border>
      <left>
        <color indexed="63"/>
      </left>
      <right style="thin"/>
      <top style="dotted"/>
      <bottom style="dotted"/>
    </border>
    <border>
      <left>
        <color indexed="63"/>
      </left>
      <right>
        <color indexed="63"/>
      </right>
      <top style="dotted"/>
      <bottom style="medium"/>
    </border>
    <border>
      <left>
        <color indexed="63"/>
      </left>
      <right style="thin"/>
      <top style="dotted"/>
      <bottom style="medium"/>
    </border>
    <border>
      <left>
        <color indexed="63"/>
      </left>
      <right style="thick"/>
      <top style="dotted"/>
      <bottom style="medium"/>
    </border>
    <border>
      <left style="double"/>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color indexed="63"/>
      </top>
      <bottom style="dotted"/>
    </border>
    <border>
      <left>
        <color indexed="63"/>
      </left>
      <right style="thin"/>
      <top>
        <color indexed="63"/>
      </top>
      <bottom style="dotted"/>
    </border>
    <border>
      <left>
        <color indexed="63"/>
      </left>
      <right style="thick"/>
      <top>
        <color indexed="63"/>
      </top>
      <bottom style="dotted"/>
    </border>
    <border>
      <left style="double"/>
      <right>
        <color indexed="63"/>
      </right>
      <top style="dotted"/>
      <bottom style="medium"/>
    </border>
    <border>
      <left>
        <color indexed="63"/>
      </left>
      <right style="medium"/>
      <top style="dotted"/>
      <bottom style="medium"/>
    </border>
    <border>
      <left style="medium"/>
      <right>
        <color indexed="63"/>
      </right>
      <top style="dotted"/>
      <bottom style="medium"/>
    </border>
    <border>
      <left>
        <color indexed="63"/>
      </left>
      <right style="thick"/>
      <top style="dotted"/>
      <bottom style="dotted"/>
    </border>
    <border>
      <left style="double"/>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dotted"/>
      <bottom style="thin"/>
    </border>
    <border>
      <left>
        <color indexed="63"/>
      </left>
      <right style="thin"/>
      <top style="dotted"/>
      <bottom style="thin"/>
    </border>
    <border>
      <left>
        <color indexed="63"/>
      </left>
      <right style="thick"/>
      <top style="dotted"/>
      <bottom style="thin"/>
    </border>
    <border>
      <left>
        <color indexed="63"/>
      </left>
      <right>
        <color indexed="63"/>
      </right>
      <top style="double"/>
      <bottom style="dotted"/>
    </border>
    <border>
      <left>
        <color indexed="63"/>
      </left>
      <right style="thin"/>
      <top style="double"/>
      <bottom style="dotted"/>
    </border>
    <border>
      <left>
        <color indexed="63"/>
      </left>
      <right style="thick"/>
      <top style="double"/>
      <bottom style="dotted"/>
    </border>
    <border>
      <left style="thick"/>
      <right>
        <color indexed="63"/>
      </right>
      <top style="thick"/>
      <bottom>
        <color indexed="63"/>
      </bottom>
    </border>
    <border>
      <left style="thick"/>
      <right>
        <color indexed="63"/>
      </right>
      <top>
        <color indexed="63"/>
      </top>
      <bottom style="thick"/>
    </border>
    <border>
      <left>
        <color indexed="63"/>
      </left>
      <right style="double"/>
      <top style="thick"/>
      <bottom>
        <color indexed="63"/>
      </bottom>
    </border>
    <border>
      <left>
        <color indexed="63"/>
      </left>
      <right>
        <color indexed="63"/>
      </right>
      <top style="thin"/>
      <bottom>
        <color indexed="63"/>
      </bottom>
    </border>
    <border>
      <left>
        <color indexed="63"/>
      </left>
      <right style="thin"/>
      <top>
        <color indexed="63"/>
      </top>
      <bottom style="double"/>
    </border>
    <border>
      <left>
        <color indexed="63"/>
      </left>
      <right style="thick"/>
      <top>
        <color indexed="63"/>
      </top>
      <bottom style="double"/>
    </border>
    <border>
      <left>
        <color indexed="63"/>
      </left>
      <right style="medium"/>
      <top style="double"/>
      <bottom style="dotted"/>
    </border>
    <border>
      <left style="thin"/>
      <right>
        <color indexed="63"/>
      </right>
      <top style="thin"/>
      <bottom>
        <color indexed="63"/>
      </bottom>
    </border>
    <border>
      <left>
        <color indexed="63"/>
      </left>
      <right style="double"/>
      <top style="thin"/>
      <bottom>
        <color indexed="63"/>
      </bottom>
    </border>
    <border diagonalDown="1">
      <left>
        <color indexed="63"/>
      </left>
      <right style="medium"/>
      <top style="thick"/>
      <bottom>
        <color indexed="63"/>
      </bottom>
      <diagonal style="thin"/>
    </border>
    <border diagonalDown="1">
      <left>
        <color indexed="63"/>
      </left>
      <right style="medium"/>
      <top>
        <color indexed="63"/>
      </top>
      <bottom>
        <color indexed="63"/>
      </bottom>
      <diagonal style="thin"/>
    </border>
    <border diagonalDown="1">
      <left>
        <color indexed="63"/>
      </left>
      <right style="medium"/>
      <top>
        <color indexed="63"/>
      </top>
      <bottom style="double"/>
      <diagonal style="thin"/>
    </border>
    <border>
      <left style="thin"/>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double"/>
      <bottom style="dotted"/>
    </border>
    <border>
      <left style="medium"/>
      <right>
        <color indexed="63"/>
      </right>
      <top style="thin"/>
      <bottom>
        <color indexed="63"/>
      </bottom>
    </border>
    <border>
      <left style="medium"/>
      <right>
        <color indexed="63"/>
      </right>
      <top style="double"/>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double"/>
      <right>
        <color indexed="63"/>
      </right>
      <top style="dotted"/>
      <bottom style="thick"/>
    </border>
    <border>
      <left>
        <color indexed="63"/>
      </left>
      <right>
        <color indexed="63"/>
      </right>
      <top style="dotted"/>
      <bottom style="thick"/>
    </border>
    <border>
      <left>
        <color indexed="63"/>
      </left>
      <right style="medium"/>
      <top style="dotted"/>
      <bottom style="thick"/>
    </border>
    <border>
      <left style="medium"/>
      <right>
        <color indexed="63"/>
      </right>
      <top>
        <color indexed="63"/>
      </top>
      <bottom style="thick"/>
    </border>
    <border>
      <left style="double"/>
      <right>
        <color indexed="63"/>
      </right>
      <top style="thick"/>
      <bottom style="dotted"/>
    </border>
    <border>
      <left>
        <color indexed="63"/>
      </left>
      <right>
        <color indexed="63"/>
      </right>
      <top style="thick"/>
      <bottom style="dotted"/>
    </border>
    <border>
      <left>
        <color indexed="63"/>
      </left>
      <right style="medium"/>
      <top style="thick"/>
      <bottom style="dotted"/>
    </border>
    <border>
      <left style="medium"/>
      <right>
        <color indexed="63"/>
      </right>
      <top style="thick"/>
      <bottom style="dotted"/>
    </border>
    <border>
      <left>
        <color indexed="63"/>
      </left>
      <right style="thin"/>
      <top style="thick"/>
      <bottom style="dotted"/>
    </border>
    <border>
      <left>
        <color indexed="63"/>
      </left>
      <right style="thick"/>
      <top>
        <color indexed="63"/>
      </top>
      <bottom style="thick"/>
    </border>
    <border>
      <left>
        <color indexed="63"/>
      </left>
      <right style="thick"/>
      <top style="thick"/>
      <bottom style="dotted"/>
    </border>
    <border>
      <left>
        <color indexed="63"/>
      </left>
      <right style="medium"/>
      <top>
        <color indexed="63"/>
      </top>
      <bottom style="thick"/>
    </border>
    <border>
      <left>
        <color indexed="63"/>
      </left>
      <right style="thin"/>
      <top style="thin"/>
      <bottom style="thick"/>
    </border>
    <border>
      <left>
        <color indexed="63"/>
      </left>
      <right style="thick"/>
      <top style="thin"/>
      <bottom style="thick"/>
    </border>
    <border>
      <left style="double"/>
      <right>
        <color indexed="63"/>
      </right>
      <top style="thin"/>
      <bottom style="thick"/>
    </border>
    <border>
      <left style="double"/>
      <right>
        <color indexed="63"/>
      </right>
      <top style="thin"/>
      <bottom>
        <color indexed="63"/>
      </bottom>
    </border>
    <border>
      <left style="double"/>
      <right>
        <color indexed="63"/>
      </right>
      <top>
        <color indexed="63"/>
      </top>
      <bottom style="thick"/>
    </border>
    <border>
      <left style="thin"/>
      <right>
        <color indexed="63"/>
      </right>
      <top>
        <color indexed="63"/>
      </top>
      <bottom style="thick"/>
    </border>
    <border>
      <left>
        <color indexed="63"/>
      </left>
      <right style="thin"/>
      <top style="thick"/>
      <bottom>
        <color indexed="63"/>
      </bottom>
    </border>
    <border>
      <left style="thin"/>
      <right>
        <color indexed="63"/>
      </right>
      <top style="dotted"/>
      <bottom style="dotted"/>
    </border>
    <border>
      <left style="thin"/>
      <right>
        <color indexed="63"/>
      </right>
      <top style="thick"/>
      <bottom style="dotted"/>
    </border>
    <border>
      <left style="thin"/>
      <right>
        <color indexed="63"/>
      </right>
      <top>
        <color indexed="63"/>
      </top>
      <bottom style="dotted"/>
    </border>
    <border>
      <left style="medium"/>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medium"/>
    </border>
    <border>
      <left style="thin"/>
      <right>
        <color indexed="63"/>
      </right>
      <top style="dotted"/>
      <bottom style="thin"/>
    </border>
    <border>
      <left style="thin"/>
      <right>
        <color indexed="63"/>
      </right>
      <top style="double"/>
      <bottom style="dotted"/>
    </border>
    <border>
      <left>
        <color indexed="63"/>
      </left>
      <right style="medium"/>
      <top style="thin"/>
      <bottom>
        <color indexed="63"/>
      </bottom>
    </border>
    <border>
      <left style="thin"/>
      <right>
        <color indexed="63"/>
      </right>
      <top>
        <color indexed="63"/>
      </top>
      <bottom style="double"/>
    </border>
    <border>
      <left style="thin"/>
      <right style="thin"/>
      <top style="thick"/>
      <bottom>
        <color indexed="63"/>
      </bottom>
    </border>
    <border>
      <left style="thin"/>
      <right style="thick"/>
      <top style="thick"/>
      <bottom>
        <color indexed="63"/>
      </bottom>
    </border>
    <border>
      <left style="thin"/>
      <right style="thin"/>
      <top>
        <color indexed="63"/>
      </top>
      <bottom style="double"/>
    </border>
    <border>
      <left style="thin"/>
      <right style="thick"/>
      <top>
        <color indexed="63"/>
      </top>
      <bottom style="double"/>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double"/>
    </border>
    <border>
      <left>
        <color indexed="63"/>
      </left>
      <right style="double"/>
      <top>
        <color indexed="63"/>
      </top>
      <bottom style="double"/>
    </border>
    <border>
      <left style="thick"/>
      <right style="medium"/>
      <top style="medium"/>
      <bottom>
        <color indexed="63"/>
      </bottom>
    </border>
    <border>
      <left style="thick"/>
      <right style="medium"/>
      <top style="double"/>
      <bottom>
        <color indexed="63"/>
      </bottom>
    </border>
    <border>
      <left>
        <color indexed="63"/>
      </left>
      <right style="double"/>
      <top style="thick"/>
      <bottom style="thin"/>
    </border>
    <border>
      <left>
        <color indexed="63"/>
      </left>
      <right style="double"/>
      <top style="thin"/>
      <bottom style="double"/>
    </border>
    <border>
      <left>
        <color indexed="63"/>
      </left>
      <right style="thin"/>
      <top style="thick"/>
      <bottom style="thin"/>
    </border>
    <border>
      <left>
        <color indexed="63"/>
      </left>
      <right style="thin"/>
      <top style="thin"/>
      <bottom style="double"/>
    </border>
    <border>
      <left style="thin"/>
      <right style="thin"/>
      <top style="thick"/>
      <bottom style="thin"/>
    </border>
    <border>
      <left style="thin"/>
      <right style="thin"/>
      <top style="thin"/>
      <bottom style="double"/>
    </border>
    <border>
      <left style="thin"/>
      <right style="thick"/>
      <top style="thick"/>
      <bottom style="thin"/>
    </border>
    <border>
      <left style="thin"/>
      <right style="thick"/>
      <top style="thin"/>
      <bottom style="double"/>
    </border>
    <border>
      <left style="thick"/>
      <right>
        <color indexed="63"/>
      </right>
      <top>
        <color indexed="63"/>
      </top>
      <bottom style="double"/>
    </border>
    <border>
      <left>
        <color indexed="63"/>
      </left>
      <right style="medium"/>
      <top style="double"/>
      <bottom>
        <color indexed="63"/>
      </bottom>
    </border>
    <border>
      <left style="thin"/>
      <right style="medium"/>
      <top>
        <color indexed="63"/>
      </top>
      <bottom>
        <color indexed="63"/>
      </bottom>
    </border>
    <border>
      <left style="thin"/>
      <right style="medium"/>
      <top style="thin"/>
      <bottom>
        <color indexed="63"/>
      </bottom>
    </border>
    <border>
      <left style="medium"/>
      <right style="double"/>
      <top style="thick"/>
      <bottom style="thin"/>
    </border>
    <border>
      <left style="medium"/>
      <right style="double"/>
      <top style="thin"/>
      <bottom style="double"/>
    </border>
    <border>
      <left style="medium"/>
      <right style="double"/>
      <top style="thick"/>
      <bottom>
        <color indexed="63"/>
      </bottom>
    </border>
    <border>
      <left style="medium"/>
      <right style="double"/>
      <top>
        <color indexed="63"/>
      </top>
      <bottom>
        <color indexed="63"/>
      </bottom>
    </border>
    <border>
      <left style="medium"/>
      <right style="double"/>
      <top>
        <color indexed="63"/>
      </top>
      <bottom style="double"/>
    </border>
    <border>
      <left style="double"/>
      <right style="thin"/>
      <top style="thick"/>
      <bottom>
        <color indexed="63"/>
      </bottom>
    </border>
    <border>
      <left style="double"/>
      <right style="thin"/>
      <top>
        <color indexed="63"/>
      </top>
      <bottom>
        <color indexed="63"/>
      </bottom>
    </border>
    <border>
      <left style="double"/>
      <right style="thin"/>
      <top>
        <color indexed="63"/>
      </top>
      <bottom style="thick"/>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29">
    <xf numFmtId="0" fontId="0" fillId="0" borderId="0" xfId="0" applyAlignment="1">
      <alignment vertical="center"/>
    </xf>
    <xf numFmtId="0" fontId="2" fillId="0" borderId="0" xfId="0" applyFont="1" applyAlignment="1" quotePrefix="1">
      <alignment vertical="center"/>
    </xf>
    <xf numFmtId="0" fontId="3" fillId="0" borderId="0" xfId="0" applyFont="1" applyAlignment="1" quotePrefix="1">
      <alignment vertical="center"/>
    </xf>
    <xf numFmtId="0" fontId="6" fillId="0" borderId="0" xfId="0" applyFont="1" applyAlignment="1">
      <alignment vertical="center"/>
    </xf>
    <xf numFmtId="176" fontId="0" fillId="0" borderId="0" xfId="0" applyNumberFormat="1" applyAlignment="1">
      <alignment vertical="center"/>
    </xf>
    <xf numFmtId="0" fontId="6" fillId="2" borderId="1" xfId="0" applyFont="1" applyFill="1" applyBorder="1" applyAlignment="1">
      <alignment horizontal="distributed" vertical="center"/>
    </xf>
    <xf numFmtId="0" fontId="6" fillId="2" borderId="2" xfId="0" applyFont="1" applyFill="1" applyBorder="1" applyAlignment="1">
      <alignment vertical="center"/>
    </xf>
    <xf numFmtId="0" fontId="0" fillId="0" borderId="0" xfId="0" applyFont="1" applyAlignment="1">
      <alignment vertical="center"/>
    </xf>
    <xf numFmtId="0" fontId="6" fillId="2" borderId="2" xfId="0" applyFont="1" applyFill="1" applyBorder="1" applyAlignment="1">
      <alignment horizontal="distributed" vertical="center"/>
    </xf>
    <xf numFmtId="0" fontId="10" fillId="2" borderId="1" xfId="0" applyFont="1" applyFill="1" applyBorder="1" applyAlignment="1">
      <alignment horizontal="distributed" vertical="center"/>
    </xf>
    <xf numFmtId="0" fontId="10" fillId="0" borderId="0" xfId="0" applyFont="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1" xfId="0" applyFont="1" applyFill="1" applyBorder="1" applyAlignment="1">
      <alignment horizontal="distributed" vertical="center"/>
    </xf>
    <xf numFmtId="0" fontId="6" fillId="2" borderId="6" xfId="0" applyFont="1" applyFill="1" applyBorder="1" applyAlignment="1">
      <alignment vertical="center"/>
    </xf>
    <xf numFmtId="0" fontId="6" fillId="3" borderId="7" xfId="0" applyFont="1" applyFill="1" applyBorder="1" applyAlignment="1">
      <alignment vertical="center"/>
    </xf>
    <xf numFmtId="0" fontId="0" fillId="0" borderId="0" xfId="0" applyAlignment="1">
      <alignment horizontal="center" vertical="center"/>
    </xf>
    <xf numFmtId="0" fontId="14" fillId="0" borderId="0" xfId="0" applyFont="1" applyAlignment="1">
      <alignment vertical="center"/>
    </xf>
    <xf numFmtId="176" fontId="14" fillId="0" borderId="8" xfId="0" applyNumberFormat="1" applyFont="1" applyBorder="1" applyAlignment="1">
      <alignment vertical="center"/>
    </xf>
    <xf numFmtId="0" fontId="14" fillId="0" borderId="0" xfId="0" applyFont="1" applyAlignment="1">
      <alignment horizontal="center" vertical="center"/>
    </xf>
    <xf numFmtId="176" fontId="14" fillId="0" borderId="9" xfId="0" applyNumberFormat="1" applyFont="1" applyBorder="1" applyAlignment="1">
      <alignment vertical="center"/>
    </xf>
    <xf numFmtId="176" fontId="14" fillId="0" borderId="10" xfId="0" applyNumberFormat="1" applyFont="1" applyBorder="1" applyAlignment="1">
      <alignment vertical="center"/>
    </xf>
    <xf numFmtId="176" fontId="14" fillId="0" borderId="11" xfId="0" applyNumberFormat="1" applyFont="1" applyBorder="1" applyAlignment="1">
      <alignment vertical="center"/>
    </xf>
    <xf numFmtId="176" fontId="14" fillId="0" borderId="12" xfId="0" applyNumberFormat="1" applyFont="1" applyBorder="1" applyAlignment="1">
      <alignment vertical="center"/>
    </xf>
    <xf numFmtId="176" fontId="14" fillId="0" borderId="13" xfId="0" applyNumberFormat="1" applyFont="1" applyBorder="1" applyAlignment="1">
      <alignment vertical="center"/>
    </xf>
    <xf numFmtId="176" fontId="14" fillId="0" borderId="14" xfId="0" applyNumberFormat="1" applyFont="1" applyBorder="1" applyAlignment="1">
      <alignment vertical="center"/>
    </xf>
    <xf numFmtId="176" fontId="14" fillId="0" borderId="15" xfId="0" applyNumberFormat="1" applyFont="1" applyBorder="1" applyAlignment="1">
      <alignment vertical="center"/>
    </xf>
    <xf numFmtId="176" fontId="14" fillId="0" borderId="16" xfId="0" applyNumberFormat="1" applyFont="1" applyBorder="1" applyAlignment="1">
      <alignment vertical="center"/>
    </xf>
    <xf numFmtId="0" fontId="14" fillId="0" borderId="1"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176" fontId="14" fillId="0" borderId="11" xfId="0" applyNumberFormat="1" applyFont="1" applyBorder="1" applyAlignment="1">
      <alignment vertical="center"/>
    </xf>
    <xf numFmtId="176" fontId="14" fillId="0" borderId="12" xfId="0" applyNumberFormat="1" applyFont="1" applyBorder="1" applyAlignment="1">
      <alignment vertical="center"/>
    </xf>
    <xf numFmtId="176" fontId="14" fillId="0" borderId="13" xfId="0" applyNumberFormat="1" applyFont="1" applyBorder="1" applyAlignment="1">
      <alignment vertical="center"/>
    </xf>
    <xf numFmtId="176" fontId="14" fillId="0" borderId="10" xfId="0" applyNumberFormat="1" applyFont="1" applyBorder="1" applyAlignment="1">
      <alignment vertical="center"/>
    </xf>
    <xf numFmtId="176" fontId="14" fillId="0" borderId="8" xfId="0" applyNumberFormat="1" applyFont="1" applyBorder="1" applyAlignment="1">
      <alignment vertical="center"/>
    </xf>
    <xf numFmtId="176" fontId="14" fillId="0" borderId="9" xfId="0" applyNumberFormat="1" applyFont="1" applyBorder="1" applyAlignment="1">
      <alignment vertical="center"/>
    </xf>
    <xf numFmtId="176" fontId="14" fillId="0" borderId="14" xfId="0" applyNumberFormat="1" applyFont="1" applyBorder="1" applyAlignment="1">
      <alignment vertical="center"/>
    </xf>
    <xf numFmtId="176" fontId="14" fillId="0" borderId="15" xfId="0" applyNumberFormat="1" applyFont="1" applyBorder="1" applyAlignment="1">
      <alignment vertical="center"/>
    </xf>
    <xf numFmtId="176" fontId="14" fillId="0" borderId="16" xfId="0" applyNumberFormat="1" applyFont="1" applyBorder="1" applyAlignment="1">
      <alignment vertical="center"/>
    </xf>
    <xf numFmtId="176" fontId="14" fillId="4" borderId="8" xfId="0" applyNumberFormat="1" applyFont="1" applyFill="1" applyBorder="1" applyAlignment="1">
      <alignment vertical="center"/>
    </xf>
    <xf numFmtId="0" fontId="14" fillId="4" borderId="0" xfId="0" applyFont="1" applyFill="1" applyBorder="1" applyAlignment="1">
      <alignment horizontal="center" vertical="center"/>
    </xf>
    <xf numFmtId="176" fontId="14" fillId="4" borderId="9" xfId="0" applyNumberFormat="1" applyFont="1" applyFill="1" applyBorder="1" applyAlignment="1">
      <alignment vertical="center"/>
    </xf>
    <xf numFmtId="176" fontId="14" fillId="0" borderId="19" xfId="0" applyNumberFormat="1" applyFont="1" applyBorder="1" applyAlignment="1">
      <alignment vertical="center"/>
    </xf>
    <xf numFmtId="176" fontId="14" fillId="0" borderId="20" xfId="0" applyNumberFormat="1" applyFont="1" applyBorder="1" applyAlignment="1">
      <alignment vertical="center"/>
    </xf>
    <xf numFmtId="176" fontId="14" fillId="0" borderId="21" xfId="0" applyNumberFormat="1" applyFont="1" applyBorder="1" applyAlignment="1">
      <alignment vertical="center"/>
    </xf>
    <xf numFmtId="176" fontId="14" fillId="4" borderId="10" xfId="0" applyNumberFormat="1" applyFont="1" applyFill="1" applyBorder="1" applyAlignment="1">
      <alignment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4" borderId="24" xfId="0" applyFont="1" applyFill="1" applyBorder="1" applyAlignment="1">
      <alignment horizontal="center" vertical="center"/>
    </xf>
    <xf numFmtId="176" fontId="14" fillId="2" borderId="25" xfId="0" applyNumberFormat="1" applyFont="1" applyFill="1" applyBorder="1" applyAlignment="1">
      <alignment vertical="center"/>
    </xf>
    <xf numFmtId="176" fontId="14" fillId="2" borderId="26" xfId="0" applyNumberFormat="1" applyFont="1" applyFill="1" applyBorder="1" applyAlignment="1">
      <alignment vertical="center"/>
    </xf>
    <xf numFmtId="176" fontId="14" fillId="2" borderId="27" xfId="0" applyNumberFormat="1" applyFont="1" applyFill="1" applyBorder="1" applyAlignment="1">
      <alignment vertical="center"/>
    </xf>
    <xf numFmtId="0" fontId="14" fillId="0" borderId="28" xfId="0" applyFont="1" applyBorder="1" applyAlignment="1">
      <alignment horizontal="center" vertical="center"/>
    </xf>
    <xf numFmtId="176" fontId="14" fillId="0" borderId="29" xfId="0" applyNumberFormat="1" applyFont="1" applyBorder="1" applyAlignment="1">
      <alignment vertical="center"/>
    </xf>
    <xf numFmtId="176" fontId="14" fillId="0" borderId="30" xfId="0" applyNumberFormat="1" applyFont="1" applyBorder="1" applyAlignment="1">
      <alignment vertical="center"/>
    </xf>
    <xf numFmtId="176" fontId="14" fillId="0" borderId="31" xfId="0" applyNumberFormat="1" applyFont="1" applyBorder="1" applyAlignment="1">
      <alignment vertical="center"/>
    </xf>
    <xf numFmtId="0" fontId="14" fillId="4" borderId="32" xfId="0" applyFont="1" applyFill="1" applyBorder="1" applyAlignment="1">
      <alignment horizontal="center" vertical="center"/>
    </xf>
    <xf numFmtId="176" fontId="14" fillId="2" borderId="33" xfId="0" applyNumberFormat="1" applyFont="1" applyFill="1" applyBorder="1" applyAlignment="1">
      <alignment vertical="center"/>
    </xf>
    <xf numFmtId="176" fontId="14" fillId="2" borderId="34" xfId="0" applyNumberFormat="1" applyFont="1" applyFill="1" applyBorder="1" applyAlignment="1">
      <alignment vertical="center"/>
    </xf>
    <xf numFmtId="0" fontId="14" fillId="0" borderId="35" xfId="0" applyFont="1" applyBorder="1" applyAlignment="1">
      <alignment horizontal="center" vertical="center"/>
    </xf>
    <xf numFmtId="176" fontId="14" fillId="0" borderId="36" xfId="0" applyNumberFormat="1" applyFont="1" applyBorder="1" applyAlignment="1">
      <alignment vertical="center"/>
    </xf>
    <xf numFmtId="176" fontId="14" fillId="0" borderId="37" xfId="0" applyNumberFormat="1" applyFont="1" applyBorder="1" applyAlignment="1">
      <alignment vertical="center"/>
    </xf>
    <xf numFmtId="176" fontId="14" fillId="0" borderId="38" xfId="0" applyNumberFormat="1" applyFont="1" applyBorder="1" applyAlignment="1">
      <alignment vertical="center"/>
    </xf>
    <xf numFmtId="176" fontId="14" fillId="2" borderId="39" xfId="0" applyNumberFormat="1" applyFont="1" applyFill="1" applyBorder="1" applyAlignment="1">
      <alignment vertical="center"/>
    </xf>
    <xf numFmtId="176" fontId="14" fillId="2" borderId="25" xfId="0" applyNumberFormat="1" applyFont="1" applyFill="1" applyBorder="1" applyAlignment="1">
      <alignment vertical="center"/>
    </xf>
    <xf numFmtId="176" fontId="14" fillId="2" borderId="26" xfId="0" applyNumberFormat="1" applyFont="1" applyFill="1" applyBorder="1" applyAlignment="1">
      <alignment vertical="center"/>
    </xf>
    <xf numFmtId="176" fontId="14" fillId="2" borderId="27" xfId="0" applyNumberFormat="1" applyFont="1" applyFill="1" applyBorder="1" applyAlignment="1">
      <alignment vertical="center"/>
    </xf>
    <xf numFmtId="0" fontId="14" fillId="4" borderId="28" xfId="0" applyFont="1" applyFill="1" applyBorder="1" applyAlignment="1">
      <alignment horizontal="center" vertical="center"/>
    </xf>
    <xf numFmtId="176" fontId="14" fillId="4" borderId="29" xfId="0" applyNumberFormat="1" applyFont="1" applyFill="1" applyBorder="1" applyAlignment="1">
      <alignment vertical="center"/>
    </xf>
    <xf numFmtId="176" fontId="14" fillId="4" borderId="30" xfId="0" applyNumberFormat="1" applyFont="1" applyFill="1" applyBorder="1" applyAlignment="1">
      <alignment vertical="center"/>
    </xf>
    <xf numFmtId="176" fontId="14" fillId="4" borderId="31" xfId="0" applyNumberFormat="1" applyFont="1" applyFill="1" applyBorder="1" applyAlignment="1">
      <alignment vertical="center"/>
    </xf>
    <xf numFmtId="176" fontId="14" fillId="2" borderId="40" xfId="0" applyNumberFormat="1" applyFont="1" applyFill="1" applyBorder="1" applyAlignment="1">
      <alignment vertical="center"/>
    </xf>
    <xf numFmtId="176" fontId="14" fillId="2" borderId="41" xfId="0" applyNumberFormat="1" applyFont="1" applyFill="1" applyBorder="1" applyAlignment="1">
      <alignment vertical="center"/>
    </xf>
    <xf numFmtId="176" fontId="14" fillId="2" borderId="42" xfId="0" applyNumberFormat="1" applyFont="1" applyFill="1" applyBorder="1" applyAlignment="1">
      <alignment vertical="center"/>
    </xf>
    <xf numFmtId="0" fontId="14" fillId="0" borderId="6" xfId="0" applyFont="1" applyBorder="1" applyAlignment="1">
      <alignment horizontal="center" vertical="center"/>
    </xf>
    <xf numFmtId="176" fontId="14" fillId="0" borderId="29" xfId="0" applyNumberFormat="1" applyFont="1" applyBorder="1" applyAlignment="1">
      <alignment vertical="center"/>
    </xf>
    <xf numFmtId="176" fontId="14" fillId="0" borderId="30" xfId="0" applyNumberFormat="1" applyFont="1" applyBorder="1" applyAlignment="1">
      <alignment vertical="center"/>
    </xf>
    <xf numFmtId="176" fontId="14" fillId="0" borderId="31" xfId="0" applyNumberFormat="1" applyFont="1" applyBorder="1" applyAlignment="1">
      <alignment vertical="center"/>
    </xf>
    <xf numFmtId="0" fontId="0" fillId="4" borderId="2" xfId="0" applyFill="1" applyBorder="1" applyAlignment="1">
      <alignment horizontal="center" vertical="center"/>
    </xf>
    <xf numFmtId="0" fontId="14" fillId="4" borderId="43" xfId="0" applyFont="1" applyFill="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0" fillId="4" borderId="24" xfId="0" applyFill="1" applyBorder="1" applyAlignment="1">
      <alignment horizontal="center" vertical="center"/>
    </xf>
    <xf numFmtId="0" fontId="14" fillId="4" borderId="46" xfId="0" applyFont="1" applyFill="1" applyBorder="1" applyAlignment="1">
      <alignment horizontal="center" vertical="center"/>
    </xf>
    <xf numFmtId="176" fontId="14" fillId="0" borderId="36" xfId="0" applyNumberFormat="1" applyFont="1" applyBorder="1" applyAlignment="1">
      <alignment vertical="center"/>
    </xf>
    <xf numFmtId="176" fontId="14" fillId="0" borderId="37" xfId="0" applyNumberFormat="1" applyFont="1" applyBorder="1" applyAlignment="1">
      <alignment vertical="center"/>
    </xf>
    <xf numFmtId="176" fontId="14" fillId="0" borderId="38" xfId="0" applyNumberFormat="1" applyFont="1" applyBorder="1" applyAlignment="1">
      <alignment vertical="center"/>
    </xf>
    <xf numFmtId="176" fontId="14" fillId="2" borderId="47" xfId="0" applyNumberFormat="1" applyFont="1" applyFill="1" applyBorder="1" applyAlignment="1">
      <alignment vertical="center"/>
    </xf>
    <xf numFmtId="176" fontId="14" fillId="2" borderId="33" xfId="0" applyNumberFormat="1" applyFont="1" applyFill="1" applyBorder="1" applyAlignment="1">
      <alignment vertical="center"/>
    </xf>
    <xf numFmtId="176" fontId="14" fillId="2" borderId="34" xfId="0" applyNumberFormat="1" applyFont="1" applyFill="1" applyBorder="1" applyAlignment="1">
      <alignment vertical="center"/>
    </xf>
    <xf numFmtId="0" fontId="14" fillId="0" borderId="0" xfId="0" applyFont="1" applyAlignment="1">
      <alignment vertical="center"/>
    </xf>
    <xf numFmtId="0" fontId="14" fillId="0" borderId="28" xfId="0" applyFont="1" applyBorder="1" applyAlignment="1">
      <alignment vertical="center"/>
    </xf>
    <xf numFmtId="0" fontId="14" fillId="4" borderId="24" xfId="0" applyFont="1" applyFill="1" applyBorder="1" applyAlignment="1">
      <alignment vertical="center"/>
    </xf>
    <xf numFmtId="0" fontId="14" fillId="4" borderId="32" xfId="0" applyFont="1" applyFill="1" applyBorder="1" applyAlignment="1">
      <alignment vertical="center"/>
    </xf>
    <xf numFmtId="0" fontId="14" fillId="0" borderId="35" xfId="0" applyFont="1" applyBorder="1" applyAlignment="1">
      <alignment vertical="center"/>
    </xf>
    <xf numFmtId="0" fontId="0" fillId="0" borderId="0" xfId="0" applyAlignment="1">
      <alignment vertical="center"/>
    </xf>
    <xf numFmtId="0" fontId="14" fillId="4" borderId="28" xfId="0" applyFont="1" applyFill="1" applyBorder="1" applyAlignment="1">
      <alignment vertical="center"/>
    </xf>
    <xf numFmtId="176" fontId="14" fillId="4" borderId="25" xfId="0" applyNumberFormat="1" applyFont="1" applyFill="1" applyBorder="1" applyAlignment="1">
      <alignment vertical="center"/>
    </xf>
    <xf numFmtId="176" fontId="14" fillId="4" borderId="26" xfId="0" applyNumberFormat="1" applyFont="1" applyFill="1" applyBorder="1" applyAlignment="1">
      <alignment vertical="center"/>
    </xf>
    <xf numFmtId="176" fontId="14" fillId="4" borderId="27" xfId="0" applyNumberFormat="1" applyFont="1" applyFill="1" applyBorder="1" applyAlignment="1">
      <alignment vertical="center"/>
    </xf>
    <xf numFmtId="176" fontId="14" fillId="4" borderId="14" xfId="0" applyNumberFormat="1" applyFont="1" applyFill="1" applyBorder="1" applyAlignment="1">
      <alignment vertical="center"/>
    </xf>
    <xf numFmtId="176" fontId="14" fillId="4" borderId="15" xfId="0" applyNumberFormat="1" applyFont="1" applyFill="1" applyBorder="1" applyAlignment="1">
      <alignment vertical="center"/>
    </xf>
    <xf numFmtId="176" fontId="14" fillId="4" borderId="16" xfId="0" applyNumberFormat="1" applyFont="1" applyFill="1" applyBorder="1" applyAlignment="1">
      <alignment vertical="center"/>
    </xf>
    <xf numFmtId="0" fontId="14" fillId="4" borderId="48" xfId="0" applyFont="1" applyFill="1" applyBorder="1" applyAlignment="1">
      <alignment vertical="center"/>
    </xf>
    <xf numFmtId="176" fontId="14" fillId="4" borderId="49" xfId="0" applyNumberFormat="1" applyFont="1" applyFill="1" applyBorder="1" applyAlignment="1">
      <alignment vertical="center"/>
    </xf>
    <xf numFmtId="176" fontId="14" fillId="4" borderId="50" xfId="0" applyNumberFormat="1" applyFont="1" applyFill="1" applyBorder="1" applyAlignment="1">
      <alignment vertical="center"/>
    </xf>
    <xf numFmtId="176" fontId="14" fillId="4" borderId="51" xfId="0" applyNumberFormat="1" applyFont="1" applyFill="1" applyBorder="1" applyAlignment="1">
      <alignment vertical="center"/>
    </xf>
    <xf numFmtId="0" fontId="14" fillId="4" borderId="52" xfId="0" applyFont="1" applyFill="1" applyBorder="1" applyAlignment="1">
      <alignment vertical="center"/>
    </xf>
    <xf numFmtId="0" fontId="14" fillId="4" borderId="45" xfId="0" applyFont="1" applyFill="1" applyBorder="1" applyAlignment="1">
      <alignment vertical="center"/>
    </xf>
    <xf numFmtId="0" fontId="14" fillId="4" borderId="23" xfId="0" applyFont="1" applyFill="1" applyBorder="1" applyAlignment="1">
      <alignment vertical="center"/>
    </xf>
    <xf numFmtId="0" fontId="14" fillId="0" borderId="23" xfId="0" applyFont="1" applyBorder="1" applyAlignment="1">
      <alignment vertical="center"/>
    </xf>
    <xf numFmtId="0" fontId="14" fillId="0" borderId="44" xfId="0" applyFont="1" applyBorder="1" applyAlignment="1">
      <alignment vertical="center"/>
    </xf>
    <xf numFmtId="0" fontId="14" fillId="0" borderId="53" xfId="0" applyFont="1" applyBorder="1" applyAlignment="1">
      <alignment vertical="center"/>
    </xf>
    <xf numFmtId="0" fontId="14" fillId="0" borderId="45" xfId="0" applyFont="1" applyBorder="1" applyAlignment="1">
      <alignment vertical="center"/>
    </xf>
    <xf numFmtId="0" fontId="14" fillId="0" borderId="54" xfId="0" applyFont="1" applyBorder="1" applyAlignment="1">
      <alignment vertical="center"/>
    </xf>
    <xf numFmtId="176" fontId="14" fillId="0" borderId="55" xfId="0" applyNumberFormat="1" applyFont="1" applyBorder="1" applyAlignment="1">
      <alignment vertical="center"/>
    </xf>
    <xf numFmtId="176" fontId="14" fillId="0" borderId="56" xfId="0" applyNumberFormat="1" applyFont="1" applyBorder="1" applyAlignment="1">
      <alignment vertical="center"/>
    </xf>
    <xf numFmtId="176" fontId="14" fillId="0" borderId="57" xfId="0" applyNumberFormat="1" applyFont="1" applyBorder="1" applyAlignment="1">
      <alignment vertical="center"/>
    </xf>
    <xf numFmtId="0" fontId="5" fillId="0" borderId="0" xfId="0" applyFont="1" applyAlignment="1">
      <alignment vertical="center"/>
    </xf>
    <xf numFmtId="0" fontId="0" fillId="0" borderId="0" xfId="0" applyAlignment="1">
      <alignment horizontal="distributed" vertical="center"/>
    </xf>
    <xf numFmtId="0" fontId="15" fillId="0" borderId="0" xfId="0" applyFont="1" applyAlignment="1">
      <alignment vertical="center"/>
    </xf>
    <xf numFmtId="0" fontId="9" fillId="0" borderId="0" xfId="0" applyFont="1" applyAlignment="1" quotePrefix="1">
      <alignment vertical="center"/>
    </xf>
    <xf numFmtId="0" fontId="9" fillId="0" borderId="0" xfId="0" applyFont="1" applyAlignment="1">
      <alignment vertical="center"/>
    </xf>
    <xf numFmtId="0" fontId="2" fillId="0" borderId="0" xfId="0" applyFont="1" applyBorder="1" applyAlignment="1">
      <alignment horizontal="center" vertical="center"/>
    </xf>
    <xf numFmtId="0" fontId="6" fillId="0" borderId="58" xfId="0" applyFont="1" applyFill="1" applyBorder="1" applyAlignment="1">
      <alignment horizontal="distributed" vertical="center"/>
    </xf>
    <xf numFmtId="0" fontId="6" fillId="0" borderId="58" xfId="0" applyFont="1" applyBorder="1" applyAlignment="1">
      <alignment horizontal="distributed" vertical="center"/>
    </xf>
    <xf numFmtId="0" fontId="6" fillId="0" borderId="59" xfId="0" applyFont="1" applyFill="1" applyBorder="1" applyAlignment="1">
      <alignment horizontal="distributed" vertical="center"/>
    </xf>
    <xf numFmtId="58" fontId="9" fillId="0" borderId="0" xfId="0" applyNumberFormat="1" applyFont="1" applyAlignment="1" quotePrefix="1">
      <alignment horizontal="distributed" vertical="center"/>
    </xf>
    <xf numFmtId="0" fontId="0" fillId="0" borderId="0" xfId="0" applyAlignment="1">
      <alignment vertical="center"/>
    </xf>
    <xf numFmtId="0" fontId="2" fillId="0" borderId="0" xfId="0" applyFont="1" applyAlignment="1">
      <alignment horizontal="center" vertical="center"/>
    </xf>
    <xf numFmtId="0" fontId="9" fillId="0" borderId="0" xfId="0" applyFont="1" applyAlignment="1">
      <alignment horizontal="distributed" vertical="center"/>
    </xf>
    <xf numFmtId="0" fontId="6" fillId="0" borderId="60" xfId="0" applyFont="1" applyBorder="1" applyAlignment="1">
      <alignment horizontal="distributed" vertical="center"/>
    </xf>
    <xf numFmtId="0" fontId="6" fillId="0" borderId="61" xfId="0" applyFont="1" applyBorder="1" applyAlignment="1">
      <alignment horizontal="distributed" vertical="center"/>
    </xf>
    <xf numFmtId="0" fontId="6" fillId="0" borderId="17" xfId="0" applyFont="1" applyBorder="1" applyAlignment="1">
      <alignment horizontal="distributed" vertical="center"/>
    </xf>
    <xf numFmtId="0" fontId="6" fillId="0" borderId="62" xfId="0" applyFont="1" applyBorder="1" applyAlignment="1">
      <alignment horizontal="distributed" vertical="center"/>
    </xf>
    <xf numFmtId="0" fontId="6" fillId="0" borderId="63" xfId="0" applyFont="1" applyBorder="1" applyAlignment="1">
      <alignment horizontal="distributed" vertical="center"/>
    </xf>
    <xf numFmtId="0" fontId="6" fillId="0" borderId="18" xfId="0" applyFont="1" applyBorder="1" applyAlignment="1">
      <alignment horizontal="distributed" vertical="center"/>
    </xf>
    <xf numFmtId="0" fontId="6" fillId="0" borderId="64" xfId="0" applyFont="1" applyFill="1" applyBorder="1" applyAlignment="1">
      <alignment horizontal="distributed" vertical="center"/>
    </xf>
    <xf numFmtId="0" fontId="6" fillId="0" borderId="65" xfId="0" applyFont="1" applyFill="1" applyBorder="1" applyAlignment="1">
      <alignment horizontal="distributed" vertical="center"/>
    </xf>
    <xf numFmtId="0" fontId="6" fillId="0" borderId="65" xfId="0" applyFont="1" applyBorder="1" applyAlignment="1">
      <alignment horizontal="distributed" vertical="center"/>
    </xf>
    <xf numFmtId="0" fontId="6" fillId="0" borderId="22" xfId="0" applyFont="1" applyBorder="1" applyAlignment="1">
      <alignment horizontal="distributed" vertical="center"/>
    </xf>
    <xf numFmtId="0" fontId="6" fillId="2" borderId="66" xfId="0" applyFont="1" applyFill="1" applyBorder="1" applyAlignment="1">
      <alignment horizontal="distributed" vertical="center"/>
    </xf>
    <xf numFmtId="0" fontId="6" fillId="2" borderId="46" xfId="0" applyFont="1" applyFill="1" applyBorder="1" applyAlignment="1">
      <alignment horizontal="distributed" vertical="center"/>
    </xf>
    <xf numFmtId="0" fontId="6" fillId="2" borderId="4" xfId="0" applyFont="1" applyFill="1" applyBorder="1" applyAlignment="1">
      <alignment horizontal="distributed" vertical="center"/>
    </xf>
    <xf numFmtId="0" fontId="6" fillId="2" borderId="0" xfId="0" applyFont="1" applyFill="1" applyBorder="1" applyAlignment="1">
      <alignment horizontal="distributed" vertical="center"/>
    </xf>
    <xf numFmtId="0" fontId="6" fillId="0" borderId="62" xfId="0" applyFont="1" applyFill="1" applyBorder="1" applyAlignment="1">
      <alignment horizontal="distributed" vertical="center"/>
    </xf>
    <xf numFmtId="0" fontId="6" fillId="0" borderId="63" xfId="0" applyFont="1" applyFill="1" applyBorder="1" applyAlignment="1">
      <alignment horizontal="distributed" vertical="center"/>
    </xf>
    <xf numFmtId="0" fontId="6" fillId="0" borderId="67" xfId="0" applyFont="1" applyBorder="1" applyAlignment="1">
      <alignment horizontal="distributed" vertical="center"/>
    </xf>
    <xf numFmtId="0" fontId="6" fillId="3" borderId="68" xfId="0" applyFont="1" applyFill="1" applyBorder="1" applyAlignment="1">
      <alignment horizontal="distributed" vertical="center"/>
    </xf>
    <xf numFmtId="0" fontId="6" fillId="3" borderId="69" xfId="0" applyFont="1" applyFill="1" applyBorder="1" applyAlignment="1">
      <alignment horizontal="distributed"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0"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6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176" fontId="6" fillId="0" borderId="80" xfId="0" applyNumberFormat="1" applyFont="1" applyBorder="1" applyAlignment="1">
      <alignment vertical="center"/>
    </xf>
    <xf numFmtId="176" fontId="6" fillId="0" borderId="61" xfId="0" applyNumberFormat="1" applyFont="1" applyBorder="1" applyAlignment="1">
      <alignment vertical="center"/>
    </xf>
    <xf numFmtId="176" fontId="6" fillId="0" borderId="81" xfId="0" applyNumberFormat="1" applyFont="1" applyBorder="1" applyAlignment="1">
      <alignment vertical="center"/>
    </xf>
    <xf numFmtId="176" fontId="6" fillId="0" borderId="82" xfId="0" applyNumberFormat="1" applyFont="1" applyBorder="1" applyAlignment="1">
      <alignment vertical="center"/>
    </xf>
    <xf numFmtId="176" fontId="6" fillId="0" borderId="63" xfId="0" applyNumberFormat="1" applyFont="1" applyBorder="1" applyAlignment="1">
      <alignment vertical="center"/>
    </xf>
    <xf numFmtId="176" fontId="6" fillId="0" borderId="83" xfId="0" applyNumberFormat="1" applyFont="1" applyBorder="1" applyAlignment="1">
      <alignment vertical="center"/>
    </xf>
    <xf numFmtId="176" fontId="6" fillId="0" borderId="75" xfId="0" applyNumberFormat="1" applyFont="1" applyBorder="1" applyAlignment="1">
      <alignment vertical="center"/>
    </xf>
    <xf numFmtId="176" fontId="6" fillId="0" borderId="65" xfId="0" applyNumberFormat="1" applyFont="1" applyBorder="1" applyAlignment="1">
      <alignment vertical="center"/>
    </xf>
    <xf numFmtId="176" fontId="6" fillId="0" borderId="76" xfId="0" applyNumberFormat="1" applyFont="1" applyBorder="1" applyAlignment="1">
      <alignment vertical="center"/>
    </xf>
    <xf numFmtId="176" fontId="6" fillId="2" borderId="84" xfId="0" applyNumberFormat="1" applyFont="1" applyFill="1" applyBorder="1" applyAlignment="1">
      <alignment vertical="center"/>
    </xf>
    <xf numFmtId="176" fontId="6" fillId="2" borderId="46" xfId="0" applyNumberFormat="1" applyFont="1" applyFill="1" applyBorder="1" applyAlignment="1">
      <alignment vertical="center"/>
    </xf>
    <xf numFmtId="176" fontId="6" fillId="2" borderId="85" xfId="0" applyNumberFormat="1" applyFont="1" applyFill="1" applyBorder="1" applyAlignment="1">
      <alignment vertical="center"/>
    </xf>
    <xf numFmtId="176" fontId="6" fillId="0" borderId="86" xfId="0" applyNumberFormat="1" applyFont="1" applyBorder="1" applyAlignment="1">
      <alignment vertical="center"/>
    </xf>
    <xf numFmtId="176" fontId="6" fillId="0" borderId="58" xfId="0" applyNumberFormat="1" applyFont="1" applyBorder="1" applyAlignment="1">
      <alignment vertical="center"/>
    </xf>
    <xf numFmtId="176" fontId="6" fillId="0" borderId="87" xfId="0" applyNumberFormat="1" applyFont="1" applyBorder="1" applyAlignment="1">
      <alignment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vertical="center"/>
    </xf>
    <xf numFmtId="0" fontId="6" fillId="0" borderId="92" xfId="0" applyFont="1" applyBorder="1" applyAlignment="1">
      <alignment vertical="center"/>
    </xf>
    <xf numFmtId="0" fontId="6" fillId="0" borderId="93" xfId="0" applyFont="1" applyBorder="1" applyAlignment="1">
      <alignment vertical="center"/>
    </xf>
    <xf numFmtId="0" fontId="6" fillId="0" borderId="94" xfId="0" applyFont="1" applyBorder="1" applyAlignment="1">
      <alignment vertical="center"/>
    </xf>
    <xf numFmtId="0" fontId="6" fillId="0" borderId="95" xfId="0" applyFont="1" applyBorder="1" applyAlignment="1">
      <alignment vertical="center"/>
    </xf>
    <xf numFmtId="0" fontId="6" fillId="0" borderId="96" xfId="0" applyFont="1" applyBorder="1" applyAlignment="1">
      <alignment vertical="center"/>
    </xf>
    <xf numFmtId="0" fontId="6" fillId="0" borderId="97" xfId="0" applyFont="1" applyBorder="1" applyAlignment="1">
      <alignment vertical="center"/>
    </xf>
    <xf numFmtId="0" fontId="6" fillId="0" borderId="98" xfId="0" applyFont="1" applyBorder="1" applyAlignment="1">
      <alignment vertical="center"/>
    </xf>
    <xf numFmtId="0" fontId="6" fillId="0" borderId="99" xfId="0" applyFont="1" applyBorder="1" applyAlignment="1">
      <alignment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176" fontId="6" fillId="2" borderId="73" xfId="0" applyNumberFormat="1" applyFont="1" applyFill="1" applyBorder="1" applyAlignment="1">
      <alignment vertical="center"/>
    </xf>
    <xf numFmtId="176" fontId="6" fillId="2" borderId="0" xfId="0" applyNumberFormat="1" applyFont="1" applyFill="1" applyBorder="1" applyAlignment="1">
      <alignment vertical="center"/>
    </xf>
    <xf numFmtId="176" fontId="6" fillId="2" borderId="74" xfId="0" applyNumberFormat="1" applyFont="1" applyFill="1" applyBorder="1" applyAlignment="1">
      <alignment vertical="center"/>
    </xf>
    <xf numFmtId="176" fontId="6" fillId="3" borderId="108" xfId="0" applyNumberFormat="1" applyFont="1" applyFill="1" applyBorder="1" applyAlignment="1">
      <alignment vertical="center"/>
    </xf>
    <xf numFmtId="176" fontId="6" fillId="3" borderId="69" xfId="0" applyNumberFormat="1" applyFont="1" applyFill="1" applyBorder="1" applyAlignment="1">
      <alignment vertical="center"/>
    </xf>
    <xf numFmtId="176" fontId="6" fillId="3" borderId="109" xfId="0" applyNumberFormat="1" applyFont="1" applyFill="1" applyBorder="1" applyAlignment="1">
      <alignment vertical="center"/>
    </xf>
    <xf numFmtId="176" fontId="6" fillId="0" borderId="110" xfId="0" applyNumberFormat="1" applyFont="1" applyBorder="1" applyAlignment="1">
      <alignment vertical="center"/>
    </xf>
    <xf numFmtId="176" fontId="6" fillId="0" borderId="111" xfId="0" applyNumberFormat="1" applyFont="1" applyBorder="1" applyAlignment="1">
      <alignment vertical="center"/>
    </xf>
    <xf numFmtId="176" fontId="6" fillId="0" borderId="79" xfId="0" applyNumberFormat="1" applyFont="1" applyBorder="1" applyAlignment="1">
      <alignment vertical="center"/>
    </xf>
    <xf numFmtId="176" fontId="6" fillId="2" borderId="112" xfId="0" applyNumberFormat="1" applyFont="1" applyFill="1" applyBorder="1" applyAlignment="1">
      <alignment vertical="center"/>
    </xf>
    <xf numFmtId="176" fontId="6" fillId="0" borderId="113" xfId="0" applyNumberFormat="1" applyFont="1" applyBorder="1" applyAlignment="1">
      <alignment vertical="center"/>
    </xf>
    <xf numFmtId="176" fontId="6" fillId="2" borderId="78" xfId="0" applyNumberFormat="1" applyFont="1" applyFill="1" applyBorder="1" applyAlignment="1">
      <alignment vertical="center"/>
    </xf>
    <xf numFmtId="176" fontId="6" fillId="3" borderId="114" xfId="0" applyNumberFormat="1" applyFont="1" applyFill="1" applyBorder="1" applyAlignment="1">
      <alignment vertical="center"/>
    </xf>
    <xf numFmtId="177" fontId="6" fillId="0" borderId="60" xfId="0" applyNumberFormat="1" applyFont="1" applyBorder="1" applyAlignment="1">
      <alignment vertical="center"/>
    </xf>
    <xf numFmtId="177" fontId="6" fillId="0" borderId="61" xfId="0" applyNumberFormat="1" applyFont="1" applyBorder="1" applyAlignment="1">
      <alignment vertical="center"/>
    </xf>
    <xf numFmtId="177" fontId="6" fillId="0" borderId="81" xfId="0" applyNumberFormat="1" applyFont="1" applyBorder="1" applyAlignment="1">
      <alignment vertical="center"/>
    </xf>
    <xf numFmtId="177" fontId="6" fillId="0" borderId="62" xfId="0" applyNumberFormat="1" applyFont="1" applyBorder="1" applyAlignment="1">
      <alignment vertical="center"/>
    </xf>
    <xf numFmtId="177" fontId="6" fillId="0" borderId="63" xfId="0" applyNumberFormat="1" applyFont="1" applyBorder="1" applyAlignment="1">
      <alignment vertical="center"/>
    </xf>
    <xf numFmtId="177" fontId="6" fillId="0" borderId="83" xfId="0" applyNumberFormat="1" applyFont="1" applyBorder="1" applyAlignment="1">
      <alignment vertical="center"/>
    </xf>
    <xf numFmtId="177" fontId="6" fillId="2" borderId="115" xfId="0" applyNumberFormat="1" applyFont="1" applyFill="1" applyBorder="1" applyAlignment="1">
      <alignment vertical="center"/>
    </xf>
    <xf numFmtId="177" fontId="6" fillId="2" borderId="116" xfId="0" applyNumberFormat="1" applyFont="1" applyFill="1" applyBorder="1" applyAlignment="1">
      <alignment vertical="center"/>
    </xf>
    <xf numFmtId="177" fontId="6" fillId="2" borderId="117" xfId="0" applyNumberFormat="1" applyFont="1" applyFill="1" applyBorder="1" applyAlignment="1">
      <alignment vertical="center"/>
    </xf>
    <xf numFmtId="177" fontId="6" fillId="3" borderId="118" xfId="0" applyNumberFormat="1" applyFont="1" applyFill="1" applyBorder="1" applyAlignment="1">
      <alignment vertical="center"/>
    </xf>
    <xf numFmtId="177" fontId="6" fillId="3" borderId="69" xfId="0" applyNumberFormat="1" applyFont="1" applyFill="1" applyBorder="1" applyAlignment="1">
      <alignment vertical="center"/>
    </xf>
    <xf numFmtId="177" fontId="6" fillId="3" borderId="109" xfId="0" applyNumberFormat="1" applyFont="1" applyFill="1" applyBorder="1" applyAlignment="1">
      <alignment vertical="center"/>
    </xf>
    <xf numFmtId="177" fontId="6" fillId="0" borderId="119" xfId="0" applyNumberFormat="1" applyFont="1" applyBorder="1" applyAlignment="1">
      <alignment vertical="center"/>
    </xf>
    <xf numFmtId="177" fontId="6" fillId="0" borderId="64" xfId="0" applyNumberFormat="1" applyFont="1" applyBorder="1" applyAlignment="1">
      <alignment vertical="center"/>
    </xf>
    <xf numFmtId="177" fontId="6" fillId="0" borderId="65" xfId="0" applyNumberFormat="1" applyFont="1" applyBorder="1" applyAlignment="1">
      <alignment vertical="center"/>
    </xf>
    <xf numFmtId="177" fontId="6" fillId="0" borderId="90" xfId="0" applyNumberFormat="1" applyFont="1" applyBorder="1" applyAlignment="1">
      <alignment vertical="center"/>
    </xf>
    <xf numFmtId="177" fontId="6" fillId="2" borderId="120" xfId="0" applyNumberFormat="1" applyFont="1" applyFill="1" applyBorder="1" applyAlignment="1">
      <alignment vertical="center"/>
    </xf>
    <xf numFmtId="177" fontId="6" fillId="2" borderId="121" xfId="0" applyNumberFormat="1" applyFont="1" applyFill="1" applyBorder="1" applyAlignment="1">
      <alignment vertical="center"/>
    </xf>
    <xf numFmtId="177" fontId="6" fillId="2" borderId="122" xfId="0" applyNumberFormat="1" applyFont="1" applyFill="1" applyBorder="1" applyAlignment="1">
      <alignment vertical="center"/>
    </xf>
    <xf numFmtId="177" fontId="6" fillId="0" borderId="59" xfId="0" applyNumberFormat="1" applyFont="1" applyBorder="1" applyAlignment="1">
      <alignment vertical="center"/>
    </xf>
    <xf numFmtId="177" fontId="6" fillId="0" borderId="58" xfId="0" applyNumberFormat="1" applyFont="1" applyBorder="1" applyAlignment="1">
      <alignment vertical="center"/>
    </xf>
    <xf numFmtId="177" fontId="6" fillId="0" borderId="87" xfId="0" applyNumberFormat="1" applyFont="1" applyBorder="1" applyAlignment="1">
      <alignment vertical="center"/>
    </xf>
    <xf numFmtId="177" fontId="6" fillId="3" borderId="123" xfId="0" applyNumberFormat="1" applyFont="1" applyFill="1" applyBorder="1" applyAlignment="1">
      <alignment vertical="center"/>
    </xf>
    <xf numFmtId="0" fontId="6" fillId="0" borderId="0" xfId="0" applyFont="1" applyBorder="1" applyAlignment="1" quotePrefix="1">
      <alignment horizontal="right" vertical="center"/>
    </xf>
    <xf numFmtId="0" fontId="6" fillId="0" borderId="0" xfId="0" applyFont="1" applyBorder="1" applyAlignment="1">
      <alignment horizontal="right" vertical="center"/>
    </xf>
    <xf numFmtId="177" fontId="6" fillId="2" borderId="124" xfId="0" applyNumberFormat="1" applyFont="1" applyFill="1" applyBorder="1" applyAlignment="1">
      <alignment vertical="center"/>
    </xf>
    <xf numFmtId="177" fontId="6" fillId="2" borderId="0" xfId="0" applyNumberFormat="1" applyFont="1" applyFill="1" applyBorder="1" applyAlignment="1">
      <alignment vertical="center"/>
    </xf>
    <xf numFmtId="177" fontId="6" fillId="2" borderId="89" xfId="0" applyNumberFormat="1" applyFont="1" applyFill="1" applyBorder="1" applyAlignment="1">
      <alignment vertical="center"/>
    </xf>
    <xf numFmtId="177" fontId="6" fillId="2" borderId="125" xfId="0" applyNumberFormat="1" applyFont="1" applyFill="1" applyBorder="1" applyAlignment="1">
      <alignment vertical="center"/>
    </xf>
    <xf numFmtId="177" fontId="6" fillId="2" borderId="46" xfId="0" applyNumberFormat="1" applyFont="1" applyFill="1" applyBorder="1" applyAlignment="1">
      <alignment vertical="center"/>
    </xf>
    <xf numFmtId="177" fontId="6" fillId="2" borderId="126" xfId="0" applyNumberFormat="1" applyFont="1" applyFill="1" applyBorder="1" applyAlignment="1">
      <alignment vertical="center"/>
    </xf>
    <xf numFmtId="177" fontId="6" fillId="0" borderId="127" xfId="0" applyNumberFormat="1" applyFont="1" applyBorder="1" applyAlignment="1">
      <alignment vertical="center"/>
    </xf>
    <xf numFmtId="177" fontId="6" fillId="0" borderId="128" xfId="0" applyNumberFormat="1" applyFont="1" applyBorder="1" applyAlignment="1">
      <alignment vertical="center"/>
    </xf>
    <xf numFmtId="0" fontId="6" fillId="0" borderId="129" xfId="0" applyFont="1" applyBorder="1" applyAlignment="1">
      <alignment horizontal="center" vertical="center"/>
    </xf>
    <xf numFmtId="0" fontId="6" fillId="0" borderId="130" xfId="0" applyFont="1" applyBorder="1" applyAlignment="1">
      <alignment horizontal="center" vertical="center"/>
    </xf>
    <xf numFmtId="0" fontId="6" fillId="0" borderId="131" xfId="0" applyFont="1" applyBorder="1" applyAlignment="1">
      <alignment horizontal="center" vertical="center"/>
    </xf>
    <xf numFmtId="176" fontId="6" fillId="0" borderId="132" xfId="0" applyNumberFormat="1" applyFont="1" applyBorder="1" applyAlignment="1">
      <alignment vertical="center"/>
    </xf>
    <xf numFmtId="176" fontId="6" fillId="0" borderId="130" xfId="0" applyNumberFormat="1" applyFont="1" applyBorder="1" applyAlignment="1">
      <alignment vertical="center"/>
    </xf>
    <xf numFmtId="176" fontId="6" fillId="0" borderId="133" xfId="0" applyNumberFormat="1" applyFont="1" applyBorder="1" applyAlignment="1">
      <alignment vertical="center"/>
    </xf>
    <xf numFmtId="176" fontId="6" fillId="0" borderId="131" xfId="0" applyNumberFormat="1" applyFont="1" applyBorder="1" applyAlignment="1">
      <alignment vertical="center"/>
    </xf>
    <xf numFmtId="176" fontId="6" fillId="2" borderId="134" xfId="0" applyNumberFormat="1" applyFont="1" applyFill="1" applyBorder="1" applyAlignment="1">
      <alignment vertical="center"/>
    </xf>
    <xf numFmtId="176" fontId="6" fillId="2" borderId="135" xfId="0" applyNumberFormat="1" applyFont="1" applyFill="1" applyBorder="1" applyAlignment="1">
      <alignment vertical="center"/>
    </xf>
    <xf numFmtId="176" fontId="6" fillId="2" borderId="136" xfId="0" applyNumberFormat="1" applyFont="1" applyFill="1" applyBorder="1" applyAlignment="1">
      <alignment vertical="center"/>
    </xf>
    <xf numFmtId="0" fontId="6" fillId="0" borderId="137" xfId="0" applyFont="1" applyBorder="1" applyAlignment="1">
      <alignment horizontal="center" vertical="center"/>
    </xf>
    <xf numFmtId="0" fontId="6" fillId="0" borderId="138" xfId="0" applyFont="1" applyBorder="1" applyAlignment="1">
      <alignment horizontal="center" vertical="center"/>
    </xf>
    <xf numFmtId="0" fontId="6" fillId="0" borderId="139" xfId="0" applyFont="1" applyBorder="1" applyAlignment="1">
      <alignment horizontal="center" vertical="center"/>
    </xf>
    <xf numFmtId="176" fontId="6" fillId="0" borderId="140" xfId="0" applyNumberFormat="1" applyFont="1" applyBorder="1" applyAlignment="1">
      <alignment vertical="center"/>
    </xf>
    <xf numFmtId="176" fontId="6" fillId="0" borderId="138" xfId="0" applyNumberFormat="1" applyFont="1" applyBorder="1" applyAlignment="1">
      <alignment vertical="center"/>
    </xf>
    <xf numFmtId="176" fontId="6" fillId="0" borderId="141" xfId="0" applyNumberFormat="1" applyFont="1" applyBorder="1" applyAlignment="1">
      <alignment vertical="center"/>
    </xf>
    <xf numFmtId="176" fontId="6" fillId="0" borderId="139" xfId="0" applyNumberFormat="1" applyFont="1" applyBorder="1" applyAlignment="1">
      <alignment vertical="center"/>
    </xf>
    <xf numFmtId="176" fontId="6" fillId="0" borderId="142" xfId="0" applyNumberFormat="1" applyFont="1" applyBorder="1" applyAlignment="1">
      <alignment vertical="center"/>
    </xf>
    <xf numFmtId="0" fontId="6" fillId="2" borderId="143" xfId="0" applyFont="1" applyFill="1" applyBorder="1" applyAlignment="1">
      <alignment horizontal="center" vertical="center"/>
    </xf>
    <xf numFmtId="0" fontId="6" fillId="2" borderId="134" xfId="0" applyFont="1" applyFill="1" applyBorder="1" applyAlignment="1">
      <alignment horizontal="center" vertical="center"/>
    </xf>
    <xf numFmtId="0" fontId="6" fillId="2" borderId="144" xfId="0" applyFont="1" applyFill="1" applyBorder="1" applyAlignment="1">
      <alignment horizontal="center" vertical="center"/>
    </xf>
    <xf numFmtId="176" fontId="6" fillId="2" borderId="145" xfId="0" applyNumberFormat="1" applyFont="1" applyFill="1" applyBorder="1" applyAlignment="1">
      <alignment vertical="center"/>
    </xf>
    <xf numFmtId="176" fontId="6" fillId="2" borderId="144" xfId="0" applyNumberFormat="1" applyFont="1" applyFill="1" applyBorder="1" applyAlignment="1">
      <alignment vertical="center"/>
    </xf>
    <xf numFmtId="176" fontId="6" fillId="2" borderId="138" xfId="0" applyNumberFormat="1" applyFont="1" applyFill="1" applyBorder="1" applyAlignment="1">
      <alignment vertical="center"/>
    </xf>
    <xf numFmtId="176" fontId="6" fillId="2" borderId="141" xfId="0" applyNumberFormat="1" applyFont="1" applyFill="1" applyBorder="1" applyAlignment="1">
      <alignment vertical="center"/>
    </xf>
    <xf numFmtId="176" fontId="6" fillId="2" borderId="142" xfId="0" applyNumberFormat="1" applyFont="1" applyFill="1" applyBorder="1" applyAlignment="1">
      <alignment vertical="center"/>
    </xf>
    <xf numFmtId="0" fontId="6" fillId="2" borderId="129" xfId="0" applyFont="1" applyFill="1" applyBorder="1" applyAlignment="1">
      <alignment horizontal="center" vertical="center"/>
    </xf>
    <xf numFmtId="0" fontId="6" fillId="2" borderId="130" xfId="0" applyFont="1" applyFill="1" applyBorder="1" applyAlignment="1">
      <alignment horizontal="center" vertical="center"/>
    </xf>
    <xf numFmtId="0" fontId="6" fillId="2" borderId="131" xfId="0" applyFont="1" applyFill="1" applyBorder="1" applyAlignment="1">
      <alignment horizontal="center" vertical="center"/>
    </xf>
    <xf numFmtId="176" fontId="6" fillId="2" borderId="132" xfId="0" applyNumberFormat="1" applyFont="1" applyFill="1" applyBorder="1" applyAlignment="1">
      <alignment vertical="center"/>
    </xf>
    <xf numFmtId="176" fontId="6" fillId="2" borderId="130" xfId="0" applyNumberFormat="1" applyFont="1" applyFill="1" applyBorder="1" applyAlignment="1">
      <alignment vertical="center"/>
    </xf>
    <xf numFmtId="176" fontId="6" fillId="2" borderId="133" xfId="0" applyNumberFormat="1" applyFont="1" applyFill="1" applyBorder="1" applyAlignment="1">
      <alignment vertical="center"/>
    </xf>
    <xf numFmtId="176" fontId="6" fillId="2" borderId="131" xfId="0" applyNumberFormat="1" applyFont="1" applyFill="1" applyBorder="1" applyAlignment="1">
      <alignment vertical="center"/>
    </xf>
    <xf numFmtId="176" fontId="6" fillId="2" borderId="146" xfId="0" applyNumberFormat="1" applyFont="1" applyFill="1" applyBorder="1" applyAlignment="1">
      <alignment vertical="center"/>
    </xf>
    <xf numFmtId="0" fontId="6" fillId="2" borderId="137" xfId="0" applyFont="1" applyFill="1" applyBorder="1" applyAlignment="1">
      <alignment horizontal="center" vertical="center"/>
    </xf>
    <xf numFmtId="0" fontId="6" fillId="2" borderId="138" xfId="0" applyFont="1" applyFill="1" applyBorder="1" applyAlignment="1">
      <alignment horizontal="center" vertical="center"/>
    </xf>
    <xf numFmtId="0" fontId="6" fillId="2" borderId="139" xfId="0" applyFont="1" applyFill="1" applyBorder="1" applyAlignment="1">
      <alignment horizontal="center" vertical="center"/>
    </xf>
    <xf numFmtId="176" fontId="6" fillId="2" borderId="140" xfId="0" applyNumberFormat="1" applyFont="1" applyFill="1" applyBorder="1" applyAlignment="1">
      <alignment vertical="center"/>
    </xf>
    <xf numFmtId="176" fontId="6" fillId="2" borderId="139" xfId="0" applyNumberFormat="1" applyFont="1" applyFill="1" applyBorder="1" applyAlignment="1">
      <alignment vertical="center"/>
    </xf>
    <xf numFmtId="176" fontId="6" fillId="0" borderId="146" xfId="0" applyNumberFormat="1" applyFont="1" applyBorder="1" applyAlignment="1">
      <alignment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6" fillId="0" borderId="149" xfId="0" applyFont="1" applyBorder="1" applyAlignment="1">
      <alignment horizontal="center" vertical="center"/>
    </xf>
    <xf numFmtId="176" fontId="6" fillId="0" borderId="150" xfId="0" applyNumberFormat="1" applyFont="1" applyBorder="1" applyAlignment="1">
      <alignment vertical="center"/>
    </xf>
    <xf numFmtId="176" fontId="6" fillId="0" borderId="148" xfId="0" applyNumberFormat="1" applyFont="1" applyBorder="1" applyAlignment="1">
      <alignment vertical="center"/>
    </xf>
    <xf numFmtId="176" fontId="6" fillId="0" borderId="151" xfId="0" applyNumberFormat="1" applyFont="1" applyBorder="1" applyAlignment="1">
      <alignment vertical="center"/>
    </xf>
    <xf numFmtId="176" fontId="6" fillId="0" borderId="149" xfId="0" applyNumberFormat="1" applyFont="1" applyBorder="1" applyAlignment="1">
      <alignment vertical="center"/>
    </xf>
    <xf numFmtId="176" fontId="6" fillId="0" borderId="152" xfId="0" applyNumberFormat="1" applyFont="1" applyBorder="1" applyAlignment="1">
      <alignment vertical="center"/>
    </xf>
    <xf numFmtId="176" fontId="6" fillId="0" borderId="153" xfId="0" applyNumberFormat="1" applyFont="1" applyBorder="1" applyAlignment="1">
      <alignment vertical="center"/>
    </xf>
    <xf numFmtId="176" fontId="6" fillId="0" borderId="154" xfId="0" applyNumberFormat="1" applyFont="1" applyBorder="1" applyAlignment="1">
      <alignment vertical="center"/>
    </xf>
    <xf numFmtId="176" fontId="6" fillId="0" borderId="155" xfId="0" applyNumberFormat="1" applyFont="1" applyBorder="1" applyAlignment="1">
      <alignment vertical="center"/>
    </xf>
    <xf numFmtId="0" fontId="6" fillId="3" borderId="156" xfId="0" applyFont="1" applyFill="1" applyBorder="1" applyAlignment="1">
      <alignment horizontal="distributed" vertical="center"/>
    </xf>
    <xf numFmtId="0" fontId="6" fillId="3" borderId="71" xfId="0" applyFont="1" applyFill="1" applyBorder="1" applyAlignment="1">
      <alignment horizontal="distributed" vertical="center"/>
    </xf>
    <xf numFmtId="0" fontId="6" fillId="3" borderId="4" xfId="0" applyFont="1" applyFill="1" applyBorder="1" applyAlignment="1">
      <alignment horizontal="distributed" vertical="center"/>
    </xf>
    <xf numFmtId="0" fontId="6" fillId="3" borderId="0" xfId="0" applyFont="1" applyFill="1" applyBorder="1" applyAlignment="1">
      <alignment horizontal="distributed" vertical="center"/>
    </xf>
    <xf numFmtId="0" fontId="6" fillId="3" borderId="157" xfId="0" applyFont="1" applyFill="1" applyBorder="1" applyAlignment="1">
      <alignment horizontal="distributed" vertical="center"/>
    </xf>
    <xf numFmtId="0" fontId="6" fillId="3" borderId="43" xfId="0" applyFont="1" applyFill="1" applyBorder="1" applyAlignment="1">
      <alignment horizontal="distributed" vertical="center"/>
    </xf>
    <xf numFmtId="0" fontId="6" fillId="3" borderId="158" xfId="0" applyFont="1" applyFill="1" applyBorder="1" applyAlignment="1">
      <alignment vertical="center"/>
    </xf>
    <xf numFmtId="0" fontId="6" fillId="3" borderId="1" xfId="0" applyFont="1" applyFill="1" applyBorder="1" applyAlignment="1">
      <alignment vertical="center"/>
    </xf>
    <xf numFmtId="0" fontId="6" fillId="3" borderId="2" xfId="0" applyFont="1" applyFill="1" applyBorder="1" applyAlignment="1">
      <alignment vertical="center"/>
    </xf>
    <xf numFmtId="0" fontId="6" fillId="0" borderId="159" xfId="0" applyFont="1" applyBorder="1" applyAlignment="1">
      <alignment horizontal="center" vertical="center"/>
    </xf>
    <xf numFmtId="0" fontId="6" fillId="0" borderId="55" xfId="0" applyFont="1" applyBorder="1" applyAlignment="1">
      <alignment horizontal="center" vertical="center"/>
    </xf>
    <xf numFmtId="0" fontId="6" fillId="0" borderId="160" xfId="0" applyFont="1" applyBorder="1" applyAlignment="1">
      <alignment horizontal="center" vertical="center"/>
    </xf>
    <xf numFmtId="0" fontId="6" fillId="0" borderId="47" xfId="0" applyFont="1" applyBorder="1" applyAlignment="1">
      <alignment horizontal="center" vertical="center"/>
    </xf>
    <xf numFmtId="0" fontId="6" fillId="0" borderId="161" xfId="0" applyFont="1" applyBorder="1" applyAlignment="1">
      <alignment horizontal="center" vertical="center"/>
    </xf>
    <xf numFmtId="176" fontId="6" fillId="0" borderId="162" xfId="0" applyNumberFormat="1" applyFont="1" applyBorder="1" applyAlignment="1">
      <alignment vertical="center"/>
    </xf>
    <xf numFmtId="0" fontId="6" fillId="0" borderId="163" xfId="0" applyFont="1" applyFill="1" applyBorder="1" applyAlignment="1">
      <alignment horizontal="distributed" vertical="center"/>
    </xf>
    <xf numFmtId="0" fontId="6" fillId="0" borderId="159" xfId="0" applyFont="1" applyFill="1" applyBorder="1" applyAlignment="1">
      <alignment horizontal="distributed" vertical="center"/>
    </xf>
    <xf numFmtId="0" fontId="6" fillId="0" borderId="159" xfId="0" applyFont="1" applyBorder="1" applyAlignment="1">
      <alignment horizontal="distributed" vertical="center"/>
    </xf>
    <xf numFmtId="0" fontId="6" fillId="0" borderId="164" xfId="0" applyFont="1" applyBorder="1" applyAlignment="1">
      <alignment horizontal="distributed" vertical="center"/>
    </xf>
    <xf numFmtId="0" fontId="6" fillId="0" borderId="124" xfId="0" applyFont="1" applyBorder="1" applyAlignment="1">
      <alignment horizontal="distributed" vertical="center"/>
    </xf>
    <xf numFmtId="0" fontId="6" fillId="0" borderId="0" xfId="0" applyFont="1" applyBorder="1" applyAlignment="1">
      <alignment horizontal="distributed" vertical="center"/>
    </xf>
    <xf numFmtId="0" fontId="6" fillId="0" borderId="1" xfId="0" applyFont="1" applyBorder="1" applyAlignment="1">
      <alignment horizontal="distributed" vertical="center"/>
    </xf>
    <xf numFmtId="0" fontId="6" fillId="0" borderId="64" xfId="0" applyFont="1" applyBorder="1" applyAlignment="1">
      <alignment horizontal="distributed" vertical="center"/>
    </xf>
    <xf numFmtId="0" fontId="6" fillId="0" borderId="165" xfId="0" applyFont="1" applyBorder="1" applyAlignment="1">
      <alignment vertical="center"/>
    </xf>
    <xf numFmtId="0" fontId="6" fillId="0" borderId="166" xfId="0" applyFont="1" applyBorder="1" applyAlignment="1">
      <alignment vertical="center"/>
    </xf>
    <xf numFmtId="0" fontId="6" fillId="0" borderId="167" xfId="0" applyFont="1" applyBorder="1" applyAlignment="1">
      <alignment vertical="center"/>
    </xf>
    <xf numFmtId="0" fontId="6" fillId="2" borderId="164" xfId="0" applyFont="1" applyFill="1" applyBorder="1" applyAlignment="1">
      <alignment vertical="center"/>
    </xf>
    <xf numFmtId="0" fontId="6" fillId="2" borderId="1" xfId="0" applyFont="1" applyFill="1" applyBorder="1" applyAlignment="1">
      <alignment vertical="center"/>
    </xf>
    <xf numFmtId="0" fontId="6" fillId="2" borderId="24" xfId="0" applyFont="1" applyFill="1" applyBorder="1" applyAlignment="1">
      <alignment vertical="center"/>
    </xf>
    <xf numFmtId="0" fontId="6" fillId="0" borderId="168" xfId="0" applyFont="1" applyFill="1" applyBorder="1" applyAlignment="1">
      <alignment horizontal="distributed" vertical="center"/>
    </xf>
    <xf numFmtId="0" fontId="6" fillId="0" borderId="169" xfId="0" applyFont="1" applyFill="1" applyBorder="1" applyAlignment="1">
      <alignment horizontal="distributed" vertical="center"/>
    </xf>
    <xf numFmtId="0" fontId="6" fillId="0" borderId="169" xfId="0" applyFont="1" applyBorder="1" applyAlignment="1">
      <alignment horizontal="distributed" vertical="center"/>
    </xf>
    <xf numFmtId="0" fontId="6" fillId="0" borderId="170" xfId="0" applyFont="1" applyBorder="1" applyAlignment="1">
      <alignment horizontal="distributed" vertical="center"/>
    </xf>
    <xf numFmtId="0" fontId="6" fillId="0" borderId="171" xfId="0" applyFont="1" applyBorder="1" applyAlignment="1">
      <alignment horizontal="center" vertical="center"/>
    </xf>
    <xf numFmtId="0" fontId="6" fillId="0" borderId="153" xfId="0" applyFont="1" applyBorder="1" applyAlignment="1">
      <alignment horizontal="center" vertical="center"/>
    </xf>
    <xf numFmtId="0" fontId="6" fillId="0" borderId="162" xfId="0" applyFont="1" applyBorder="1" applyAlignment="1">
      <alignment horizontal="center" vertical="center"/>
    </xf>
    <xf numFmtId="0" fontId="6" fillId="0" borderId="172" xfId="0" applyFont="1" applyBorder="1" applyAlignment="1">
      <alignment horizontal="center" vertical="center"/>
    </xf>
    <xf numFmtId="176" fontId="6" fillId="0" borderId="173" xfId="0" applyNumberFormat="1" applyFont="1" applyBorder="1" applyAlignment="1">
      <alignment vertical="center"/>
    </xf>
    <xf numFmtId="0" fontId="6" fillId="0" borderId="174" xfId="0" applyFont="1" applyBorder="1" applyAlignment="1">
      <alignment horizontal="distributed" vertical="center"/>
    </xf>
    <xf numFmtId="0" fontId="6" fillId="0" borderId="175" xfId="0" applyFont="1" applyBorder="1" applyAlignment="1">
      <alignment horizontal="distributed" vertical="center"/>
    </xf>
    <xf numFmtId="0" fontId="6" fillId="0" borderId="176" xfId="0" applyFont="1" applyBorder="1" applyAlignment="1">
      <alignment horizontal="distributed" vertical="center"/>
    </xf>
    <xf numFmtId="0" fontId="6" fillId="0" borderId="163" xfId="0" applyFont="1" applyBorder="1" applyAlignment="1">
      <alignment horizontal="distributed" vertical="center"/>
    </xf>
    <xf numFmtId="0" fontId="6" fillId="2" borderId="177" xfId="0" applyFont="1" applyFill="1" applyBorder="1" applyAlignment="1">
      <alignment horizontal="center" vertical="center"/>
    </xf>
    <xf numFmtId="0" fontId="6" fillId="2" borderId="178" xfId="0" applyFont="1" applyFill="1" applyBorder="1" applyAlignment="1">
      <alignment horizontal="center" vertical="center"/>
    </xf>
    <xf numFmtId="0" fontId="6" fillId="2" borderId="179" xfId="0" applyFont="1" applyFill="1" applyBorder="1" applyAlignment="1">
      <alignment horizontal="center" vertical="center"/>
    </xf>
    <xf numFmtId="176" fontId="6" fillId="2" borderId="47" xfId="0" applyNumberFormat="1" applyFont="1" applyFill="1" applyBorder="1" applyAlignment="1">
      <alignment vertical="center"/>
    </xf>
    <xf numFmtId="0" fontId="6" fillId="3" borderId="180" xfId="0" applyFont="1" applyFill="1" applyBorder="1" applyAlignment="1">
      <alignment horizontal="center" vertical="center"/>
    </xf>
    <xf numFmtId="0" fontId="6" fillId="3" borderId="181" xfId="0" applyFont="1" applyFill="1" applyBorder="1" applyAlignment="1">
      <alignment horizontal="center" vertical="center"/>
    </xf>
    <xf numFmtId="0" fontId="6" fillId="3" borderId="182" xfId="0" applyFont="1" applyFill="1" applyBorder="1" applyAlignment="1">
      <alignment horizontal="center" vertical="center"/>
    </xf>
    <xf numFmtId="176" fontId="6" fillId="3" borderId="183" xfId="0" applyNumberFormat="1" applyFont="1" applyFill="1" applyBorder="1" applyAlignment="1">
      <alignment vertical="center"/>
    </xf>
    <xf numFmtId="176" fontId="6" fillId="3" borderId="43" xfId="0" applyNumberFormat="1" applyFont="1" applyFill="1" applyBorder="1" applyAlignment="1">
      <alignment vertical="center"/>
    </xf>
    <xf numFmtId="176" fontId="6" fillId="3" borderId="40" xfId="0" applyNumberFormat="1" applyFont="1" applyFill="1" applyBorder="1" applyAlignment="1">
      <alignment vertical="center"/>
    </xf>
    <xf numFmtId="0" fontId="6" fillId="3" borderId="184" xfId="0" applyFont="1" applyFill="1" applyBorder="1" applyAlignment="1">
      <alignment horizontal="center" vertical="center"/>
    </xf>
    <xf numFmtId="0" fontId="6" fillId="3" borderId="185" xfId="0" applyFont="1" applyFill="1" applyBorder="1" applyAlignment="1">
      <alignment horizontal="center" vertical="center"/>
    </xf>
    <xf numFmtId="0" fontId="6" fillId="3" borderId="186" xfId="0" applyFont="1" applyFill="1" applyBorder="1" applyAlignment="1">
      <alignment horizontal="center" vertical="center"/>
    </xf>
    <xf numFmtId="176" fontId="6" fillId="3" borderId="187" xfId="0" applyNumberFormat="1" applyFont="1" applyFill="1" applyBorder="1" applyAlignment="1">
      <alignment vertical="center"/>
    </xf>
    <xf numFmtId="176" fontId="6" fillId="3" borderId="185" xfId="0" applyNumberFormat="1" applyFont="1" applyFill="1" applyBorder="1" applyAlignment="1">
      <alignment vertical="center"/>
    </xf>
    <xf numFmtId="176" fontId="6" fillId="3" borderId="188" xfId="0" applyNumberFormat="1" applyFont="1" applyFill="1" applyBorder="1" applyAlignment="1">
      <alignment vertical="center"/>
    </xf>
    <xf numFmtId="0" fontId="6" fillId="3" borderId="129" xfId="0" applyFont="1" applyFill="1" applyBorder="1" applyAlignment="1">
      <alignment horizontal="center" vertical="center"/>
    </xf>
    <xf numFmtId="0" fontId="6" fillId="3" borderId="130" xfId="0" applyFont="1" applyFill="1" applyBorder="1" applyAlignment="1">
      <alignment horizontal="center" vertical="center"/>
    </xf>
    <xf numFmtId="0" fontId="6" fillId="3" borderId="131" xfId="0" applyFont="1" applyFill="1" applyBorder="1" applyAlignment="1">
      <alignment horizontal="center" vertical="center"/>
    </xf>
    <xf numFmtId="176" fontId="6" fillId="3" borderId="132" xfId="0" applyNumberFormat="1" applyFont="1" applyFill="1" applyBorder="1" applyAlignment="1">
      <alignment vertical="center"/>
    </xf>
    <xf numFmtId="176" fontId="6" fillId="3" borderId="130" xfId="0" applyNumberFormat="1" applyFont="1" applyFill="1" applyBorder="1" applyAlignment="1">
      <alignment vertical="center"/>
    </xf>
    <xf numFmtId="176" fontId="6" fillId="3" borderId="133" xfId="0" applyNumberFormat="1" applyFont="1" applyFill="1" applyBorder="1" applyAlignment="1">
      <alignment vertical="center"/>
    </xf>
    <xf numFmtId="176" fontId="6" fillId="3" borderId="131" xfId="0" applyNumberFormat="1" applyFont="1" applyFill="1" applyBorder="1" applyAlignment="1">
      <alignment vertical="center"/>
    </xf>
    <xf numFmtId="176" fontId="6" fillId="3" borderId="186" xfId="0" applyNumberFormat="1" applyFont="1" applyFill="1" applyBorder="1" applyAlignment="1">
      <alignment vertical="center"/>
    </xf>
    <xf numFmtId="176" fontId="6" fillId="3" borderId="189" xfId="0" applyNumberFormat="1" applyFont="1" applyFill="1" applyBorder="1" applyAlignment="1">
      <alignment vertical="center"/>
    </xf>
    <xf numFmtId="176" fontId="6" fillId="3" borderId="190" xfId="0" applyNumberFormat="1" applyFont="1" applyFill="1" applyBorder="1" applyAlignment="1">
      <alignment vertical="center"/>
    </xf>
    <xf numFmtId="176" fontId="6" fillId="3" borderId="191" xfId="0" applyNumberFormat="1" applyFont="1" applyFill="1" applyBorder="1" applyAlignment="1">
      <alignment vertical="center"/>
    </xf>
    <xf numFmtId="0" fontId="0" fillId="0" borderId="43" xfId="0" applyFont="1" applyBorder="1" applyAlignment="1" quotePrefix="1">
      <alignment horizontal="right" vertical="center"/>
    </xf>
    <xf numFmtId="0" fontId="0" fillId="0" borderId="43" xfId="0" applyFont="1" applyBorder="1" applyAlignment="1">
      <alignment horizontal="right" vertical="center"/>
    </xf>
    <xf numFmtId="176" fontId="6" fillId="3" borderId="146" xfId="0" applyNumberFormat="1" applyFont="1" applyFill="1" applyBorder="1" applyAlignment="1">
      <alignment vertical="center"/>
    </xf>
    <xf numFmtId="176" fontId="6" fillId="2" borderId="89" xfId="0" applyNumberFormat="1" applyFont="1" applyFill="1" applyBorder="1" applyAlignment="1">
      <alignment vertical="center"/>
    </xf>
    <xf numFmtId="176" fontId="6" fillId="2" borderId="116" xfId="0" applyNumberFormat="1" applyFont="1" applyFill="1" applyBorder="1" applyAlignment="1">
      <alignment vertical="center"/>
    </xf>
    <xf numFmtId="176" fontId="6" fillId="2" borderId="192" xfId="0" applyNumberFormat="1" applyFont="1" applyFill="1" applyBorder="1" applyAlignment="1">
      <alignment vertical="center"/>
    </xf>
    <xf numFmtId="176" fontId="6" fillId="2" borderId="193" xfId="0" applyNumberFormat="1" applyFont="1" applyFill="1" applyBorder="1" applyAlignment="1">
      <alignment vertical="center"/>
    </xf>
    <xf numFmtId="176" fontId="6" fillId="2" borderId="194" xfId="0" applyNumberFormat="1" applyFont="1" applyFill="1" applyBorder="1" applyAlignment="1">
      <alignment vertical="center"/>
    </xf>
    <xf numFmtId="176" fontId="6" fillId="2" borderId="115" xfId="0" applyNumberFormat="1" applyFont="1" applyFill="1" applyBorder="1" applyAlignment="1">
      <alignment vertical="center"/>
    </xf>
    <xf numFmtId="176" fontId="6" fillId="2" borderId="117" xfId="0" applyNumberFormat="1" applyFont="1" applyFill="1" applyBorder="1" applyAlignment="1">
      <alignment vertical="center"/>
    </xf>
    <xf numFmtId="176" fontId="6" fillId="0" borderId="10" xfId="0" applyNumberFormat="1" applyFont="1" applyBorder="1" applyAlignment="1">
      <alignment vertical="center"/>
    </xf>
    <xf numFmtId="176" fontId="6" fillId="0" borderId="119" xfId="0" applyNumberFormat="1" applyFont="1" applyBorder="1" applyAlignment="1">
      <alignment vertical="center"/>
    </xf>
    <xf numFmtId="176" fontId="6" fillId="0" borderId="62" xfId="0" applyNumberFormat="1" applyFont="1" applyBorder="1" applyAlignment="1">
      <alignment vertical="center"/>
    </xf>
    <xf numFmtId="176" fontId="6" fillId="0" borderId="21" xfId="0" applyNumberFormat="1" applyFont="1" applyBorder="1" applyAlignment="1">
      <alignment vertical="center"/>
    </xf>
    <xf numFmtId="176" fontId="6" fillId="0" borderId="64" xfId="0" applyNumberFormat="1" applyFont="1" applyBorder="1" applyAlignment="1">
      <alignment vertical="center"/>
    </xf>
    <xf numFmtId="176" fontId="6" fillId="0" borderId="90" xfId="0" applyNumberFormat="1" applyFont="1" applyBorder="1" applyAlignment="1">
      <alignment vertical="center"/>
    </xf>
    <xf numFmtId="176" fontId="6" fillId="0" borderId="11" xfId="0" applyNumberFormat="1" applyFont="1" applyBorder="1" applyAlignment="1">
      <alignment vertical="center"/>
    </xf>
    <xf numFmtId="0" fontId="6" fillId="0" borderId="195" xfId="0" applyFont="1" applyBorder="1" applyAlignment="1">
      <alignment horizontal="center" vertical="center"/>
    </xf>
    <xf numFmtId="176" fontId="6" fillId="2" borderId="196" xfId="0" applyNumberFormat="1" applyFont="1" applyFill="1" applyBorder="1" applyAlignment="1">
      <alignment vertical="center"/>
    </xf>
    <xf numFmtId="176" fontId="6" fillId="2" borderId="43" xfId="0" applyNumberFormat="1" applyFont="1" applyFill="1" applyBorder="1" applyAlignment="1">
      <alignment vertical="center"/>
    </xf>
    <xf numFmtId="176" fontId="6" fillId="2" borderId="40" xfId="0" applyNumberFormat="1" applyFont="1" applyFill="1" applyBorder="1" applyAlignment="1">
      <alignment vertical="center"/>
    </xf>
    <xf numFmtId="176" fontId="6" fillId="2" borderId="197" xfId="0" applyNumberFormat="1" applyFont="1" applyFill="1" applyBorder="1" applyAlignment="1">
      <alignment vertical="center"/>
    </xf>
    <xf numFmtId="176" fontId="6" fillId="2" borderId="191" xfId="0" applyNumberFormat="1" applyFont="1" applyFill="1" applyBorder="1" applyAlignment="1">
      <alignment vertical="center"/>
    </xf>
    <xf numFmtId="176" fontId="6" fillId="2" borderId="189" xfId="0" applyNumberFormat="1" applyFont="1" applyFill="1" applyBorder="1" applyAlignment="1">
      <alignment vertical="center"/>
    </xf>
    <xf numFmtId="176" fontId="6" fillId="0" borderId="128" xfId="0" applyNumberFormat="1" applyFont="1" applyBorder="1" applyAlignment="1">
      <alignment vertical="center"/>
    </xf>
    <xf numFmtId="176" fontId="6" fillId="0" borderId="60" xfId="0" applyNumberFormat="1" applyFont="1" applyBorder="1" applyAlignment="1">
      <alignment vertical="center"/>
    </xf>
    <xf numFmtId="0" fontId="6" fillId="2" borderId="157" xfId="0" applyFont="1" applyFill="1" applyBorder="1" applyAlignment="1">
      <alignment horizontal="distributed" vertical="center"/>
    </xf>
    <xf numFmtId="0" fontId="6" fillId="2" borderId="43" xfId="0" applyFont="1" applyFill="1" applyBorder="1" applyAlignment="1">
      <alignment horizontal="distributed" vertical="center"/>
    </xf>
    <xf numFmtId="176" fontId="10" fillId="3" borderId="130" xfId="0" applyNumberFormat="1" applyFont="1" applyFill="1" applyBorder="1" applyAlignment="1">
      <alignment vertical="center"/>
    </xf>
    <xf numFmtId="176" fontId="10" fillId="3" borderId="146" xfId="0" applyNumberFormat="1" applyFont="1" applyFill="1" applyBorder="1" applyAlignment="1">
      <alignment vertical="center"/>
    </xf>
    <xf numFmtId="176" fontId="10" fillId="3" borderId="185" xfId="0" applyNumberFormat="1" applyFont="1" applyFill="1" applyBorder="1" applyAlignment="1">
      <alignment vertical="center"/>
    </xf>
    <xf numFmtId="176" fontId="10" fillId="3" borderId="190" xfId="0" applyNumberFormat="1" applyFont="1" applyFill="1" applyBorder="1" applyAlignment="1">
      <alignment vertical="center"/>
    </xf>
    <xf numFmtId="177" fontId="10" fillId="3" borderId="43" xfId="0" applyNumberFormat="1" applyFont="1" applyFill="1" applyBorder="1" applyAlignment="1">
      <alignment vertical="center"/>
    </xf>
    <xf numFmtId="177" fontId="10" fillId="3" borderId="189" xfId="0" applyNumberFormat="1" applyFont="1" applyFill="1" applyBorder="1" applyAlignment="1">
      <alignment vertical="center"/>
    </xf>
    <xf numFmtId="0" fontId="10" fillId="3" borderId="180" xfId="0" applyFont="1" applyFill="1" applyBorder="1" applyAlignment="1">
      <alignment horizontal="center" vertical="center"/>
    </xf>
    <xf numFmtId="0" fontId="10" fillId="3" borderId="181" xfId="0" applyFont="1" applyFill="1" applyBorder="1" applyAlignment="1">
      <alignment horizontal="center" vertical="center"/>
    </xf>
    <xf numFmtId="0" fontId="10" fillId="3" borderId="182" xfId="0" applyFont="1" applyFill="1" applyBorder="1" applyAlignment="1">
      <alignment horizontal="center" vertical="center"/>
    </xf>
    <xf numFmtId="177" fontId="10" fillId="3" borderId="183" xfId="0" applyNumberFormat="1" applyFont="1" applyFill="1" applyBorder="1" applyAlignment="1">
      <alignment vertical="center"/>
    </xf>
    <xf numFmtId="177" fontId="10" fillId="3" borderId="40" xfId="0" applyNumberFormat="1" applyFont="1" applyFill="1" applyBorder="1" applyAlignment="1">
      <alignment vertical="center"/>
    </xf>
    <xf numFmtId="0" fontId="10" fillId="3" borderId="184" xfId="0" applyFont="1" applyFill="1" applyBorder="1" applyAlignment="1">
      <alignment horizontal="center" vertical="center"/>
    </xf>
    <xf numFmtId="0" fontId="10" fillId="3" borderId="185" xfId="0" applyFont="1" applyFill="1" applyBorder="1" applyAlignment="1">
      <alignment horizontal="center" vertical="center"/>
    </xf>
    <xf numFmtId="0" fontId="10" fillId="3" borderId="186" xfId="0" applyFont="1" applyFill="1" applyBorder="1" applyAlignment="1">
      <alignment horizontal="center" vertical="center"/>
    </xf>
    <xf numFmtId="176" fontId="10" fillId="3" borderId="187" xfId="0" applyNumberFormat="1" applyFont="1" applyFill="1" applyBorder="1" applyAlignment="1">
      <alignment vertical="center"/>
    </xf>
    <xf numFmtId="176" fontId="10" fillId="3" borderId="188" xfId="0" applyNumberFormat="1" applyFont="1" applyFill="1" applyBorder="1" applyAlignment="1">
      <alignment vertical="center"/>
    </xf>
    <xf numFmtId="0" fontId="10" fillId="3" borderId="129" xfId="0" applyFont="1" applyFill="1" applyBorder="1" applyAlignment="1">
      <alignment horizontal="center" vertical="center"/>
    </xf>
    <xf numFmtId="0" fontId="10" fillId="3" borderId="130" xfId="0" applyFont="1" applyFill="1" applyBorder="1" applyAlignment="1">
      <alignment horizontal="center" vertical="center"/>
    </xf>
    <xf numFmtId="0" fontId="10" fillId="3" borderId="131" xfId="0" applyFont="1" applyFill="1" applyBorder="1" applyAlignment="1">
      <alignment horizontal="center" vertical="center"/>
    </xf>
    <xf numFmtId="176" fontId="10" fillId="3" borderId="132" xfId="0" applyNumberFormat="1" applyFont="1" applyFill="1" applyBorder="1" applyAlignment="1">
      <alignment vertical="center"/>
    </xf>
    <xf numFmtId="176" fontId="10" fillId="3" borderId="133" xfId="0" applyNumberFormat="1" applyFont="1" applyFill="1" applyBorder="1" applyAlignment="1">
      <alignment vertical="center"/>
    </xf>
    <xf numFmtId="0" fontId="10" fillId="2" borderId="177" xfId="0" applyFont="1" applyFill="1" applyBorder="1" applyAlignment="1">
      <alignment horizontal="center" vertical="center"/>
    </xf>
    <xf numFmtId="0" fontId="10" fillId="2" borderId="178" xfId="0" applyFont="1" applyFill="1" applyBorder="1" applyAlignment="1">
      <alignment horizontal="center" vertical="center"/>
    </xf>
    <xf numFmtId="0" fontId="10" fillId="2" borderId="179" xfId="0" applyFont="1" applyFill="1" applyBorder="1" applyAlignment="1">
      <alignment horizontal="center" vertical="center"/>
    </xf>
    <xf numFmtId="177" fontId="10" fillId="2" borderId="78" xfId="0" applyNumberFormat="1" applyFont="1" applyFill="1" applyBorder="1" applyAlignment="1">
      <alignment vertical="center"/>
    </xf>
    <xf numFmtId="177" fontId="10" fillId="2" borderId="0" xfId="0" applyNumberFormat="1" applyFont="1" applyFill="1" applyBorder="1" applyAlignment="1">
      <alignment vertical="center"/>
    </xf>
    <xf numFmtId="177" fontId="10" fillId="2" borderId="47" xfId="0" applyNumberFormat="1" applyFont="1" applyFill="1" applyBorder="1" applyAlignment="1">
      <alignment vertical="center"/>
    </xf>
    <xf numFmtId="177" fontId="10" fillId="2" borderId="89" xfId="0" applyNumberFormat="1" applyFont="1" applyFill="1" applyBorder="1" applyAlignment="1">
      <alignment vertical="center"/>
    </xf>
    <xf numFmtId="0" fontId="10" fillId="2" borderId="129" xfId="0" applyFont="1" applyFill="1" applyBorder="1" applyAlignment="1">
      <alignment horizontal="center" vertical="center"/>
    </xf>
    <xf numFmtId="0" fontId="10" fillId="2" borderId="130" xfId="0" applyFont="1" applyFill="1" applyBorder="1" applyAlignment="1">
      <alignment horizontal="center" vertical="center"/>
    </xf>
    <xf numFmtId="0" fontId="10" fillId="2" borderId="131" xfId="0" applyFont="1" applyFill="1" applyBorder="1" applyAlignment="1">
      <alignment horizontal="center" vertical="center"/>
    </xf>
    <xf numFmtId="176" fontId="10" fillId="2" borderId="132" xfId="0" applyNumberFormat="1" applyFont="1" applyFill="1" applyBorder="1" applyAlignment="1">
      <alignment vertical="center"/>
    </xf>
    <xf numFmtId="176" fontId="10" fillId="2" borderId="130" xfId="0" applyNumberFormat="1" applyFont="1" applyFill="1" applyBorder="1" applyAlignment="1">
      <alignment vertical="center"/>
    </xf>
    <xf numFmtId="176" fontId="10" fillId="2" borderId="133" xfId="0" applyNumberFormat="1" applyFont="1" applyFill="1" applyBorder="1" applyAlignment="1">
      <alignment vertical="center"/>
    </xf>
    <xf numFmtId="176" fontId="10" fillId="2" borderId="146" xfId="0" applyNumberFormat="1" applyFont="1" applyFill="1" applyBorder="1" applyAlignment="1">
      <alignment vertical="center"/>
    </xf>
    <xf numFmtId="0" fontId="10" fillId="2" borderId="137" xfId="0" applyFont="1" applyFill="1" applyBorder="1" applyAlignment="1">
      <alignment horizontal="center" vertical="center"/>
    </xf>
    <xf numFmtId="0" fontId="10" fillId="2" borderId="138" xfId="0" applyFont="1" applyFill="1" applyBorder="1" applyAlignment="1">
      <alignment horizontal="center" vertical="center"/>
    </xf>
    <xf numFmtId="0" fontId="10" fillId="2" borderId="139" xfId="0" applyFont="1" applyFill="1" applyBorder="1" applyAlignment="1">
      <alignment horizontal="center" vertical="center"/>
    </xf>
    <xf numFmtId="176" fontId="10" fillId="2" borderId="140" xfId="0" applyNumberFormat="1" applyFont="1" applyFill="1" applyBorder="1" applyAlignment="1">
      <alignment vertical="center"/>
    </xf>
    <xf numFmtId="176" fontId="10" fillId="2" borderId="138" xfId="0" applyNumberFormat="1" applyFont="1" applyFill="1" applyBorder="1" applyAlignment="1">
      <alignment vertical="center"/>
    </xf>
    <xf numFmtId="176" fontId="10" fillId="2" borderId="141" xfId="0" applyNumberFormat="1" applyFont="1" applyFill="1" applyBorder="1" applyAlignment="1">
      <alignment vertical="center"/>
    </xf>
    <xf numFmtId="176" fontId="10" fillId="2" borderId="142" xfId="0" applyNumberFormat="1" applyFont="1" applyFill="1" applyBorder="1" applyAlignment="1">
      <alignment vertical="center"/>
    </xf>
    <xf numFmtId="0" fontId="10" fillId="0" borderId="147" xfId="0" applyFont="1" applyBorder="1" applyAlignment="1">
      <alignment horizontal="center" vertical="center"/>
    </xf>
    <xf numFmtId="0" fontId="10" fillId="0" borderId="148" xfId="0" applyFont="1" applyBorder="1" applyAlignment="1">
      <alignment horizontal="center" vertical="center"/>
    </xf>
    <xf numFmtId="0" fontId="10" fillId="0" borderId="149" xfId="0" applyFont="1" applyBorder="1" applyAlignment="1">
      <alignment horizontal="center" vertical="center"/>
    </xf>
    <xf numFmtId="177" fontId="10" fillId="0" borderId="150" xfId="0" applyNumberFormat="1" applyFont="1" applyBorder="1" applyAlignment="1">
      <alignment vertical="center"/>
    </xf>
    <xf numFmtId="177" fontId="10" fillId="0" borderId="148" xfId="0" applyNumberFormat="1" applyFont="1" applyBorder="1" applyAlignment="1">
      <alignment vertical="center"/>
    </xf>
    <xf numFmtId="177" fontId="10" fillId="0" borderId="151" xfId="0" applyNumberFormat="1" applyFont="1" applyBorder="1" applyAlignment="1">
      <alignment vertical="center"/>
    </xf>
    <xf numFmtId="177" fontId="10" fillId="0" borderId="152" xfId="0" applyNumberFormat="1" applyFont="1" applyBorder="1" applyAlignment="1">
      <alignment vertical="center"/>
    </xf>
    <xf numFmtId="0" fontId="10" fillId="0" borderId="129" xfId="0" applyFont="1" applyBorder="1" applyAlignment="1">
      <alignment horizontal="center" vertical="center"/>
    </xf>
    <xf numFmtId="0" fontId="10" fillId="0" borderId="130" xfId="0" applyFont="1" applyBorder="1" applyAlignment="1">
      <alignment horizontal="center" vertical="center"/>
    </xf>
    <xf numFmtId="0" fontId="10" fillId="0" borderId="131" xfId="0" applyFont="1" applyBorder="1" applyAlignment="1">
      <alignment horizontal="center" vertical="center"/>
    </xf>
    <xf numFmtId="176" fontId="10" fillId="0" borderId="132" xfId="0" applyNumberFormat="1" applyFont="1" applyBorder="1" applyAlignment="1">
      <alignment vertical="center"/>
    </xf>
    <xf numFmtId="176" fontId="10" fillId="0" borderId="130" xfId="0" applyNumberFormat="1" applyFont="1" applyBorder="1" applyAlignment="1">
      <alignment vertical="center"/>
    </xf>
    <xf numFmtId="176" fontId="10" fillId="0" borderId="133" xfId="0" applyNumberFormat="1" applyFont="1" applyBorder="1" applyAlignment="1">
      <alignment vertical="center"/>
    </xf>
    <xf numFmtId="176" fontId="10" fillId="0" borderId="146" xfId="0" applyNumberFormat="1" applyFont="1" applyBorder="1" applyAlignment="1">
      <alignment vertical="center"/>
    </xf>
    <xf numFmtId="0" fontId="10" fillId="0" borderId="137" xfId="0" applyFont="1" applyBorder="1" applyAlignment="1">
      <alignment horizontal="center" vertical="center"/>
    </xf>
    <xf numFmtId="0" fontId="10" fillId="0" borderId="138" xfId="0" applyFont="1" applyBorder="1" applyAlignment="1">
      <alignment horizontal="center" vertical="center"/>
    </xf>
    <xf numFmtId="0" fontId="10" fillId="0" borderId="139" xfId="0" applyFont="1" applyBorder="1" applyAlignment="1">
      <alignment horizontal="center" vertical="center"/>
    </xf>
    <xf numFmtId="176" fontId="10" fillId="0" borderId="140" xfId="0" applyNumberFormat="1" applyFont="1" applyBorder="1" applyAlignment="1">
      <alignment vertical="center"/>
    </xf>
    <xf numFmtId="176" fontId="10" fillId="0" borderId="138" xfId="0" applyNumberFormat="1" applyFont="1" applyBorder="1" applyAlignment="1">
      <alignment vertical="center"/>
    </xf>
    <xf numFmtId="176" fontId="10" fillId="0" borderId="141" xfId="0" applyNumberFormat="1" applyFont="1" applyBorder="1" applyAlignment="1">
      <alignment vertical="center"/>
    </xf>
    <xf numFmtId="176" fontId="10" fillId="0" borderId="142" xfId="0" applyNumberFormat="1" applyFont="1" applyBorder="1" applyAlignment="1">
      <alignment vertical="center"/>
    </xf>
    <xf numFmtId="0" fontId="10" fillId="0" borderId="77" xfId="0" applyFont="1" applyBorder="1" applyAlignment="1">
      <alignment horizontal="center" vertical="center"/>
    </xf>
    <xf numFmtId="0" fontId="10" fillId="0" borderId="71" xfId="0" applyFont="1" applyBorder="1" applyAlignment="1">
      <alignment horizontal="center" vertical="center"/>
    </xf>
    <xf numFmtId="0" fontId="10" fillId="0" borderId="198" xfId="0" applyFont="1" applyBorder="1" applyAlignment="1">
      <alignment horizontal="center" vertical="center"/>
    </xf>
    <xf numFmtId="0" fontId="10" fillId="0" borderId="103" xfId="0" applyFont="1" applyBorder="1" applyAlignment="1">
      <alignment horizontal="center" vertical="center"/>
    </xf>
    <xf numFmtId="0" fontId="10" fillId="0" borderId="101" xfId="0" applyFont="1" applyBorder="1" applyAlignment="1">
      <alignment horizontal="center" vertical="center"/>
    </xf>
    <xf numFmtId="0" fontId="10" fillId="0" borderId="160" xfId="0" applyFont="1" applyBorder="1" applyAlignment="1">
      <alignment horizontal="center" vertical="center"/>
    </xf>
    <xf numFmtId="0" fontId="10" fillId="0" borderId="88" xfId="0" applyFont="1" applyBorder="1" applyAlignment="1">
      <alignment horizontal="center" vertical="center"/>
    </xf>
    <xf numFmtId="0" fontId="10" fillId="0" borderId="161" xfId="0" applyFont="1" applyBorder="1" applyAlignment="1">
      <alignment horizontal="center" vertical="center"/>
    </xf>
    <xf numFmtId="176" fontId="10" fillId="0" borderId="173" xfId="0" applyNumberFormat="1" applyFont="1" applyBorder="1" applyAlignment="1">
      <alignment vertical="center"/>
    </xf>
    <xf numFmtId="176" fontId="10" fillId="0" borderId="153" xfId="0" applyNumberFormat="1" applyFont="1" applyBorder="1" applyAlignment="1">
      <alignment vertical="center"/>
    </xf>
    <xf numFmtId="176" fontId="10" fillId="0" borderId="154" xfId="0" applyNumberFormat="1" applyFont="1" applyBorder="1" applyAlignment="1">
      <alignment vertical="center"/>
    </xf>
    <xf numFmtId="176" fontId="10" fillId="0" borderId="155" xfId="0" applyNumberFormat="1" applyFont="1" applyBorder="1" applyAlignment="1">
      <alignment vertical="center"/>
    </xf>
    <xf numFmtId="0" fontId="10" fillId="0" borderId="91" xfId="0" applyFont="1" applyBorder="1" applyAlignment="1">
      <alignment vertical="center"/>
    </xf>
    <xf numFmtId="0" fontId="10" fillId="0" borderId="92" xfId="0" applyFont="1" applyBorder="1" applyAlignment="1">
      <alignment vertical="center"/>
    </xf>
    <xf numFmtId="0" fontId="10" fillId="0" borderId="165" xfId="0" applyFont="1" applyBorder="1" applyAlignment="1">
      <alignment vertical="center"/>
    </xf>
    <xf numFmtId="0" fontId="10" fillId="0" borderId="97" xfId="0" applyFont="1" applyBorder="1" applyAlignment="1">
      <alignment vertical="center"/>
    </xf>
    <xf numFmtId="0" fontId="10" fillId="0" borderId="98" xfId="0" applyFont="1" applyBorder="1" applyAlignment="1">
      <alignment vertical="center"/>
    </xf>
    <xf numFmtId="0" fontId="10" fillId="0" borderId="167" xfId="0" applyFont="1" applyBorder="1" applyAlignment="1">
      <alignment vertical="center"/>
    </xf>
    <xf numFmtId="0" fontId="10" fillId="0" borderId="171" xfId="0" applyFont="1" applyBorder="1" applyAlignment="1">
      <alignment horizontal="center" vertical="center"/>
    </xf>
    <xf numFmtId="0" fontId="10" fillId="0" borderId="153" xfId="0" applyFont="1" applyBorder="1" applyAlignment="1">
      <alignment horizontal="center" vertical="center"/>
    </xf>
    <xf numFmtId="0" fontId="10" fillId="0" borderId="162" xfId="0" applyFont="1" applyBorder="1" applyAlignment="1">
      <alignment horizontal="center" vertical="center"/>
    </xf>
    <xf numFmtId="0" fontId="10" fillId="0" borderId="174" xfId="0" applyFont="1" applyBorder="1" applyAlignment="1">
      <alignment horizontal="distributed" vertical="center"/>
    </xf>
    <xf numFmtId="0" fontId="10" fillId="0" borderId="175" xfId="0" applyFont="1" applyBorder="1" applyAlignment="1">
      <alignment horizontal="distributed" vertical="center"/>
    </xf>
    <xf numFmtId="0" fontId="10" fillId="0" borderId="176" xfId="0" applyFont="1" applyBorder="1" applyAlignment="1">
      <alignment horizontal="distributed" vertical="center"/>
    </xf>
    <xf numFmtId="0" fontId="10" fillId="0" borderId="124" xfId="0" applyFont="1" applyBorder="1" applyAlignment="1">
      <alignment horizontal="distributed" vertical="center"/>
    </xf>
    <xf numFmtId="0" fontId="10" fillId="0" borderId="0" xfId="0" applyFont="1" applyBorder="1" applyAlignment="1">
      <alignment horizontal="distributed" vertical="center"/>
    </xf>
    <xf numFmtId="0" fontId="10" fillId="0" borderId="1" xfId="0" applyFont="1" applyBorder="1" applyAlignment="1">
      <alignment horizontal="distributed" vertical="center"/>
    </xf>
    <xf numFmtId="0" fontId="10" fillId="0" borderId="64" xfId="0" applyFont="1" applyBorder="1" applyAlignment="1">
      <alignment horizontal="distributed" vertical="center"/>
    </xf>
    <xf numFmtId="0" fontId="10" fillId="0" borderId="65" xfId="0" applyFont="1" applyBorder="1" applyAlignment="1">
      <alignment horizontal="distributed" vertical="center"/>
    </xf>
    <xf numFmtId="0" fontId="10" fillId="0" borderId="22" xfId="0" applyFont="1" applyBorder="1" applyAlignment="1">
      <alignment horizontal="distributed" vertical="center"/>
    </xf>
    <xf numFmtId="0" fontId="10" fillId="0" borderId="163" xfId="0" applyFont="1" applyFill="1" applyBorder="1" applyAlignment="1">
      <alignment horizontal="distributed" vertical="center"/>
    </xf>
    <xf numFmtId="0" fontId="10" fillId="0" borderId="159" xfId="0" applyFont="1" applyFill="1" applyBorder="1" applyAlignment="1">
      <alignment horizontal="distributed" vertical="center"/>
    </xf>
    <xf numFmtId="0" fontId="10" fillId="0" borderId="159" xfId="0" applyFont="1" applyBorder="1" applyAlignment="1">
      <alignment horizontal="distributed" vertical="center"/>
    </xf>
    <xf numFmtId="0" fontId="10" fillId="0" borderId="164" xfId="0" applyFont="1" applyBorder="1" applyAlignment="1">
      <alignment horizontal="distributed" vertical="center"/>
    </xf>
    <xf numFmtId="0" fontId="10" fillId="0" borderId="163" xfId="0" applyFont="1" applyBorder="1" applyAlignment="1">
      <alignment horizontal="distributed" vertical="center"/>
    </xf>
    <xf numFmtId="0" fontId="10" fillId="2" borderId="4" xfId="0" applyFont="1" applyFill="1" applyBorder="1" applyAlignment="1">
      <alignment horizontal="distributed" vertical="center"/>
    </xf>
    <xf numFmtId="0" fontId="10" fillId="2" borderId="0" xfId="0" applyFont="1" applyFill="1" applyBorder="1" applyAlignment="1">
      <alignment horizontal="distributed" vertical="center"/>
    </xf>
    <xf numFmtId="0" fontId="10" fillId="3" borderId="156" xfId="0" applyFont="1" applyFill="1" applyBorder="1" applyAlignment="1">
      <alignment horizontal="distributed" vertical="center"/>
    </xf>
    <xf numFmtId="0" fontId="10" fillId="3" borderId="71" xfId="0" applyFont="1" applyFill="1" applyBorder="1" applyAlignment="1">
      <alignment horizontal="distributed" vertical="center"/>
    </xf>
    <xf numFmtId="0" fontId="10" fillId="3" borderId="4" xfId="0" applyFont="1" applyFill="1" applyBorder="1" applyAlignment="1">
      <alignment horizontal="distributed" vertical="center"/>
    </xf>
    <xf numFmtId="0" fontId="10" fillId="3" borderId="0" xfId="0" applyFont="1" applyFill="1" applyBorder="1" applyAlignment="1">
      <alignment horizontal="distributed" vertical="center"/>
    </xf>
    <xf numFmtId="0" fontId="10" fillId="3" borderId="157" xfId="0" applyFont="1" applyFill="1" applyBorder="1" applyAlignment="1">
      <alignment horizontal="distributed" vertical="center"/>
    </xf>
    <xf numFmtId="0" fontId="10" fillId="3" borderId="43" xfId="0" applyFont="1" applyFill="1" applyBorder="1" applyAlignment="1">
      <alignment horizontal="distributed" vertical="center"/>
    </xf>
    <xf numFmtId="0" fontId="10" fillId="3" borderId="158" xfId="0" applyFont="1" applyFill="1" applyBorder="1" applyAlignment="1">
      <alignment vertical="center"/>
    </xf>
    <xf numFmtId="0" fontId="10" fillId="3" borderId="1" xfId="0" applyFont="1" applyFill="1" applyBorder="1" applyAlignment="1">
      <alignment vertical="center"/>
    </xf>
    <xf numFmtId="0" fontId="10" fillId="3" borderId="2" xfId="0" applyFont="1" applyFill="1" applyBorder="1" applyAlignment="1">
      <alignment vertical="center"/>
    </xf>
    <xf numFmtId="0" fontId="10" fillId="2" borderId="66" xfId="0" applyFont="1" applyFill="1" applyBorder="1" applyAlignment="1">
      <alignment horizontal="distributed" vertical="center"/>
    </xf>
    <xf numFmtId="0" fontId="10" fillId="2" borderId="46" xfId="0" applyFont="1" applyFill="1" applyBorder="1" applyAlignment="1">
      <alignment horizontal="distributed" vertical="center"/>
    </xf>
    <xf numFmtId="0" fontId="10" fillId="2" borderId="164" xfId="0" applyFont="1" applyFill="1" applyBorder="1" applyAlignment="1">
      <alignment vertical="center"/>
    </xf>
    <xf numFmtId="0" fontId="10" fillId="2" borderId="1" xfId="0" applyFont="1" applyFill="1" applyBorder="1" applyAlignment="1">
      <alignment vertical="center"/>
    </xf>
    <xf numFmtId="0" fontId="10" fillId="2" borderId="24" xfId="0" applyFont="1" applyFill="1" applyBorder="1" applyAlignment="1">
      <alignment vertical="center"/>
    </xf>
    <xf numFmtId="0" fontId="10" fillId="0" borderId="168" xfId="0" applyFont="1" applyFill="1" applyBorder="1" applyAlignment="1">
      <alignment horizontal="distributed" vertical="center"/>
    </xf>
    <xf numFmtId="0" fontId="10" fillId="0" borderId="169" xfId="0" applyFont="1" applyFill="1" applyBorder="1" applyAlignment="1">
      <alignment horizontal="distributed" vertical="center"/>
    </xf>
    <xf numFmtId="0" fontId="10" fillId="0" borderId="169" xfId="0" applyFont="1" applyBorder="1" applyAlignment="1">
      <alignment horizontal="distributed" vertical="center"/>
    </xf>
    <xf numFmtId="0" fontId="10" fillId="0" borderId="170" xfId="0" applyFont="1" applyBorder="1" applyAlignment="1">
      <alignment horizontal="distributed" vertical="center"/>
    </xf>
    <xf numFmtId="177" fontId="10" fillId="2" borderId="134" xfId="0" applyNumberFormat="1" applyFont="1" applyFill="1" applyBorder="1" applyAlignment="1">
      <alignment vertical="center"/>
    </xf>
    <xf numFmtId="177" fontId="10" fillId="2" borderId="135" xfId="0" applyNumberFormat="1" applyFont="1" applyFill="1" applyBorder="1" applyAlignment="1">
      <alignment vertical="center"/>
    </xf>
    <xf numFmtId="177" fontId="10" fillId="2" borderId="136" xfId="0" applyNumberFormat="1" applyFont="1" applyFill="1" applyBorder="1" applyAlignment="1">
      <alignment vertical="center"/>
    </xf>
    <xf numFmtId="177" fontId="10" fillId="2" borderId="145" xfId="0" applyNumberFormat="1" applyFont="1" applyFill="1" applyBorder="1" applyAlignment="1">
      <alignment vertical="center"/>
    </xf>
    <xf numFmtId="0" fontId="10" fillId="0" borderId="0" xfId="0" applyFont="1" applyBorder="1" applyAlignment="1" quotePrefix="1">
      <alignment horizontal="right" vertical="center"/>
    </xf>
    <xf numFmtId="0" fontId="10" fillId="0" borderId="0" xfId="0" applyFont="1" applyBorder="1" applyAlignment="1">
      <alignment horizontal="right" vertical="center"/>
    </xf>
    <xf numFmtId="0" fontId="10" fillId="2" borderId="143" xfId="0" applyFont="1" applyFill="1" applyBorder="1" applyAlignment="1">
      <alignment horizontal="center" vertical="center"/>
    </xf>
    <xf numFmtId="0" fontId="10" fillId="2" borderId="134" xfId="0" applyFont="1" applyFill="1" applyBorder="1" applyAlignment="1">
      <alignment horizontal="center" vertical="center"/>
    </xf>
    <xf numFmtId="0" fontId="10" fillId="2" borderId="144" xfId="0" applyFont="1" applyFill="1" applyBorder="1" applyAlignment="1">
      <alignment horizontal="center" vertical="center"/>
    </xf>
    <xf numFmtId="176" fontId="0" fillId="3" borderId="43" xfId="0" applyNumberFormat="1" applyFont="1" applyFill="1" applyBorder="1" applyAlignment="1">
      <alignment vertical="center"/>
    </xf>
    <xf numFmtId="0" fontId="0" fillId="0" borderId="43" xfId="0" applyBorder="1" applyAlignment="1">
      <alignment vertical="center"/>
    </xf>
    <xf numFmtId="0" fontId="0" fillId="0" borderId="189" xfId="0" applyBorder="1" applyAlignment="1">
      <alignment vertical="center"/>
    </xf>
    <xf numFmtId="176" fontId="0" fillId="3" borderId="197" xfId="0" applyNumberFormat="1" applyFont="1" applyFill="1" applyBorder="1" applyAlignment="1">
      <alignment vertical="center"/>
    </xf>
    <xf numFmtId="0" fontId="0" fillId="0" borderId="40" xfId="0" applyBorder="1" applyAlignment="1">
      <alignment vertical="center"/>
    </xf>
    <xf numFmtId="0" fontId="0" fillId="0" borderId="191" xfId="0" applyBorder="1" applyAlignment="1">
      <alignment vertical="center"/>
    </xf>
    <xf numFmtId="176" fontId="0" fillId="3" borderId="183" xfId="0" applyNumberFormat="1" applyFont="1" applyFill="1" applyBorder="1" applyAlignment="1">
      <alignment vertical="center"/>
    </xf>
    <xf numFmtId="176" fontId="0" fillId="3" borderId="130" xfId="0" applyNumberFormat="1" applyFont="1" applyFill="1" applyBorder="1" applyAlignment="1">
      <alignment vertical="center"/>
    </xf>
    <xf numFmtId="0" fontId="0" fillId="0" borderId="130" xfId="0" applyBorder="1" applyAlignment="1">
      <alignment vertical="center"/>
    </xf>
    <xf numFmtId="0" fontId="0" fillId="0" borderId="131" xfId="0" applyBorder="1" applyAlignment="1">
      <alignment vertical="center"/>
    </xf>
    <xf numFmtId="176" fontId="0" fillId="3" borderId="132" xfId="0" applyNumberFormat="1" applyFont="1" applyFill="1" applyBorder="1" applyAlignment="1">
      <alignment vertical="center"/>
    </xf>
    <xf numFmtId="0" fontId="0" fillId="0" borderId="133" xfId="0" applyBorder="1" applyAlignment="1">
      <alignment vertical="center"/>
    </xf>
    <xf numFmtId="176" fontId="0" fillId="3" borderId="199" xfId="0" applyNumberFormat="1" applyFont="1" applyFill="1" applyBorder="1" applyAlignment="1">
      <alignment vertical="center"/>
    </xf>
    <xf numFmtId="0" fontId="0" fillId="0" borderId="146" xfId="0" applyBorder="1" applyAlignment="1">
      <alignment vertical="center"/>
    </xf>
    <xf numFmtId="0" fontId="0" fillId="3" borderId="43" xfId="0" applyFill="1" applyBorder="1" applyAlignment="1">
      <alignment vertical="center"/>
    </xf>
    <xf numFmtId="0" fontId="0" fillId="3" borderId="40" xfId="0" applyFill="1" applyBorder="1" applyAlignment="1">
      <alignment vertical="center"/>
    </xf>
    <xf numFmtId="0" fontId="0" fillId="3" borderId="191" xfId="0" applyFill="1" applyBorder="1" applyAlignment="1">
      <alignment vertical="center"/>
    </xf>
    <xf numFmtId="176" fontId="0" fillId="2" borderId="78" xfId="0" applyNumberFormat="1" applyFont="1" applyFill="1" applyBorder="1" applyAlignment="1">
      <alignment vertical="center"/>
    </xf>
    <xf numFmtId="0" fontId="0" fillId="0" borderId="0" xfId="0" applyBorder="1" applyAlignment="1">
      <alignment vertical="center"/>
    </xf>
    <xf numFmtId="0" fontId="0" fillId="0" borderId="47" xfId="0" applyBorder="1" applyAlignment="1">
      <alignment vertical="center"/>
    </xf>
    <xf numFmtId="176" fontId="0" fillId="2" borderId="124" xfId="0" applyNumberFormat="1" applyFont="1" applyFill="1" applyBorder="1" applyAlignment="1">
      <alignment vertical="center"/>
    </xf>
    <xf numFmtId="176" fontId="0" fillId="2" borderId="0" xfId="0" applyNumberFormat="1" applyFont="1" applyFill="1" applyBorder="1" applyAlignment="1">
      <alignment vertical="center"/>
    </xf>
    <xf numFmtId="0" fontId="0" fillId="0" borderId="89" xfId="0" applyBorder="1" applyAlignment="1">
      <alignment vertical="center"/>
    </xf>
    <xf numFmtId="176" fontId="0" fillId="3" borderId="187" xfId="0" applyNumberFormat="1" applyFont="1" applyFill="1" applyBorder="1" applyAlignment="1">
      <alignment vertical="center"/>
    </xf>
    <xf numFmtId="0" fontId="0" fillId="3" borderId="185" xfId="0" applyFill="1" applyBorder="1" applyAlignment="1">
      <alignment vertical="center"/>
    </xf>
    <xf numFmtId="0" fontId="0" fillId="3" borderId="188" xfId="0" applyFill="1" applyBorder="1" applyAlignment="1">
      <alignment vertical="center"/>
    </xf>
    <xf numFmtId="176" fontId="0" fillId="3" borderId="200" xfId="0" applyNumberFormat="1" applyFont="1" applyFill="1" applyBorder="1" applyAlignment="1">
      <alignment vertical="center"/>
    </xf>
    <xf numFmtId="0" fontId="0" fillId="0" borderId="185" xfId="0" applyBorder="1" applyAlignment="1">
      <alignment vertical="center"/>
    </xf>
    <xf numFmtId="0" fontId="0" fillId="0" borderId="188" xfId="0" applyBorder="1" applyAlignment="1">
      <alignment vertical="center"/>
    </xf>
    <xf numFmtId="176" fontId="0" fillId="3" borderId="185" xfId="0" applyNumberFormat="1" applyFont="1" applyFill="1" applyBorder="1" applyAlignment="1">
      <alignment vertical="center"/>
    </xf>
    <xf numFmtId="0" fontId="0" fillId="0" borderId="186" xfId="0" applyBorder="1" applyAlignment="1">
      <alignment vertical="center"/>
    </xf>
    <xf numFmtId="0" fontId="0" fillId="0" borderId="190" xfId="0" applyBorder="1" applyAlignment="1">
      <alignment vertical="center"/>
    </xf>
    <xf numFmtId="176" fontId="0" fillId="2" borderId="140" xfId="0" applyNumberFormat="1" applyFont="1" applyFill="1" applyBorder="1" applyAlignment="1">
      <alignment vertical="center"/>
    </xf>
    <xf numFmtId="0" fontId="0" fillId="0" borderId="138" xfId="0" applyBorder="1" applyAlignment="1">
      <alignment vertical="center"/>
    </xf>
    <xf numFmtId="0" fontId="0" fillId="0" borderId="141" xfId="0" applyBorder="1" applyAlignment="1">
      <alignment vertical="center"/>
    </xf>
    <xf numFmtId="176" fontId="0" fillId="2" borderId="201" xfId="0" applyNumberFormat="1" applyFont="1" applyFill="1" applyBorder="1" applyAlignment="1">
      <alignment vertical="center"/>
    </xf>
    <xf numFmtId="176" fontId="0" fillId="2" borderId="138" xfId="0" applyNumberFormat="1" applyFont="1" applyFill="1" applyBorder="1" applyAlignment="1">
      <alignment vertical="center"/>
    </xf>
    <xf numFmtId="0" fontId="0" fillId="0" borderId="142" xfId="0" applyBorder="1" applyAlignment="1">
      <alignment vertical="center"/>
    </xf>
    <xf numFmtId="176" fontId="0" fillId="2" borderId="199" xfId="0" applyNumberFormat="1" applyFont="1" applyFill="1" applyBorder="1" applyAlignment="1">
      <alignment vertical="center"/>
    </xf>
    <xf numFmtId="0" fontId="0" fillId="2" borderId="130" xfId="0" applyFill="1" applyBorder="1" applyAlignment="1">
      <alignment vertical="center"/>
    </xf>
    <xf numFmtId="0" fontId="0" fillId="2" borderId="133" xfId="0" applyFill="1" applyBorder="1" applyAlignment="1">
      <alignment vertical="center"/>
    </xf>
    <xf numFmtId="176" fontId="0" fillId="2" borderId="130" xfId="0" applyNumberFormat="1" applyFont="1" applyFill="1" applyBorder="1" applyAlignment="1">
      <alignment vertical="center"/>
    </xf>
    <xf numFmtId="0" fontId="0" fillId="2" borderId="131" xfId="0" applyFill="1" applyBorder="1" applyAlignment="1">
      <alignment vertical="center"/>
    </xf>
    <xf numFmtId="176" fontId="0" fillId="2" borderId="132" xfId="0" applyNumberFormat="1" applyFont="1" applyFill="1" applyBorder="1" applyAlignment="1">
      <alignment vertical="center"/>
    </xf>
    <xf numFmtId="0" fontId="0" fillId="2" borderId="138" xfId="0" applyFill="1" applyBorder="1" applyAlignment="1">
      <alignment vertical="center"/>
    </xf>
    <xf numFmtId="0" fontId="0" fillId="2" borderId="139" xfId="0" applyFill="1" applyBorder="1" applyAlignment="1">
      <alignment vertical="center"/>
    </xf>
    <xf numFmtId="0" fontId="0" fillId="2" borderId="141" xfId="0" applyFill="1" applyBorder="1" applyAlignment="1">
      <alignment vertical="center"/>
    </xf>
    <xf numFmtId="0" fontId="0" fillId="0" borderId="139" xfId="0" applyBorder="1" applyAlignment="1">
      <alignment vertical="center"/>
    </xf>
    <xf numFmtId="176" fontId="0" fillId="2" borderId="202" xfId="0" applyNumberFormat="1" applyFont="1" applyFill="1" applyBorder="1" applyAlignment="1">
      <alignment vertical="center"/>
    </xf>
    <xf numFmtId="0" fontId="0" fillId="2" borderId="203" xfId="0" applyFill="1" applyBorder="1" applyAlignment="1">
      <alignment vertical="center"/>
    </xf>
    <xf numFmtId="0" fontId="0" fillId="2" borderId="204" xfId="0" applyFill="1" applyBorder="1" applyAlignment="1">
      <alignment vertical="center"/>
    </xf>
    <xf numFmtId="176" fontId="0" fillId="2" borderId="145" xfId="0" applyNumberFormat="1" applyFont="1" applyFill="1" applyBorder="1" applyAlignment="1">
      <alignment vertical="center"/>
    </xf>
    <xf numFmtId="0" fontId="0" fillId="2" borderId="134" xfId="0" applyFill="1" applyBorder="1" applyAlignment="1">
      <alignment vertical="center"/>
    </xf>
    <xf numFmtId="0" fontId="0" fillId="2" borderId="135" xfId="0" applyFill="1" applyBorder="1" applyAlignment="1">
      <alignment vertical="center"/>
    </xf>
    <xf numFmtId="176" fontId="0" fillId="2" borderId="205" xfId="0" applyNumberFormat="1" applyFont="1" applyFill="1" applyBorder="1" applyAlignment="1">
      <alignment vertical="center"/>
    </xf>
    <xf numFmtId="176" fontId="0" fillId="0" borderId="132" xfId="0" applyNumberFormat="1" applyFont="1" applyBorder="1" applyAlignment="1">
      <alignment vertical="center"/>
    </xf>
    <xf numFmtId="176" fontId="0" fillId="0" borderId="199" xfId="0" applyNumberFormat="1" applyFont="1" applyBorder="1" applyAlignment="1">
      <alignment vertical="center"/>
    </xf>
    <xf numFmtId="176" fontId="0" fillId="0" borderId="130" xfId="0" applyNumberFormat="1" applyFont="1" applyBorder="1" applyAlignment="1">
      <alignment vertical="center"/>
    </xf>
    <xf numFmtId="176" fontId="0" fillId="0" borderId="150" xfId="0" applyNumberFormat="1" applyFont="1" applyBorder="1" applyAlignment="1">
      <alignment vertical="center"/>
    </xf>
    <xf numFmtId="0" fontId="0" fillId="0" borderId="148" xfId="0" applyBorder="1" applyAlignment="1">
      <alignment vertical="center"/>
    </xf>
    <xf numFmtId="0" fontId="0" fillId="0" borderId="151" xfId="0" applyBorder="1" applyAlignment="1">
      <alignment vertical="center"/>
    </xf>
    <xf numFmtId="176" fontId="0" fillId="0" borderId="206" xfId="0" applyNumberFormat="1" applyFont="1" applyBorder="1" applyAlignment="1">
      <alignment vertical="center"/>
    </xf>
    <xf numFmtId="176" fontId="0" fillId="0" borderId="148" xfId="0" applyNumberFormat="1" applyFont="1" applyBorder="1" applyAlignment="1">
      <alignment vertical="center"/>
    </xf>
    <xf numFmtId="0" fontId="0" fillId="0" borderId="149" xfId="0" applyBorder="1" applyAlignment="1">
      <alignment vertical="center"/>
    </xf>
    <xf numFmtId="0" fontId="0" fillId="0" borderId="152" xfId="0" applyBorder="1" applyAlignment="1">
      <alignment vertical="center"/>
    </xf>
    <xf numFmtId="176" fontId="0" fillId="0" borderId="140" xfId="0" applyNumberFormat="1" applyFont="1" applyBorder="1" applyAlignment="1">
      <alignment vertical="center"/>
    </xf>
    <xf numFmtId="176" fontId="0" fillId="0" borderId="201" xfId="0" applyNumberFormat="1" applyFont="1" applyBorder="1" applyAlignment="1">
      <alignment vertical="center"/>
    </xf>
    <xf numFmtId="176" fontId="0" fillId="0" borderId="138" xfId="0" applyNumberFormat="1" applyFont="1" applyBorder="1" applyAlignment="1">
      <alignment vertical="center"/>
    </xf>
    <xf numFmtId="176" fontId="0" fillId="0" borderId="173" xfId="0" applyNumberFormat="1" applyFont="1" applyBorder="1" applyAlignment="1">
      <alignment vertical="center"/>
    </xf>
    <xf numFmtId="0" fontId="0" fillId="0" borderId="153" xfId="0" applyBorder="1" applyAlignment="1">
      <alignment vertical="center"/>
    </xf>
    <xf numFmtId="0" fontId="0" fillId="0" borderId="154" xfId="0" applyBorder="1" applyAlignment="1">
      <alignment vertical="center"/>
    </xf>
    <xf numFmtId="176" fontId="0" fillId="0" borderId="207" xfId="0" applyNumberFormat="1" applyFont="1" applyBorder="1" applyAlignment="1">
      <alignment vertical="center"/>
    </xf>
    <xf numFmtId="176" fontId="0" fillId="0" borderId="153" xfId="0" applyNumberFormat="1" applyFont="1" applyBorder="1" applyAlignment="1">
      <alignment vertical="center"/>
    </xf>
    <xf numFmtId="0" fontId="0" fillId="0" borderId="155" xfId="0" applyBorder="1" applyAlignment="1">
      <alignment vertical="center"/>
    </xf>
    <xf numFmtId="0" fontId="0" fillId="0" borderId="162" xfId="0" applyBorder="1" applyAlignment="1">
      <alignment vertical="center"/>
    </xf>
    <xf numFmtId="0" fontId="0" fillId="0" borderId="163" xfId="0" applyFont="1" applyBorder="1" applyAlignment="1">
      <alignment horizontal="center" vertical="center"/>
    </xf>
    <xf numFmtId="0" fontId="0" fillId="0" borderId="159" xfId="0" applyBorder="1" applyAlignment="1">
      <alignment horizontal="center" vertical="center"/>
    </xf>
    <xf numFmtId="0" fontId="0" fillId="0" borderId="208" xfId="0" applyBorder="1" applyAlignment="1">
      <alignment horizontal="center" vertical="center"/>
    </xf>
    <xf numFmtId="0" fontId="0" fillId="0" borderId="209"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0" xfId="0" applyFont="1" applyBorder="1" applyAlignment="1" quotePrefix="1">
      <alignment horizontal="right" vertical="center"/>
    </xf>
    <xf numFmtId="0" fontId="0" fillId="0" borderId="0" xfId="0" applyFont="1" applyBorder="1" applyAlignment="1">
      <alignment horizontal="right" vertical="center"/>
    </xf>
    <xf numFmtId="0" fontId="0" fillId="0" borderId="172" xfId="0" applyFont="1" applyBorder="1" applyAlignment="1">
      <alignment horizontal="center" vertical="center"/>
    </xf>
    <xf numFmtId="0" fontId="0" fillId="0" borderId="55" xfId="0" applyBorder="1" applyAlignment="1">
      <alignment horizontal="center" vertical="center"/>
    </xf>
    <xf numFmtId="0" fontId="0" fillId="0" borderId="103" xfId="0" applyBorder="1" applyAlignment="1">
      <alignment horizontal="center" vertical="center"/>
    </xf>
    <xf numFmtId="0" fontId="0" fillId="0" borderId="160" xfId="0"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89" xfId="0" applyBorder="1" applyAlignment="1">
      <alignment horizontal="center" vertical="center"/>
    </xf>
    <xf numFmtId="0" fontId="0" fillId="0" borderId="161" xfId="0" applyBorder="1" applyAlignment="1">
      <alignment horizontal="center" vertical="center"/>
    </xf>
    <xf numFmtId="176" fontId="0" fillId="2" borderId="134" xfId="0" applyNumberFormat="1" applyFont="1" applyFill="1" applyBorder="1" applyAlignment="1">
      <alignment vertical="center"/>
    </xf>
    <xf numFmtId="0" fontId="0" fillId="2" borderId="144" xfId="0" applyFill="1" applyBorder="1" applyAlignment="1">
      <alignment vertical="center"/>
    </xf>
    <xf numFmtId="0" fontId="0" fillId="0" borderId="134" xfId="0" applyBorder="1" applyAlignment="1">
      <alignment vertical="center"/>
    </xf>
    <xf numFmtId="0" fontId="0" fillId="0" borderId="144" xfId="0" applyBorder="1" applyAlignment="1">
      <alignment vertical="center"/>
    </xf>
    <xf numFmtId="0" fontId="0" fillId="0" borderId="135" xfId="0" applyBorder="1" applyAlignment="1">
      <alignment vertical="center"/>
    </xf>
    <xf numFmtId="0" fontId="0" fillId="0" borderId="136" xfId="0" applyBorder="1" applyAlignment="1">
      <alignment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2" borderId="4" xfId="0" applyFont="1" applyFill="1" applyBorder="1" applyAlignment="1">
      <alignment horizontal="distributed" vertical="center"/>
    </xf>
    <xf numFmtId="0" fontId="0" fillId="2" borderId="0" xfId="0" applyFont="1" applyFill="1" applyBorder="1" applyAlignment="1">
      <alignment horizontal="distributed" vertical="center"/>
    </xf>
    <xf numFmtId="0" fontId="0" fillId="3" borderId="156" xfId="0" applyFont="1" applyFill="1" applyBorder="1" applyAlignment="1">
      <alignment horizontal="distributed" vertical="center"/>
    </xf>
    <xf numFmtId="0" fontId="0" fillId="3" borderId="71" xfId="0" applyFont="1" applyFill="1" applyBorder="1" applyAlignment="1">
      <alignment horizontal="distributed" vertical="center"/>
    </xf>
    <xf numFmtId="0" fontId="0" fillId="3" borderId="4" xfId="0" applyFont="1" applyFill="1" applyBorder="1" applyAlignment="1">
      <alignment horizontal="distributed" vertical="center"/>
    </xf>
    <xf numFmtId="0" fontId="0" fillId="3" borderId="0" xfId="0" applyFont="1" applyFill="1" applyBorder="1" applyAlignment="1">
      <alignment horizontal="distributed" vertical="center"/>
    </xf>
    <xf numFmtId="0" fontId="0" fillId="3" borderId="157" xfId="0" applyFont="1" applyFill="1" applyBorder="1" applyAlignment="1">
      <alignment horizontal="distributed" vertical="center"/>
    </xf>
    <xf numFmtId="0" fontId="0" fillId="3" borderId="43" xfId="0" applyFont="1" applyFill="1" applyBorder="1" applyAlignment="1">
      <alignment horizontal="distributed" vertical="center"/>
    </xf>
    <xf numFmtId="0" fontId="0" fillId="3" borderId="158" xfId="0" applyFont="1" applyFill="1" applyBorder="1" applyAlignment="1">
      <alignment vertical="center"/>
    </xf>
    <xf numFmtId="0" fontId="0" fillId="3" borderId="1" xfId="0" applyFont="1" applyFill="1" applyBorder="1" applyAlignment="1">
      <alignment vertical="center"/>
    </xf>
    <xf numFmtId="0" fontId="0" fillId="3" borderId="2" xfId="0" applyFont="1" applyFill="1" applyBorder="1" applyAlignment="1">
      <alignment vertical="center"/>
    </xf>
    <xf numFmtId="0" fontId="0" fillId="0" borderId="163" xfId="0" applyFont="1" applyFill="1" applyBorder="1" applyAlignment="1">
      <alignment horizontal="distributed" vertical="center"/>
    </xf>
    <xf numFmtId="0" fontId="0" fillId="0" borderId="159" xfId="0" applyFont="1" applyFill="1" applyBorder="1" applyAlignment="1">
      <alignment horizontal="distributed" vertical="center"/>
    </xf>
    <xf numFmtId="0" fontId="0" fillId="0" borderId="159" xfId="0" applyFont="1" applyBorder="1" applyAlignment="1">
      <alignment horizontal="distributed" vertical="center"/>
    </xf>
    <xf numFmtId="0" fontId="0" fillId="0" borderId="164" xfId="0" applyFont="1" applyBorder="1" applyAlignment="1">
      <alignment horizontal="distributed" vertical="center"/>
    </xf>
    <xf numFmtId="0" fontId="0" fillId="0" borderId="124" xfId="0" applyFont="1" applyBorder="1" applyAlignment="1">
      <alignment horizontal="distributed" vertical="center"/>
    </xf>
    <xf numFmtId="0" fontId="0" fillId="0" borderId="0" xfId="0" applyFont="1" applyBorder="1" applyAlignment="1">
      <alignment horizontal="distributed" vertical="center"/>
    </xf>
    <xf numFmtId="0" fontId="0" fillId="0" borderId="1" xfId="0" applyFont="1" applyBorder="1" applyAlignment="1">
      <alignment horizontal="distributed" vertical="center"/>
    </xf>
    <xf numFmtId="0" fontId="0" fillId="0" borderId="64" xfId="0" applyFont="1" applyBorder="1" applyAlignment="1">
      <alignment horizontal="distributed" vertical="center"/>
    </xf>
    <xf numFmtId="0" fontId="0" fillId="0" borderId="65" xfId="0" applyFont="1" applyBorder="1" applyAlignment="1">
      <alignment horizontal="distributed" vertical="center"/>
    </xf>
    <xf numFmtId="0" fontId="0" fillId="0" borderId="22" xfId="0" applyFont="1" applyBorder="1" applyAlignment="1">
      <alignment horizontal="distributed" vertical="center"/>
    </xf>
    <xf numFmtId="0" fontId="0" fillId="2" borderId="66" xfId="0" applyFont="1" applyFill="1" applyBorder="1" applyAlignment="1">
      <alignment horizontal="distributed" vertical="center"/>
    </xf>
    <xf numFmtId="0" fontId="0" fillId="2" borderId="46" xfId="0" applyFont="1" applyFill="1" applyBorder="1" applyAlignment="1">
      <alignment horizontal="distributed" vertical="center"/>
    </xf>
    <xf numFmtId="0" fontId="0" fillId="2" borderId="164" xfId="0" applyFont="1" applyFill="1" applyBorder="1" applyAlignment="1">
      <alignment vertical="center"/>
    </xf>
    <xf numFmtId="0" fontId="0" fillId="2" borderId="1" xfId="0" applyFont="1" applyFill="1" applyBorder="1" applyAlignment="1">
      <alignment vertical="center"/>
    </xf>
    <xf numFmtId="0" fontId="0" fillId="2" borderId="24" xfId="0" applyFont="1" applyFill="1" applyBorder="1" applyAlignment="1">
      <alignment vertical="center"/>
    </xf>
    <xf numFmtId="0" fontId="0" fillId="0" borderId="168" xfId="0" applyFont="1" applyFill="1" applyBorder="1" applyAlignment="1">
      <alignment horizontal="distributed" vertical="center"/>
    </xf>
    <xf numFmtId="0" fontId="0" fillId="0" borderId="169" xfId="0" applyFont="1" applyFill="1" applyBorder="1" applyAlignment="1">
      <alignment horizontal="distributed" vertical="center"/>
    </xf>
    <xf numFmtId="0" fontId="0" fillId="0" borderId="169" xfId="0" applyFont="1" applyBorder="1" applyAlignment="1">
      <alignment horizontal="distributed" vertical="center"/>
    </xf>
    <xf numFmtId="0" fontId="0" fillId="0" borderId="170" xfId="0" applyFont="1" applyBorder="1" applyAlignment="1">
      <alignment horizontal="distributed"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63" xfId="0" applyFont="1" applyBorder="1" applyAlignment="1">
      <alignment horizontal="distributed" vertical="center"/>
    </xf>
    <xf numFmtId="0" fontId="0" fillId="0" borderId="91" xfId="0" applyFont="1" applyBorder="1" applyAlignment="1">
      <alignment vertical="center"/>
    </xf>
    <xf numFmtId="0" fontId="0" fillId="0" borderId="92" xfId="0" applyFont="1" applyBorder="1" applyAlignment="1">
      <alignment vertical="center"/>
    </xf>
    <xf numFmtId="0" fontId="0" fillId="0" borderId="165" xfId="0" applyFont="1" applyBorder="1" applyAlignment="1">
      <alignment vertical="center"/>
    </xf>
    <xf numFmtId="0" fontId="0" fillId="0" borderId="94" xfId="0" applyFont="1" applyBorder="1" applyAlignment="1">
      <alignment vertical="center"/>
    </xf>
    <xf numFmtId="0" fontId="0" fillId="0" borderId="95" xfId="0" applyFont="1" applyBorder="1" applyAlignment="1">
      <alignment vertical="center"/>
    </xf>
    <xf numFmtId="0" fontId="0" fillId="0" borderId="166" xfId="0" applyFont="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167" xfId="0" applyFont="1" applyBorder="1" applyAlignment="1">
      <alignment vertical="center"/>
    </xf>
    <xf numFmtId="0" fontId="0" fillId="0" borderId="171" xfId="0" applyFont="1" applyBorder="1" applyAlignment="1">
      <alignment horizontal="center" vertical="center"/>
    </xf>
    <xf numFmtId="0" fontId="0" fillId="0" borderId="153" xfId="0" applyFont="1" applyBorder="1" applyAlignment="1">
      <alignment horizontal="center" vertical="center"/>
    </xf>
    <xf numFmtId="0" fontId="0" fillId="0" borderId="162" xfId="0" applyFont="1" applyBorder="1" applyAlignment="1">
      <alignment horizontal="center" vertical="center"/>
    </xf>
    <xf numFmtId="0" fontId="0" fillId="0" borderId="174" xfId="0" applyFont="1" applyBorder="1" applyAlignment="1">
      <alignment horizontal="distributed" vertical="center"/>
    </xf>
    <xf numFmtId="0" fontId="0" fillId="0" borderId="175" xfId="0" applyFont="1" applyBorder="1" applyAlignment="1">
      <alignment horizontal="distributed" vertical="center"/>
    </xf>
    <xf numFmtId="0" fontId="0" fillId="0" borderId="176" xfId="0" applyFont="1" applyBorder="1" applyAlignment="1">
      <alignment horizontal="distributed" vertical="center"/>
    </xf>
    <xf numFmtId="0" fontId="0" fillId="0" borderId="77" xfId="0" applyFont="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9" xfId="0" applyBorder="1" applyAlignment="1">
      <alignment horizontal="center" vertical="center"/>
    </xf>
    <xf numFmtId="0" fontId="0" fillId="0" borderId="65" xfId="0" applyBorder="1" applyAlignment="1">
      <alignment horizontal="center" vertical="center"/>
    </xf>
    <xf numFmtId="0" fontId="0" fillId="0" borderId="76" xfId="0" applyBorder="1" applyAlignment="1">
      <alignment horizontal="center" vertical="center"/>
    </xf>
    <xf numFmtId="0" fontId="0" fillId="0" borderId="71" xfId="0" applyFont="1" applyBorder="1" applyAlignment="1">
      <alignment horizontal="center" vertical="center"/>
    </xf>
    <xf numFmtId="0" fontId="0" fillId="0" borderId="88" xfId="0" applyBorder="1" applyAlignment="1">
      <alignment horizontal="center" vertical="center"/>
    </xf>
    <xf numFmtId="0" fontId="0" fillId="0" borderId="90" xfId="0" applyBorder="1" applyAlignment="1">
      <alignment horizontal="center" vertical="center"/>
    </xf>
    <xf numFmtId="0" fontId="0" fillId="0" borderId="159" xfId="0" applyFont="1" applyBorder="1" applyAlignment="1">
      <alignment horizontal="center" vertical="center"/>
    </xf>
    <xf numFmtId="0" fontId="0" fillId="2" borderId="137"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144"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0" xfId="0" applyFill="1" applyBorder="1" applyAlignment="1">
      <alignment vertical="center"/>
    </xf>
    <xf numFmtId="0" fontId="0" fillId="2" borderId="47" xfId="0" applyFill="1" applyBorder="1" applyAlignment="1">
      <alignment vertical="center"/>
    </xf>
    <xf numFmtId="0" fontId="0" fillId="2" borderId="74" xfId="0" applyFill="1" applyBorder="1" applyAlignment="1">
      <alignment vertical="center"/>
    </xf>
    <xf numFmtId="0" fontId="0" fillId="2" borderId="177" xfId="0" applyFont="1" applyFill="1" applyBorder="1" applyAlignment="1">
      <alignment horizontal="center" vertical="center"/>
    </xf>
    <xf numFmtId="0" fontId="0" fillId="2" borderId="178" xfId="0" applyFont="1" applyFill="1" applyBorder="1" applyAlignment="1">
      <alignment horizontal="center" vertical="center"/>
    </xf>
    <xf numFmtId="0" fontId="0" fillId="2" borderId="179" xfId="0" applyFont="1" applyFill="1" applyBorder="1" applyAlignment="1">
      <alignment horizontal="center" vertical="center"/>
    </xf>
    <xf numFmtId="0" fontId="0" fillId="0" borderId="74" xfId="0" applyBorder="1" applyAlignment="1">
      <alignment vertical="center"/>
    </xf>
    <xf numFmtId="0" fontId="0" fillId="3" borderId="130" xfId="0" applyFill="1" applyBorder="1" applyAlignment="1">
      <alignment vertical="center"/>
    </xf>
    <xf numFmtId="0" fontId="0" fillId="3" borderId="133" xfId="0" applyFill="1" applyBorder="1" applyAlignment="1">
      <alignment vertical="center"/>
    </xf>
    <xf numFmtId="0" fontId="0" fillId="3" borderId="180" xfId="0" applyFont="1" applyFill="1" applyBorder="1" applyAlignment="1">
      <alignment horizontal="center" vertical="center"/>
    </xf>
    <xf numFmtId="0" fontId="0" fillId="3" borderId="181" xfId="0" applyFont="1" applyFill="1" applyBorder="1" applyAlignment="1">
      <alignment horizontal="center" vertical="center"/>
    </xf>
    <xf numFmtId="0" fontId="0" fillId="3" borderId="182" xfId="0" applyFont="1" applyFill="1" applyBorder="1" applyAlignment="1">
      <alignment horizontal="center" vertical="center"/>
    </xf>
    <xf numFmtId="0" fontId="0" fillId="3" borderId="184" xfId="0" applyFont="1" applyFill="1" applyBorder="1" applyAlignment="1">
      <alignment horizontal="center" vertical="center"/>
    </xf>
    <xf numFmtId="0" fontId="0" fillId="3" borderId="185" xfId="0" applyFont="1" applyFill="1" applyBorder="1" applyAlignment="1">
      <alignment horizontal="center" vertical="center"/>
    </xf>
    <xf numFmtId="0" fontId="0" fillId="3" borderId="186"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86" xfId="0" applyFill="1" applyBorder="1" applyAlignment="1">
      <alignment vertical="center"/>
    </xf>
    <xf numFmtId="0" fontId="0" fillId="3" borderId="131" xfId="0" applyFill="1" applyBorder="1" applyAlignment="1">
      <alignment vertical="center"/>
    </xf>
    <xf numFmtId="177" fontId="6" fillId="0" borderId="62" xfId="0" applyNumberFormat="1" applyFont="1" applyBorder="1" applyAlignment="1">
      <alignment horizontal="right" vertical="center"/>
    </xf>
    <xf numFmtId="177" fontId="6" fillId="0" borderId="63" xfId="0" applyNumberFormat="1" applyFont="1" applyBorder="1" applyAlignment="1">
      <alignment horizontal="right" vertical="center"/>
    </xf>
    <xf numFmtId="177" fontId="6" fillId="0" borderId="119" xfId="0" applyNumberFormat="1" applyFont="1" applyBorder="1" applyAlignment="1">
      <alignment horizontal="right" vertical="center"/>
    </xf>
    <xf numFmtId="177" fontId="6" fillId="0" borderId="64" xfId="0" applyNumberFormat="1" applyFont="1" applyBorder="1" applyAlignment="1">
      <alignment horizontal="right" vertical="center"/>
    </xf>
    <xf numFmtId="177" fontId="6" fillId="0" borderId="65" xfId="0" applyNumberFormat="1" applyFont="1" applyBorder="1" applyAlignment="1">
      <alignment horizontal="right" vertical="center"/>
    </xf>
    <xf numFmtId="177" fontId="6" fillId="0" borderId="90" xfId="0" applyNumberFormat="1" applyFont="1" applyBorder="1" applyAlignment="1">
      <alignment horizontal="right" vertical="center"/>
    </xf>
    <xf numFmtId="0" fontId="2" fillId="0" borderId="68" xfId="0" applyFont="1" applyBorder="1" applyAlignment="1">
      <alignment horizontal="center" vertical="center"/>
    </xf>
    <xf numFmtId="0" fontId="2" fillId="0" borderId="123" xfId="0" applyFont="1" applyBorder="1" applyAlignment="1">
      <alignment horizontal="center" vertical="center"/>
    </xf>
    <xf numFmtId="176" fontId="14" fillId="3" borderId="210" xfId="0" applyNumberFormat="1" applyFont="1" applyFill="1" applyBorder="1" applyAlignment="1">
      <alignment vertical="center"/>
    </xf>
    <xf numFmtId="176" fontId="14" fillId="3" borderId="33" xfId="0" applyNumberFormat="1" applyFont="1" applyFill="1" applyBorder="1" applyAlignment="1">
      <alignment vertical="center"/>
    </xf>
    <xf numFmtId="176" fontId="14" fillId="3" borderId="41" xfId="0" applyNumberFormat="1" applyFont="1" applyFill="1" applyBorder="1" applyAlignment="1">
      <alignment vertical="center"/>
    </xf>
    <xf numFmtId="176" fontId="14" fillId="3" borderId="211" xfId="0" applyNumberFormat="1" applyFont="1" applyFill="1" applyBorder="1" applyAlignment="1">
      <alignment vertical="center"/>
    </xf>
    <xf numFmtId="176" fontId="14" fillId="3" borderId="34" xfId="0" applyNumberFormat="1" applyFont="1" applyFill="1" applyBorder="1" applyAlignment="1">
      <alignment vertical="center"/>
    </xf>
    <xf numFmtId="176" fontId="14" fillId="3" borderId="42" xfId="0" applyNumberFormat="1" applyFont="1" applyFill="1" applyBorder="1" applyAlignment="1">
      <alignment vertical="center"/>
    </xf>
    <xf numFmtId="0" fontId="14" fillId="0" borderId="210" xfId="0" applyFont="1" applyBorder="1" applyAlignment="1">
      <alignment horizontal="center" vertical="center"/>
    </xf>
    <xf numFmtId="0" fontId="14" fillId="0" borderId="33" xfId="0" applyFont="1" applyBorder="1" applyAlignment="1">
      <alignment horizontal="center" vertical="center"/>
    </xf>
    <xf numFmtId="0" fontId="14" fillId="0" borderId="212" xfId="0" applyFont="1" applyBorder="1" applyAlignment="1">
      <alignment horizontal="center" vertical="center"/>
    </xf>
    <xf numFmtId="0" fontId="14" fillId="0" borderId="211" xfId="0" applyFont="1" applyBorder="1" applyAlignment="1">
      <alignment horizontal="center" vertical="center"/>
    </xf>
    <xf numFmtId="0" fontId="14" fillId="0" borderId="34" xfId="0" applyFont="1" applyBorder="1" applyAlignment="1">
      <alignment horizontal="center" vertical="center"/>
    </xf>
    <xf numFmtId="0" fontId="14" fillId="0" borderId="213" xfId="0" applyFont="1" applyBorder="1" applyAlignment="1">
      <alignment horizontal="center" vertical="center"/>
    </xf>
    <xf numFmtId="0" fontId="14" fillId="0" borderId="0" xfId="0" applyFont="1" applyBorder="1" applyAlignment="1" quotePrefix="1">
      <alignment horizontal="right" vertical="center"/>
    </xf>
    <xf numFmtId="0" fontId="14" fillId="0" borderId="0" xfId="0" applyFont="1" applyBorder="1" applyAlignment="1">
      <alignment horizontal="right" vertical="center"/>
    </xf>
    <xf numFmtId="0" fontId="14" fillId="0" borderId="214" xfId="0" applyFont="1" applyBorder="1" applyAlignment="1">
      <alignment horizontal="center" vertical="center"/>
    </xf>
    <xf numFmtId="0" fontId="14" fillId="0" borderId="215" xfId="0" applyFont="1" applyBorder="1" applyAlignment="1">
      <alignment horizontal="center" vertical="center"/>
    </xf>
    <xf numFmtId="0" fontId="14" fillId="0" borderId="216" xfId="0" applyFont="1" applyBorder="1" applyAlignment="1">
      <alignment horizontal="center" vertical="center"/>
    </xf>
    <xf numFmtId="0" fontId="14" fillId="0" borderId="158" xfId="0" applyFont="1" applyBorder="1" applyAlignment="1">
      <alignment horizontal="center" vertical="center"/>
    </xf>
    <xf numFmtId="0" fontId="14" fillId="0" borderId="1" xfId="0" applyFont="1" applyBorder="1" applyAlignment="1">
      <alignment horizontal="center" vertical="center"/>
    </xf>
    <xf numFmtId="0" fontId="14" fillId="0" borderId="217" xfId="0" applyFont="1" applyBorder="1" applyAlignment="1">
      <alignment horizontal="center" vertical="center"/>
    </xf>
    <xf numFmtId="0" fontId="14" fillId="0" borderId="218" xfId="0" applyFont="1" applyBorder="1" applyAlignment="1">
      <alignment vertical="center"/>
    </xf>
    <xf numFmtId="0" fontId="14" fillId="0" borderId="215" xfId="0" applyFont="1" applyBorder="1" applyAlignment="1">
      <alignment vertical="center"/>
    </xf>
    <xf numFmtId="0" fontId="14" fillId="0" borderId="66" xfId="0" applyFont="1" applyBorder="1" applyAlignment="1">
      <alignment vertical="center"/>
    </xf>
    <xf numFmtId="0" fontId="14" fillId="0" borderId="4" xfId="0" applyFont="1" applyBorder="1" applyAlignment="1">
      <alignment vertical="center"/>
    </xf>
    <xf numFmtId="0" fontId="14" fillId="4" borderId="156" xfId="0" applyFont="1" applyFill="1" applyBorder="1" applyAlignment="1">
      <alignment horizontal="center" vertical="center"/>
    </xf>
    <xf numFmtId="0" fontId="0" fillId="4" borderId="158" xfId="0" applyFill="1" applyBorder="1" applyAlignment="1">
      <alignment horizontal="center" vertical="center"/>
    </xf>
    <xf numFmtId="0" fontId="0" fillId="4" borderId="4" xfId="0" applyFill="1" applyBorder="1" applyAlignment="1">
      <alignment horizontal="center" vertical="center"/>
    </xf>
    <xf numFmtId="0" fontId="0" fillId="4" borderId="1" xfId="0" applyFill="1" applyBorder="1" applyAlignment="1">
      <alignment horizontal="center" vertical="center"/>
    </xf>
    <xf numFmtId="0" fontId="0" fillId="4" borderId="157" xfId="0" applyFill="1" applyBorder="1" applyAlignment="1">
      <alignment horizontal="center" vertical="center"/>
    </xf>
    <xf numFmtId="0" fontId="0" fillId="4" borderId="2" xfId="0" applyFill="1" applyBorder="1" applyAlignment="1">
      <alignment horizontal="center" vertical="center"/>
    </xf>
    <xf numFmtId="176" fontId="14" fillId="3" borderId="198" xfId="0" applyNumberFormat="1" applyFont="1" applyFill="1" applyBorder="1" applyAlignment="1">
      <alignment vertical="center"/>
    </xf>
    <xf numFmtId="176" fontId="14" fillId="3" borderId="47" xfId="0" applyNumberFormat="1" applyFont="1" applyFill="1" applyBorder="1" applyAlignment="1">
      <alignment vertical="center"/>
    </xf>
    <xf numFmtId="176" fontId="14" fillId="3" borderId="40" xfId="0" applyNumberFormat="1" applyFont="1" applyFill="1" applyBorder="1" applyAlignment="1">
      <alignment vertical="center"/>
    </xf>
    <xf numFmtId="0" fontId="14" fillId="0" borderId="219" xfId="0" applyFont="1" applyBorder="1" applyAlignment="1">
      <alignment vertical="center"/>
    </xf>
    <xf numFmtId="0" fontId="14" fillId="0" borderId="198" xfId="0" applyFont="1" applyBorder="1" applyAlignment="1">
      <alignment horizontal="center" vertical="center"/>
    </xf>
    <xf numFmtId="0" fontId="14" fillId="0" borderId="47" xfId="0" applyFont="1" applyBorder="1" applyAlignment="1">
      <alignment horizontal="center" vertical="center"/>
    </xf>
    <xf numFmtId="0" fontId="14" fillId="0" borderId="160" xfId="0" applyFont="1" applyBorder="1" applyAlignment="1">
      <alignment horizontal="center" vertical="center"/>
    </xf>
    <xf numFmtId="0" fontId="14" fillId="0" borderId="220" xfId="0" applyFont="1" applyBorder="1" applyAlignment="1">
      <alignment horizontal="center" vertical="center"/>
    </xf>
    <xf numFmtId="0" fontId="14" fillId="0" borderId="18" xfId="0" applyFont="1" applyBorder="1" applyAlignment="1">
      <alignment horizontal="center" vertical="center"/>
    </xf>
    <xf numFmtId="0" fontId="14" fillId="0" borderId="221" xfId="0" applyFont="1" applyBorder="1" applyAlignment="1">
      <alignment horizontal="center" vertical="center"/>
    </xf>
    <xf numFmtId="0" fontId="14" fillId="0" borderId="222" xfId="0" applyFont="1" applyBorder="1" applyAlignment="1">
      <alignment horizontal="center" vertical="center"/>
    </xf>
    <xf numFmtId="0" fontId="14" fillId="0" borderId="10" xfId="0" applyFont="1" applyBorder="1" applyAlignment="1">
      <alignment horizontal="center" vertical="center"/>
    </xf>
    <xf numFmtId="0" fontId="14" fillId="0" borderId="223" xfId="0" applyFont="1" applyBorder="1" applyAlignment="1">
      <alignment horizontal="center" vertical="center"/>
    </xf>
    <xf numFmtId="0" fontId="14" fillId="0" borderId="224" xfId="0" applyFont="1" applyBorder="1" applyAlignment="1">
      <alignment horizontal="center" vertical="center"/>
    </xf>
    <xf numFmtId="0" fontId="14" fillId="0" borderId="8" xfId="0" applyFont="1" applyBorder="1" applyAlignment="1">
      <alignment horizontal="center" vertical="center"/>
    </xf>
    <xf numFmtId="0" fontId="14" fillId="0" borderId="225" xfId="0" applyFont="1" applyBorder="1" applyAlignment="1">
      <alignment horizontal="center" vertical="center"/>
    </xf>
    <xf numFmtId="0" fontId="14" fillId="0" borderId="226" xfId="0" applyFont="1" applyBorder="1" applyAlignment="1">
      <alignment horizontal="center" vertical="center"/>
    </xf>
    <xf numFmtId="0" fontId="14" fillId="0" borderId="9" xfId="0" applyFont="1" applyBorder="1" applyAlignment="1">
      <alignment horizontal="center" vertical="center"/>
    </xf>
    <xf numFmtId="0" fontId="14" fillId="0" borderId="227" xfId="0" applyFont="1" applyBorder="1" applyAlignment="1">
      <alignment horizontal="center" vertical="center"/>
    </xf>
    <xf numFmtId="0" fontId="14" fillId="0" borderId="156" xfId="0" applyFont="1" applyBorder="1" applyAlignment="1">
      <alignment horizontal="center" vertical="center"/>
    </xf>
    <xf numFmtId="0" fontId="14" fillId="0" borderId="4" xfId="0" applyFont="1" applyBorder="1" applyAlignment="1">
      <alignment horizontal="center" vertical="center"/>
    </xf>
    <xf numFmtId="0" fontId="0" fillId="0" borderId="74" xfId="0" applyBorder="1" applyAlignment="1">
      <alignment horizontal="center" vertical="center"/>
    </xf>
    <xf numFmtId="0" fontId="14" fillId="0" borderId="228" xfId="0" applyFont="1" applyBorder="1" applyAlignment="1">
      <alignment horizontal="center" vertical="center"/>
    </xf>
    <xf numFmtId="0" fontId="14" fillId="0" borderId="3" xfId="0" applyFont="1" applyBorder="1" applyAlignment="1">
      <alignment vertical="center"/>
    </xf>
    <xf numFmtId="0" fontId="0" fillId="0" borderId="229" xfId="0" applyBorder="1" applyAlignment="1">
      <alignment vertical="center"/>
    </xf>
    <xf numFmtId="0" fontId="0" fillId="0" borderId="4" xfId="0" applyBorder="1" applyAlignment="1">
      <alignment vertical="center"/>
    </xf>
    <xf numFmtId="0" fontId="0" fillId="0" borderId="66" xfId="0" applyBorder="1" applyAlignment="1">
      <alignment vertical="center"/>
    </xf>
    <xf numFmtId="0" fontId="0" fillId="0" borderId="46" xfId="0" applyBorder="1" applyAlignment="1">
      <alignment vertical="center"/>
    </xf>
    <xf numFmtId="0" fontId="14" fillId="0" borderId="230" xfId="0" applyFont="1" applyBorder="1" applyAlignment="1">
      <alignment vertical="center"/>
    </xf>
    <xf numFmtId="0" fontId="14" fillId="0" borderId="64" xfId="0" applyFont="1" applyBorder="1" applyAlignment="1">
      <alignment vertical="center"/>
    </xf>
    <xf numFmtId="0" fontId="14" fillId="0" borderId="231" xfId="0" applyFont="1" applyBorder="1" applyAlignment="1">
      <alignment vertical="center"/>
    </xf>
    <xf numFmtId="0" fontId="14" fillId="0" borderId="157" xfId="0" applyFont="1" applyBorder="1" applyAlignment="1">
      <alignment vertical="center"/>
    </xf>
    <xf numFmtId="0" fontId="14" fillId="0" borderId="125" xfId="0" applyFont="1" applyBorder="1" applyAlignment="1">
      <alignment vertical="center"/>
    </xf>
    <xf numFmtId="0" fontId="14" fillId="0" borderId="5" xfId="0" applyFont="1" applyBorder="1" applyAlignment="1">
      <alignment vertical="center"/>
    </xf>
    <xf numFmtId="0" fontId="0" fillId="0" borderId="169" xfId="0" applyBorder="1" applyAlignment="1">
      <alignment vertical="center"/>
    </xf>
    <xf numFmtId="0" fontId="0" fillId="4" borderId="71" xfId="0" applyFill="1" applyBorder="1" applyAlignment="1">
      <alignment horizontal="center" vertical="center"/>
    </xf>
    <xf numFmtId="0" fontId="0" fillId="4" borderId="0" xfId="0" applyFill="1" applyBorder="1" applyAlignment="1">
      <alignment horizontal="center" vertical="center"/>
    </xf>
    <xf numFmtId="0" fontId="0" fillId="4" borderId="43" xfId="0" applyFill="1" applyBorder="1" applyAlignment="1">
      <alignment horizontal="center" vertical="center"/>
    </xf>
    <xf numFmtId="0" fontId="14" fillId="0" borderId="163" xfId="0" applyFont="1" applyBorder="1" applyAlignment="1">
      <alignment vertical="center"/>
    </xf>
    <xf numFmtId="0" fontId="14" fillId="0" borderId="124" xfId="0" applyFont="1" applyBorder="1" applyAlignment="1">
      <alignment vertical="center"/>
    </xf>
    <xf numFmtId="0" fontId="0" fillId="0" borderId="175" xfId="0" applyBorder="1" applyAlignment="1">
      <alignment vertical="center"/>
    </xf>
    <xf numFmtId="0" fontId="14" fillId="0" borderId="168" xfId="0" applyFont="1" applyBorder="1" applyAlignment="1">
      <alignment vertical="center"/>
    </xf>
    <xf numFmtId="0" fontId="14" fillId="0" borderId="232" xfId="0" applyFont="1" applyBorder="1" applyAlignment="1">
      <alignment horizontal="center" vertical="center"/>
    </xf>
    <xf numFmtId="0" fontId="14" fillId="0" borderId="23" xfId="0" applyFont="1" applyBorder="1" applyAlignment="1">
      <alignment horizontal="center" vertical="center"/>
    </xf>
    <xf numFmtId="0" fontId="14" fillId="0" borderId="233" xfId="0" applyFont="1" applyBorder="1" applyAlignment="1">
      <alignment horizontal="center" vertical="center"/>
    </xf>
    <xf numFmtId="176" fontId="0" fillId="3" borderId="33" xfId="0" applyNumberFormat="1" applyFill="1" applyBorder="1" applyAlignment="1">
      <alignment vertical="center"/>
    </xf>
    <xf numFmtId="176" fontId="0" fillId="3" borderId="41" xfId="0" applyNumberFormat="1" applyFill="1" applyBorder="1" applyAlignment="1">
      <alignment vertical="center"/>
    </xf>
    <xf numFmtId="176" fontId="0" fillId="3" borderId="34" xfId="0" applyNumberFormat="1" applyFill="1" applyBorder="1" applyAlignment="1">
      <alignment vertical="center"/>
    </xf>
    <xf numFmtId="176" fontId="0" fillId="3" borderId="42" xfId="0" applyNumberFormat="1" applyFill="1" applyBorder="1" applyAlignment="1">
      <alignment vertical="center"/>
    </xf>
    <xf numFmtId="0" fontId="14" fillId="0" borderId="234" xfId="0" applyFont="1" applyBorder="1" applyAlignment="1">
      <alignment horizontal="center" vertical="center"/>
    </xf>
    <xf numFmtId="0" fontId="14" fillId="0" borderId="235" xfId="0" applyFont="1" applyBorder="1" applyAlignment="1">
      <alignment horizontal="center" vertical="center"/>
    </xf>
    <xf numFmtId="0" fontId="14" fillId="0" borderId="236" xfId="0" applyFont="1" applyBorder="1" applyAlignment="1">
      <alignment horizontal="center" vertical="center"/>
    </xf>
    <xf numFmtId="0" fontId="14" fillId="4" borderId="4" xfId="0" applyFont="1" applyFill="1" applyBorder="1" applyAlignment="1">
      <alignment horizontal="center" vertical="center"/>
    </xf>
    <xf numFmtId="0" fontId="0" fillId="0" borderId="66" xfId="0" applyBorder="1" applyAlignment="1">
      <alignment horizontal="center" vertical="center"/>
    </xf>
    <xf numFmtId="0" fontId="0" fillId="0" borderId="158"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57" xfId="0" applyBorder="1" applyAlignment="1">
      <alignment horizontal="center" vertical="center"/>
    </xf>
    <xf numFmtId="0" fontId="0" fillId="0" borderId="2" xfId="0" applyBorder="1" applyAlignment="1">
      <alignment horizontal="center" vertical="center"/>
    </xf>
    <xf numFmtId="176" fontId="14" fillId="3" borderId="237" xfId="0" applyNumberFormat="1" applyFont="1" applyFill="1" applyBorder="1" applyAlignment="1">
      <alignment vertical="center"/>
    </xf>
    <xf numFmtId="176" fontId="0" fillId="3" borderId="238" xfId="0" applyNumberFormat="1" applyFill="1" applyBorder="1" applyAlignment="1">
      <alignment vertical="center"/>
    </xf>
    <xf numFmtId="176" fontId="0" fillId="3" borderId="239" xfId="0" applyNumberFormat="1" applyFill="1" applyBorder="1" applyAlignment="1">
      <alignment vertical="center"/>
    </xf>
    <xf numFmtId="0" fontId="14" fillId="4" borderId="5" xfId="0" applyFont="1" applyFill="1" applyBorder="1" applyAlignment="1">
      <alignment horizontal="center" vertical="center"/>
    </xf>
    <xf numFmtId="0" fontId="14" fillId="4" borderId="3" xfId="0" applyFont="1" applyFill="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14" fillId="0" borderId="232" xfId="0" applyFont="1" applyBorder="1" applyAlignment="1">
      <alignment vertical="center"/>
    </xf>
    <xf numFmtId="0" fontId="14" fillId="0" borderId="23" xfId="0" applyFont="1" applyBorder="1" applyAlignment="1">
      <alignment vertical="center"/>
    </xf>
    <xf numFmtId="0" fontId="14" fillId="0" borderId="233" xfId="0" applyFont="1" applyBorder="1" applyAlignment="1">
      <alignment vertical="center"/>
    </xf>
    <xf numFmtId="0" fontId="14" fillId="0" borderId="157" xfId="0" applyFont="1" applyBorder="1" applyAlignment="1">
      <alignment horizontal="center" vertical="center"/>
    </xf>
    <xf numFmtId="0" fontId="14" fillId="0" borderId="40" xfId="0" applyFont="1" applyBorder="1" applyAlignment="1">
      <alignment horizontal="center" vertical="center"/>
    </xf>
    <xf numFmtId="0" fontId="14" fillId="0" borderId="66" xfId="0" applyFont="1" applyBorder="1" applyAlignment="1">
      <alignment horizontal="center" vertical="center"/>
    </xf>
    <xf numFmtId="0" fontId="2" fillId="0" borderId="69" xfId="0" applyFont="1" applyBorder="1" applyAlignment="1">
      <alignment horizontal="center" vertical="center"/>
    </xf>
    <xf numFmtId="0" fontId="0" fillId="0" borderId="0" xfId="0" applyAlignment="1">
      <alignment horizontal="distributed" vertical="center"/>
    </xf>
    <xf numFmtId="0" fontId="3" fillId="0" borderId="0" xfId="0" applyFont="1" applyAlignment="1">
      <alignment horizontal="center" vertical="center"/>
    </xf>
    <xf numFmtId="0" fontId="0" fillId="0" borderId="0" xfId="0"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875"/>
          <c:y val="0.02975"/>
          <c:w val="0.44725"/>
          <c:h val="0.92075"/>
        </c:manualLayout>
      </c:layout>
      <c:doughnutChart>
        <c:varyColors val="1"/>
        <c:ser>
          <c:idx val="1"/>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FF00"/>
              </a:solidFill>
            </c:spPr>
          </c:dPt>
          <c:dPt>
            <c:idx val="4"/>
            <c:spPr>
              <a:solidFill>
                <a:srgbClr val="00FFFF"/>
              </a:solidFill>
            </c:spPr>
          </c:dPt>
          <c:dPt>
            <c:idx val="6"/>
            <c:spPr>
              <a:solidFill>
                <a:srgbClr val="00FF00"/>
              </a:solidFill>
            </c:spPr>
          </c:dPt>
          <c:dLbls>
            <c:dLbl>
              <c:idx val="0"/>
              <c:tx>
                <c:rich>
                  <a:bodyPr vert="horz" rot="0" anchor="ctr"/>
                  <a:lstStyle/>
                  <a:p>
                    <a:pPr algn="ctr">
                      <a:defRPr/>
                    </a:pPr>
                    <a:r>
                      <a:rPr lang="en-US" cap="none" sz="16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1"/>
              <c:tx>
                <c:rich>
                  <a:bodyPr vert="horz" rot="0" anchor="ctr"/>
                  <a:lstStyle/>
                  <a:p>
                    <a:pPr algn="ctr">
                      <a:defRPr/>
                    </a:pPr>
                    <a:r>
                      <a:rPr lang="en-US" cap="none" sz="16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2"/>
              <c:tx>
                <c:rich>
                  <a:bodyPr vert="horz" rot="0" anchor="ctr"/>
                  <a:lstStyle/>
                  <a:p>
                    <a:pPr algn="ctr">
                      <a:defRPr/>
                    </a:pPr>
                    <a:r>
                      <a:rPr lang="en-US" cap="none" sz="16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1200" b="0" i="0" u="none" baseline="0">
                        <a:latin typeface="ＭＳ ゴシック"/>
                        <a:ea typeface="ＭＳ ゴシック"/>
                        <a:cs typeface="ＭＳ ゴシック"/>
                      </a:rPr>
                      <a:t>法適用企業 
22事業
(19.5％)</a:t>
                    </a:r>
                  </a:p>
                </c:rich>
              </c:tx>
              <c:numFmt formatCode="General" sourceLinked="1"/>
              <c:showLegendKey val="0"/>
              <c:showVal val="1"/>
              <c:showBubbleSize val="0"/>
              <c:showCatName val="1"/>
              <c:showSerName val="0"/>
              <c:showPercent val="0"/>
            </c:dLbl>
            <c:dLbl>
              <c:idx val="4"/>
              <c:tx>
                <c:rich>
                  <a:bodyPr vert="horz" rot="0" anchor="ctr"/>
                  <a:lstStyle/>
                  <a:p>
                    <a:pPr algn="ctr">
                      <a:defRPr/>
                    </a:pPr>
                    <a:r>
                      <a:rPr lang="en-US" cap="none" sz="16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5"/>
              <c:tx>
                <c:rich>
                  <a:bodyPr vert="horz" rot="0" anchor="ctr"/>
                  <a:lstStyle/>
                  <a:p>
                    <a:pPr algn="ctr">
                      <a:defRPr/>
                    </a:pPr>
                    <a:r>
                      <a:rPr lang="en-US" cap="none" sz="16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6"/>
              <c:tx>
                <c:rich>
                  <a:bodyPr vert="horz" rot="0" anchor="ctr"/>
                  <a:lstStyle/>
                  <a:p>
                    <a:pPr algn="ctr">
                      <a:defRPr/>
                    </a:pPr>
                    <a:r>
                      <a:rPr lang="en-US" cap="none" sz="16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7"/>
              <c:layout>
                <c:manualLayout>
                  <c:x val="0"/>
                  <c:y val="0"/>
                </c:manualLayout>
              </c:layout>
              <c:tx>
                <c:rich>
                  <a:bodyPr vert="horz" rot="0" anchor="ctr"/>
                  <a:lstStyle/>
                  <a:p>
                    <a:pPr algn="ctr">
                      <a:defRPr/>
                    </a:pPr>
                    <a:r>
                      <a:rPr lang="en-US" cap="none" sz="1200" b="0" i="0" u="none" baseline="0">
                        <a:latin typeface="ＭＳ ゴシック"/>
                        <a:ea typeface="ＭＳ ゴシック"/>
                        <a:cs typeface="ＭＳ ゴシック"/>
                      </a:rPr>
                      <a:t>法非適用企業 
91事業
(80.5％)</a:t>
                    </a:r>
                  </a:p>
                </c:rich>
              </c:tx>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LeaderLines val="1"/>
            <c:showPercent val="0"/>
          </c:dLbls>
          <c:cat>
            <c:strRef>
              <c:f>'1事業数'!$BA$45:$BA$52</c:f>
              <c:strCache/>
            </c:strRef>
          </c:cat>
          <c:val>
            <c:numRef>
              <c:f>'1事業数'!$BC$45:$BC$52</c:f>
              <c:numCache/>
            </c:numRef>
          </c:val>
        </c:ser>
        <c:ser>
          <c:idx val="0"/>
          <c:order val="1"/>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FF00"/>
              </a:solidFill>
            </c:spPr>
          </c:dPt>
          <c:dPt>
            <c:idx val="4"/>
            <c:spPr>
              <a:solidFill>
                <a:srgbClr val="00FFFF"/>
              </a:solidFill>
            </c:spPr>
          </c:dPt>
          <c:dPt>
            <c:idx val="6"/>
            <c:spPr>
              <a:solidFill>
                <a:srgbClr val="00FF00"/>
              </a:solidFill>
            </c:spPr>
          </c:dPt>
          <c:dLbls>
            <c:dLbl>
              <c:idx val="0"/>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上水道 15事業
(13.3％)</a:t>
                    </a:r>
                  </a:p>
                </c:rich>
              </c:tx>
              <c:numFmt formatCode="General" sourceLinked="1"/>
              <c:showLegendKey val="0"/>
              <c:showVal val="1"/>
              <c:showBubbleSize val="0"/>
              <c:showCatName val="1"/>
              <c:showSerName val="0"/>
              <c:showPercent val="0"/>
            </c:dLbl>
            <c:dLbl>
              <c:idx val="1"/>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病院 4事業
(3.5％)</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その他 3事業
(2.7％)</a:t>
                    </a:r>
                  </a:p>
                </c:rich>
              </c:tx>
              <c:numFmt formatCode="General" sourceLinked="1"/>
              <c:showLegendKey val="0"/>
              <c:showVal val="1"/>
              <c:showBubbleSize val="0"/>
              <c:showCatName val="1"/>
              <c:showSerName val="0"/>
              <c:showPercent val="0"/>
            </c:dLbl>
            <c:dLbl>
              <c:idx val="3"/>
              <c:tx>
                <c:rich>
                  <a:bodyPr vert="horz" rot="0" anchor="ctr"/>
                  <a:lstStyle/>
                  <a:p>
                    <a:pPr algn="ctr">
                      <a:defRPr/>
                    </a:pPr>
                    <a:r>
                      <a:rPr lang="en-US" cap="none" sz="16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4"/>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下水道 47事業
(41.6％)</a:t>
                    </a:r>
                  </a:p>
                </c:rich>
              </c:tx>
              <c:numFmt formatCode="General" sourceLinked="1"/>
              <c:showLegendKey val="0"/>
              <c:showVal val="1"/>
              <c:showBubbleSize val="0"/>
              <c:showCatName val="1"/>
              <c:showSerName val="0"/>
              <c:showPercent val="0"/>
            </c:dLbl>
            <c:dLbl>
              <c:idx val="5"/>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簡易水道 16事業
(14.1％)</a:t>
                    </a:r>
                  </a:p>
                </c:rich>
              </c:tx>
              <c:numFmt formatCode="General" sourceLinked="1"/>
              <c:showLegendKey val="0"/>
              <c:showVal val="1"/>
              <c:showBubbleSize val="0"/>
              <c:showCatName val="1"/>
              <c:showSerName val="0"/>
              <c:showPercent val="0"/>
            </c:dLbl>
            <c:dLbl>
              <c:idx val="6"/>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その他 28事業
(24.8％)</a:t>
                    </a:r>
                  </a:p>
                </c:rich>
              </c:tx>
              <c:numFmt formatCode="General" sourceLinked="1"/>
              <c:showLegendKey val="0"/>
              <c:showVal val="1"/>
              <c:showBubbleSize val="0"/>
              <c:showCatName val="1"/>
              <c:showSerName val="0"/>
              <c:showPercent val="0"/>
            </c:dLbl>
            <c:dLbl>
              <c:idx val="7"/>
              <c:tx>
                <c:rich>
                  <a:bodyPr vert="horz" rot="0" anchor="ctr"/>
                  <a:lstStyle/>
                  <a:p>
                    <a:pPr algn="ctr">
                      <a:defRPr/>
                    </a:pPr>
                    <a:r>
                      <a:rPr lang="en-US" cap="none" sz="16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LeaderLines val="1"/>
            <c:showPercent val="0"/>
          </c:dLbls>
          <c:cat>
            <c:strRef>
              <c:f>'1事業数'!$BA$45:$BA$52</c:f>
              <c:strCache/>
            </c:strRef>
          </c:cat>
          <c:val>
            <c:numRef>
              <c:f>'1事業数'!$BB$45:$BB$52</c:f>
              <c:numCache/>
            </c:numRef>
          </c:val>
        </c:ser>
        <c:holeSize val="50"/>
      </c:doughnutChart>
      <c:spPr>
        <a:noFill/>
        <a:ln>
          <a:noFill/>
        </a:ln>
      </c:spPr>
    </c:plotArea>
    <c:legend>
      <c:legendPos val="r"/>
      <c:layout>
        <c:manualLayout>
          <c:xMode val="edge"/>
          <c:yMode val="edge"/>
          <c:x val="0.80525"/>
          <c:y val="0.21275"/>
        </c:manualLayout>
      </c:layout>
      <c:overlay val="0"/>
    </c:legend>
    <c:plotVisOnly val="1"/>
    <c:dispBlanksAs val="gap"/>
    <c:showDLblsOverMax val="0"/>
  </c:chart>
  <c:txPr>
    <a:bodyPr vert="horz" rot="0"/>
    <a:lstStyle/>
    <a:p>
      <a:pPr>
        <a:defRPr lang="en-US" cap="none" sz="1600" b="0" i="0" u="none" baseline="0">
          <a:latin typeface="ＭＳ ゴシック"/>
          <a:ea typeface="ＭＳ ゴシック"/>
          <a:cs typeface="ＭＳ 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02475"/>
          <c:w val="0.4555"/>
          <c:h val="0.93575"/>
        </c:manualLayout>
      </c:layout>
      <c:doughnutChart>
        <c:varyColors val="1"/>
        <c:ser>
          <c:idx val="1"/>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FF00"/>
              </a:solidFill>
            </c:spPr>
          </c:dPt>
          <c:dPt>
            <c:idx val="3"/>
          </c:dPt>
          <c:dPt>
            <c:idx val="4"/>
            <c:spPr>
              <a:solidFill>
                <a:srgbClr val="00FFFF"/>
              </a:solidFill>
            </c:spPr>
          </c:dPt>
          <c:dPt>
            <c:idx val="6"/>
            <c:spPr>
              <a:solidFill>
                <a:srgbClr val="00FF00"/>
              </a:solidFill>
            </c:spPr>
          </c:dPt>
          <c:dLbls>
            <c:dLbl>
              <c:idx val="0"/>
              <c:tx>
                <c:rich>
                  <a:bodyPr vert="horz" rot="0" anchor="ctr"/>
                  <a:lstStyle/>
                  <a:p>
                    <a:pPr algn="ctr">
                      <a:defRPr/>
                    </a:pPr>
                    <a:r>
                      <a:rPr lang="en-US" cap="none" sz="12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1"/>
              <c:tx>
                <c:rich>
                  <a:bodyPr vert="horz" rot="0" anchor="ctr"/>
                  <a:lstStyle/>
                  <a:p>
                    <a:pPr algn="ctr">
                      <a:defRPr/>
                    </a:pPr>
                    <a:r>
                      <a:rPr lang="en-US" cap="none" sz="12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2"/>
              <c:tx>
                <c:rich>
                  <a:bodyPr vert="horz" rot="0" anchor="ctr"/>
                  <a:lstStyle/>
                  <a:p>
                    <a:pPr algn="ctr">
                      <a:defRPr/>
                    </a:pPr>
                    <a:r>
                      <a:rPr lang="en-US" cap="none" sz="12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1200" b="0" i="0" u="none" baseline="0">
                        <a:latin typeface="ＭＳ ゴシック"/>
                        <a:ea typeface="ＭＳ ゴシック"/>
                        <a:cs typeface="ＭＳ ゴシック"/>
                      </a:rPr>
                      <a:t>法適用企業
1,452人
(68.2％)</a:t>
                    </a:r>
                  </a:p>
                </c:rich>
              </c:tx>
              <c:numFmt formatCode="General" sourceLinked="1"/>
              <c:showLegendKey val="0"/>
              <c:showVal val="1"/>
              <c:showBubbleSize val="0"/>
              <c:showCatName val="1"/>
              <c:showSerName val="0"/>
              <c:showPercent val="0"/>
            </c:dLbl>
            <c:dLbl>
              <c:idx val="4"/>
              <c:tx>
                <c:rich>
                  <a:bodyPr vert="horz" rot="0" anchor="ctr"/>
                  <a:lstStyle/>
                  <a:p>
                    <a:pPr algn="ctr">
                      <a:defRPr/>
                    </a:pPr>
                    <a:r>
                      <a:rPr lang="en-US" cap="none" sz="12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5"/>
              <c:tx>
                <c:rich>
                  <a:bodyPr vert="horz" rot="0" anchor="ctr"/>
                  <a:lstStyle/>
                  <a:p>
                    <a:pPr algn="ctr">
                      <a:defRPr/>
                    </a:pPr>
                    <a:r>
                      <a:rPr lang="en-US" cap="none" sz="12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6"/>
              <c:tx>
                <c:rich>
                  <a:bodyPr vert="horz" rot="0" anchor="ctr"/>
                  <a:lstStyle/>
                  <a:p>
                    <a:pPr algn="ctr">
                      <a:defRPr/>
                    </a:pPr>
                    <a:r>
                      <a:rPr lang="en-US" cap="none" sz="12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7"/>
              <c:layout>
                <c:manualLayout>
                  <c:x val="0"/>
                  <c:y val="0"/>
                </c:manualLayout>
              </c:layout>
              <c:tx>
                <c:rich>
                  <a:bodyPr vert="horz" rot="0" anchor="ctr"/>
                  <a:lstStyle/>
                  <a:p>
                    <a:pPr algn="ctr">
                      <a:defRPr/>
                    </a:pPr>
                    <a:r>
                      <a:rPr lang="en-US" cap="none" sz="1200" b="0" i="0" u="none" baseline="0">
                        <a:latin typeface="ＭＳ ゴシック"/>
                        <a:ea typeface="ＭＳ ゴシック"/>
                        <a:cs typeface="ＭＳ ゴシック"/>
                      </a:rPr>
                      <a:t>法非適用企業
677人
(31.8％)</a:t>
                    </a:r>
                  </a:p>
                </c:rich>
              </c:tx>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LeaderLines val="1"/>
            <c:showPercent val="0"/>
          </c:dLbls>
          <c:cat>
            <c:strRef>
              <c:f>'2職員数'!$BA$45:$BA$52</c:f>
              <c:strCache/>
            </c:strRef>
          </c:cat>
          <c:val>
            <c:numRef>
              <c:f>'2職員数'!$BC$45:$BC$52</c:f>
              <c:numCache/>
            </c:numRef>
          </c:val>
        </c:ser>
        <c:ser>
          <c:idx val="0"/>
          <c:order val="1"/>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FF00"/>
              </a:solidFill>
            </c:spPr>
          </c:dPt>
          <c:dPt>
            <c:idx val="4"/>
            <c:spPr>
              <a:solidFill>
                <a:srgbClr val="00FFFF"/>
              </a:solidFill>
            </c:spPr>
          </c:dPt>
          <c:dPt>
            <c:idx val="5"/>
          </c:dPt>
          <c:dPt>
            <c:idx val="6"/>
            <c:spPr>
              <a:solidFill>
                <a:srgbClr val="00FF00"/>
              </a:solidFill>
            </c:spPr>
          </c:dPt>
          <c:dLbls>
            <c:dLbl>
              <c:idx val="0"/>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病院 931人
(43.7％)</a:t>
                    </a:r>
                  </a:p>
                </c:rich>
              </c:tx>
              <c:numFmt formatCode="General" sourceLinked="1"/>
              <c:showLegendKey val="0"/>
              <c:showVal val="1"/>
              <c:showBubbleSize val="0"/>
              <c:showCatName val="1"/>
              <c:showSerName val="0"/>
              <c:showPercent val="0"/>
            </c:dLbl>
            <c:dLbl>
              <c:idx val="1"/>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上水道 506人
(23.8％)</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その他 15人
(0.7％)</a:t>
                    </a:r>
                  </a:p>
                </c:rich>
              </c:tx>
              <c:numFmt formatCode="General" sourceLinked="1"/>
              <c:showLegendKey val="0"/>
              <c:showVal val="1"/>
              <c:showBubbleSize val="0"/>
              <c:showCatName val="1"/>
              <c:showSerName val="0"/>
              <c:showPercent val="0"/>
            </c:dLbl>
            <c:dLbl>
              <c:idx val="3"/>
              <c:tx>
                <c:rich>
                  <a:bodyPr vert="horz" rot="0" anchor="ctr"/>
                  <a:lstStyle/>
                  <a:p>
                    <a:pPr algn="ctr">
                      <a:defRPr/>
                    </a:pPr>
                    <a:r>
                      <a:rPr lang="en-US" cap="none" sz="12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4"/>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介護 279人
(13.1％)</a:t>
                    </a:r>
                  </a:p>
                </c:rich>
              </c:tx>
              <c:numFmt formatCode="General" sourceLinked="1"/>
              <c:showLegendKey val="0"/>
              <c:showVal val="1"/>
              <c:showBubbleSize val="0"/>
              <c:showCatName val="1"/>
              <c:showSerName val="0"/>
              <c:showPercent val="0"/>
            </c:dLbl>
            <c:dLbl>
              <c:idx val="5"/>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下水道 267人
(12.5％)</a:t>
                    </a:r>
                  </a:p>
                </c:rich>
              </c:tx>
              <c:numFmt formatCode="General" sourceLinked="1"/>
              <c:showLegendKey val="0"/>
              <c:showVal val="1"/>
              <c:showBubbleSize val="0"/>
              <c:showCatName val="1"/>
              <c:showSerName val="0"/>
              <c:showPercent val="0"/>
            </c:dLbl>
            <c:dLbl>
              <c:idx val="6"/>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その他 131人
(6.2％)</a:t>
                    </a:r>
                  </a:p>
                </c:rich>
              </c:tx>
              <c:numFmt formatCode="General" sourceLinked="1"/>
              <c:showLegendKey val="0"/>
              <c:showVal val="1"/>
              <c:showBubbleSize val="0"/>
              <c:showCatName val="1"/>
              <c:showSerName val="0"/>
              <c:showPercent val="0"/>
            </c:dLbl>
            <c:dLbl>
              <c:idx val="7"/>
              <c:tx>
                <c:rich>
                  <a:bodyPr vert="horz" rot="0" anchor="ctr"/>
                  <a:lstStyle/>
                  <a:p>
                    <a:pPr algn="ctr">
                      <a:defRPr/>
                    </a:pPr>
                    <a:r>
                      <a:rPr lang="en-US" cap="none" sz="12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LeaderLines val="1"/>
            <c:showPercent val="0"/>
          </c:dLbls>
          <c:cat>
            <c:strRef>
              <c:f>'2職員数'!$BA$45:$BA$52</c:f>
              <c:strCache/>
            </c:strRef>
          </c:cat>
          <c:val>
            <c:numRef>
              <c:f>'2職員数'!$BB$45:$BB$52</c:f>
              <c:numCache/>
            </c:numRef>
          </c:val>
        </c:ser>
        <c:holeSize val="50"/>
      </c:doughnutChart>
      <c:spPr>
        <a:noFill/>
        <a:ln>
          <a:noFill/>
        </a:ln>
      </c:spPr>
    </c:plotArea>
    <c:legend>
      <c:legendPos val="r"/>
      <c:layout>
        <c:manualLayout>
          <c:xMode val="edge"/>
          <c:yMode val="edge"/>
          <c:x val="0.7965"/>
          <c:y val="0.203"/>
        </c:manualLayout>
      </c:layout>
      <c:overlay val="0"/>
    </c:legend>
    <c:plotVisOnly val="1"/>
    <c:dispBlanksAs val="gap"/>
    <c:showDLblsOverMax val="0"/>
  </c:chart>
  <c:txPr>
    <a:bodyPr vert="horz" rot="0"/>
    <a:lstStyle/>
    <a:p>
      <a:pPr>
        <a:defRPr lang="en-US" cap="none" sz="1675" b="0" i="0" u="none" baseline="0">
          <a:latin typeface="ＭＳ ゴシック"/>
          <a:ea typeface="ＭＳ ゴシック"/>
          <a:cs typeface="ＭＳ 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25"/>
          <c:y val="0.03475"/>
          <c:w val="0.44375"/>
          <c:h val="0.91325"/>
        </c:manualLayout>
      </c:layout>
      <c:doughnutChart>
        <c:varyColors val="1"/>
        <c:ser>
          <c:idx val="1"/>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FF00"/>
              </a:solidFill>
            </c:spPr>
          </c:dPt>
          <c:dPt>
            <c:idx val="4"/>
            <c:spPr>
              <a:solidFill>
                <a:srgbClr val="00FFFF"/>
              </a:solidFill>
            </c:spPr>
          </c:dPt>
          <c:dPt>
            <c:idx val="6"/>
            <c:spPr>
              <a:solidFill>
                <a:srgbClr val="00FF00"/>
              </a:solidFill>
            </c:spPr>
          </c:dPt>
          <c:dLbls>
            <c:dLbl>
              <c:idx val="0"/>
              <c:tx>
                <c:rich>
                  <a:bodyPr vert="horz" rot="0" anchor="ctr"/>
                  <a:lstStyle/>
                  <a:p>
                    <a:pPr algn="ctr">
                      <a:defRPr/>
                    </a:pPr>
                    <a:r>
                      <a:rPr lang="en-US" cap="none" sz="12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1"/>
              <c:tx>
                <c:rich>
                  <a:bodyPr vert="horz" rot="0" anchor="ctr"/>
                  <a:lstStyle/>
                  <a:p>
                    <a:pPr algn="ctr">
                      <a:defRPr/>
                    </a:pPr>
                    <a:r>
                      <a:rPr lang="en-US" cap="none" sz="12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2"/>
              <c:tx>
                <c:rich>
                  <a:bodyPr vert="horz" rot="0" anchor="ctr"/>
                  <a:lstStyle/>
                  <a:p>
                    <a:pPr algn="ctr">
                      <a:defRPr/>
                    </a:pPr>
                    <a:r>
                      <a:rPr lang="en-US" cap="none" sz="12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1200" b="0" i="0" u="none" baseline="0">
                        <a:latin typeface="ＭＳ ゴシック"/>
                        <a:ea typeface="ＭＳ ゴシック"/>
                        <a:cs typeface="ＭＳ ゴシック"/>
                      </a:rPr>
                      <a:t>法適用企業
 42,810百万円
(43.7％)</a:t>
                    </a:r>
                  </a:p>
                </c:rich>
              </c:tx>
              <c:numFmt formatCode="General" sourceLinked="1"/>
              <c:showLegendKey val="0"/>
              <c:showVal val="1"/>
              <c:showBubbleSize val="0"/>
              <c:showCatName val="1"/>
              <c:showSerName val="0"/>
              <c:showPercent val="0"/>
            </c:dLbl>
            <c:dLbl>
              <c:idx val="4"/>
              <c:tx>
                <c:rich>
                  <a:bodyPr vert="horz" rot="0" anchor="ctr"/>
                  <a:lstStyle/>
                  <a:p>
                    <a:pPr algn="ctr">
                      <a:defRPr/>
                    </a:pPr>
                    <a:r>
                      <a:rPr lang="en-US" cap="none" sz="12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5"/>
              <c:tx>
                <c:rich>
                  <a:bodyPr vert="horz" rot="0" anchor="ctr"/>
                  <a:lstStyle/>
                  <a:p>
                    <a:pPr algn="ctr">
                      <a:defRPr/>
                    </a:pPr>
                    <a:r>
                      <a:rPr lang="en-US" cap="none" sz="12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6"/>
              <c:tx>
                <c:rich>
                  <a:bodyPr vert="horz" rot="0" anchor="ctr"/>
                  <a:lstStyle/>
                  <a:p>
                    <a:pPr algn="ctr">
                      <a:defRPr/>
                    </a:pPr>
                    <a:r>
                      <a:rPr lang="en-US" cap="none" sz="12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7"/>
              <c:layout>
                <c:manualLayout>
                  <c:x val="0"/>
                  <c:y val="0"/>
                </c:manualLayout>
              </c:layout>
              <c:tx>
                <c:rich>
                  <a:bodyPr vert="horz" rot="0" anchor="ctr"/>
                  <a:lstStyle/>
                  <a:p>
                    <a:pPr algn="ctr">
                      <a:defRPr/>
                    </a:pPr>
                    <a:r>
                      <a:rPr lang="en-US" cap="none" sz="1200" b="0" i="0" u="none" baseline="0">
                        <a:latin typeface="ＭＳ ゴシック"/>
                        <a:ea typeface="ＭＳ ゴシック"/>
                        <a:cs typeface="ＭＳ ゴシック"/>
                      </a:rPr>
                      <a:t>法非適用企業 
55,226百万円
(56.3％)</a:t>
                    </a:r>
                  </a:p>
                </c:rich>
              </c:tx>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LeaderLines val="1"/>
            <c:showPercent val="0"/>
          </c:dLbls>
          <c:cat>
            <c:strRef>
              <c:f>'3決算規模'!$BA$46:$BA$53</c:f>
              <c:strCache/>
            </c:strRef>
          </c:cat>
          <c:val>
            <c:numRef>
              <c:f>'3決算規模'!$BC$46:$BC$53</c:f>
              <c:numCache/>
            </c:numRef>
          </c:val>
        </c:ser>
        <c:ser>
          <c:idx val="0"/>
          <c:order val="1"/>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FF00"/>
              </a:solidFill>
            </c:spPr>
          </c:dPt>
          <c:dPt>
            <c:idx val="4"/>
            <c:spPr>
              <a:solidFill>
                <a:srgbClr val="00FFFF"/>
              </a:solidFill>
            </c:spPr>
          </c:dPt>
          <c:dPt>
            <c:idx val="6"/>
            <c:spPr>
              <a:solidFill>
                <a:srgbClr val="00FF00"/>
              </a:solidFill>
            </c:spPr>
          </c:dPt>
          <c:dLbls>
            <c:dLbl>
              <c:idx val="0"/>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上水道 28,505百万円
(29.1％)</a:t>
                    </a:r>
                  </a:p>
                </c:rich>
              </c:tx>
              <c:numFmt formatCode="General" sourceLinked="1"/>
              <c:showLegendKey val="0"/>
              <c:showVal val="1"/>
              <c:showBubbleSize val="0"/>
              <c:showCatName val="1"/>
              <c:showSerName val="0"/>
              <c:showPercent val="0"/>
            </c:dLbl>
            <c:dLbl>
              <c:idx val="1"/>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病院 12,572百万円
(12.8％)</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その他 1,733百万円
(1.8％)</a:t>
                    </a:r>
                  </a:p>
                </c:rich>
              </c:tx>
              <c:numFmt formatCode="General" sourceLinked="1"/>
              <c:showLegendKey val="0"/>
              <c:showVal val="1"/>
              <c:showBubbleSize val="0"/>
              <c:showCatName val="1"/>
              <c:showSerName val="0"/>
              <c:showPercent val="0"/>
            </c:dLbl>
            <c:dLbl>
              <c:idx val="3"/>
              <c:tx>
                <c:rich>
                  <a:bodyPr vert="horz" rot="0" anchor="ctr"/>
                  <a:lstStyle/>
                  <a:p>
                    <a:pPr algn="ctr">
                      <a:defRPr/>
                    </a:pPr>
                    <a:r>
                      <a:rPr lang="en-US" cap="none" sz="12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4"/>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下水道 44,885百万円
(45.8％)</a:t>
                    </a:r>
                  </a:p>
                </c:rich>
              </c:tx>
              <c:numFmt formatCode="General" sourceLinked="1"/>
              <c:showLegendKey val="0"/>
              <c:showVal val="1"/>
              <c:showBubbleSize val="0"/>
              <c:showCatName val="1"/>
              <c:showSerName val="0"/>
              <c:showPercent val="0"/>
            </c:dLbl>
            <c:dLbl>
              <c:idx val="5"/>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簡易水道 5,097百万円
(5.2％)</a:t>
                    </a:r>
                  </a:p>
                </c:rich>
              </c:tx>
              <c:numFmt formatCode="General" sourceLinked="1"/>
              <c:showLegendKey val="0"/>
              <c:showVal val="1"/>
              <c:showBubbleSize val="0"/>
              <c:showCatName val="1"/>
              <c:showSerName val="0"/>
              <c:showPercent val="0"/>
            </c:dLbl>
            <c:dLbl>
              <c:idx val="6"/>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その他 5,244百万円
(5.3％)</a:t>
                    </a:r>
                  </a:p>
                </c:rich>
              </c:tx>
              <c:numFmt formatCode="General" sourceLinked="1"/>
              <c:showLegendKey val="0"/>
              <c:showVal val="1"/>
              <c:showBubbleSize val="0"/>
              <c:showCatName val="1"/>
              <c:showSerName val="0"/>
              <c:showPercent val="0"/>
            </c:dLbl>
            <c:dLbl>
              <c:idx val="7"/>
              <c:tx>
                <c:rich>
                  <a:bodyPr vert="horz" rot="0" anchor="ctr"/>
                  <a:lstStyle/>
                  <a:p>
                    <a:pPr algn="ctr">
                      <a:defRPr/>
                    </a:pPr>
                    <a:r>
                      <a:rPr lang="en-US" cap="none" sz="12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LeaderLines val="1"/>
            <c:showPercent val="0"/>
          </c:dLbls>
          <c:cat>
            <c:strRef>
              <c:f>'3決算規模'!$BA$46:$BA$53</c:f>
              <c:strCache/>
            </c:strRef>
          </c:cat>
          <c:val>
            <c:numRef>
              <c:f>'3決算規模'!$BB$46:$BB$53</c:f>
              <c:numCache/>
            </c:numRef>
          </c:val>
        </c:ser>
        <c:holeSize val="50"/>
      </c:doughnutChart>
      <c:spPr>
        <a:noFill/>
        <a:ln>
          <a:noFill/>
        </a:ln>
      </c:spPr>
    </c:plotArea>
    <c:legend>
      <c:legendPos val="r"/>
      <c:layout>
        <c:manualLayout>
          <c:xMode val="edge"/>
          <c:yMode val="edge"/>
          <c:x val="0.7785"/>
          <c:y val="0.17875"/>
        </c:manualLayout>
      </c:layout>
      <c:overlay val="0"/>
    </c:legend>
    <c:plotVisOnly val="1"/>
    <c:dispBlanksAs val="gap"/>
    <c:showDLblsOverMax val="0"/>
  </c:chart>
  <c:txPr>
    <a:bodyPr vert="horz" rot="0"/>
    <a:lstStyle/>
    <a:p>
      <a:pPr>
        <a:defRPr lang="en-US" cap="none" sz="1775" b="0" i="0" u="none" baseline="0">
          <a:latin typeface="ＭＳ ゴシック"/>
          <a:ea typeface="ＭＳ ゴシック"/>
          <a:cs typeface="ＭＳ 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05"/>
          <c:y val="0.05875"/>
          <c:w val="0.50125"/>
          <c:h val="0.893"/>
        </c:manualLayout>
      </c:layout>
      <c:doughnutChart>
        <c:varyColors val="1"/>
        <c:ser>
          <c:idx val="1"/>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FF00"/>
              </a:solidFill>
            </c:spPr>
          </c:dPt>
          <c:dPt>
            <c:idx val="4"/>
            <c:spPr>
              <a:solidFill>
                <a:srgbClr val="00FFFF"/>
              </a:solidFill>
            </c:spPr>
          </c:dPt>
          <c:dPt>
            <c:idx val="6"/>
            <c:spPr>
              <a:solidFill>
                <a:srgbClr val="00FF00"/>
              </a:solidFill>
            </c:spPr>
          </c:dPt>
          <c:dLbls>
            <c:dLbl>
              <c:idx val="0"/>
              <c:tx>
                <c:rich>
                  <a:bodyPr vert="horz" rot="0" anchor="ctr"/>
                  <a:lstStyle/>
                  <a:p>
                    <a:pPr algn="ctr">
                      <a:defRPr/>
                    </a:pPr>
                    <a:r>
                      <a:rPr lang="en-US" cap="none" sz="19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1"/>
              <c:tx>
                <c:rich>
                  <a:bodyPr vert="horz" rot="0" anchor="ctr"/>
                  <a:lstStyle/>
                  <a:p>
                    <a:pPr algn="ctr">
                      <a:defRPr/>
                    </a:pPr>
                    <a:r>
                      <a:rPr lang="en-US" cap="none" sz="19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2"/>
              <c:tx>
                <c:rich>
                  <a:bodyPr vert="horz" rot="0" anchor="ctr"/>
                  <a:lstStyle/>
                  <a:p>
                    <a:pPr algn="ctr">
                      <a:defRPr/>
                    </a:pPr>
                    <a:r>
                      <a:rPr lang="en-US" cap="none" sz="19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1200" b="0" i="0" u="none" baseline="0">
                        <a:latin typeface="ＭＳ ゴシック"/>
                        <a:ea typeface="ＭＳ ゴシック"/>
                        <a:cs typeface="ＭＳ ゴシック"/>
                      </a:rPr>
                      <a:t>法適用企業 
2,135百万円
(12.8％)</a:t>
                    </a:r>
                  </a:p>
                </c:rich>
              </c:tx>
              <c:numFmt formatCode="General" sourceLinked="1"/>
              <c:showLegendKey val="0"/>
              <c:showVal val="1"/>
              <c:showBubbleSize val="0"/>
              <c:showCatName val="1"/>
              <c:showSerName val="0"/>
              <c:showPercent val="0"/>
            </c:dLbl>
            <c:dLbl>
              <c:idx val="4"/>
              <c:tx>
                <c:rich>
                  <a:bodyPr vert="horz" rot="0" anchor="ctr"/>
                  <a:lstStyle/>
                  <a:p>
                    <a:pPr algn="ctr">
                      <a:defRPr/>
                    </a:pPr>
                    <a:r>
                      <a:rPr lang="en-US" cap="none" sz="19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5"/>
              <c:tx>
                <c:rich>
                  <a:bodyPr vert="horz" rot="0" anchor="ctr"/>
                  <a:lstStyle/>
                  <a:p>
                    <a:pPr algn="ctr">
                      <a:defRPr/>
                    </a:pPr>
                    <a:r>
                      <a:rPr lang="en-US" cap="none" sz="19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6"/>
              <c:tx>
                <c:rich>
                  <a:bodyPr vert="horz" rot="0" anchor="ctr"/>
                  <a:lstStyle/>
                  <a:p>
                    <a:pPr algn="ctr">
                      <a:defRPr/>
                    </a:pPr>
                    <a:r>
                      <a:rPr lang="en-US" cap="none" sz="19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7"/>
              <c:layout>
                <c:manualLayout>
                  <c:x val="0"/>
                  <c:y val="0"/>
                </c:manualLayout>
              </c:layout>
              <c:tx>
                <c:rich>
                  <a:bodyPr vert="horz" rot="0" anchor="ctr"/>
                  <a:lstStyle/>
                  <a:p>
                    <a:pPr algn="ctr">
                      <a:defRPr/>
                    </a:pPr>
                    <a:r>
                      <a:rPr lang="en-US" cap="none" sz="1200" b="0" i="0" u="none" baseline="0">
                        <a:latin typeface="ＭＳ ゴシック"/>
                        <a:ea typeface="ＭＳ ゴシック"/>
                        <a:cs typeface="ＭＳ ゴシック"/>
                      </a:rPr>
                      <a:t>法非適用企業
14,601百万円
(87.2％)</a:t>
                    </a:r>
                  </a:p>
                </c:rich>
              </c:tx>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LeaderLines val="1"/>
            <c:showPercent val="0"/>
          </c:dLbls>
          <c:cat>
            <c:strRef>
              <c:f>'6他会計繰入金1'!$BA$19:$BA$26</c:f>
              <c:strCache/>
            </c:strRef>
          </c:cat>
          <c:val>
            <c:numRef>
              <c:f>'6他会計繰入金1'!$BC$19:$BC$26</c:f>
              <c:numCache/>
            </c:numRef>
          </c:val>
        </c:ser>
        <c:ser>
          <c:idx val="0"/>
          <c:order val="1"/>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FF00"/>
              </a:solidFill>
            </c:spPr>
          </c:dPt>
          <c:dPt>
            <c:idx val="4"/>
            <c:spPr>
              <a:solidFill>
                <a:srgbClr val="00FFFF"/>
              </a:solidFill>
            </c:spPr>
          </c:dPt>
          <c:dPt>
            <c:idx val="6"/>
            <c:spPr>
              <a:solidFill>
                <a:srgbClr val="00FF00"/>
              </a:solidFill>
            </c:spPr>
          </c:dPt>
          <c:dLbls>
            <c:dLbl>
              <c:idx val="0"/>
              <c:layout>
                <c:manualLayout>
                  <c:x val="0"/>
                  <c:y val="0"/>
                </c:manualLayout>
              </c:layout>
              <c:tx>
                <c:rich>
                  <a:bodyPr vert="horz" rot="0" anchor="ctr"/>
                  <a:lstStyle/>
                  <a:p>
                    <a:pPr algn="ctr">
                      <a:defRPr/>
                    </a:pPr>
                    <a:r>
                      <a:rPr lang="en-US" cap="none" sz="1075" b="0" i="0" u="none" baseline="0">
                        <a:latin typeface="ＭＳ ゴシック"/>
                        <a:ea typeface="ＭＳ ゴシック"/>
                        <a:cs typeface="ＭＳ ゴシック"/>
                      </a:rPr>
                      <a:t>上水道 820百万円
(4.9％)</a:t>
                    </a:r>
                  </a:p>
                </c:rich>
              </c:tx>
              <c:numFmt formatCode="General" sourceLinked="1"/>
              <c:showLegendKey val="0"/>
              <c:showVal val="1"/>
              <c:showBubbleSize val="0"/>
              <c:showCatName val="1"/>
              <c:showSerName val="0"/>
              <c:showPercent val="0"/>
            </c:dLbl>
            <c:dLbl>
              <c:idx val="1"/>
              <c:layout>
                <c:manualLayout>
                  <c:x val="0"/>
                  <c:y val="0"/>
                </c:manualLayout>
              </c:layout>
              <c:tx>
                <c:rich>
                  <a:bodyPr vert="horz" rot="0" anchor="ctr"/>
                  <a:lstStyle/>
                  <a:p>
                    <a:pPr algn="ctr">
                      <a:defRPr/>
                    </a:pPr>
                    <a:r>
                      <a:rPr lang="en-US" cap="none" sz="1075" b="0" i="0" u="none" baseline="0">
                        <a:latin typeface="ＭＳ ゴシック"/>
                        <a:ea typeface="ＭＳ ゴシック"/>
                        <a:cs typeface="ＭＳ ゴシック"/>
                      </a:rPr>
                      <a:t>病院 720百万円
(4.3％)</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75" b="0" i="0" u="none" baseline="0">
                        <a:latin typeface="ＭＳ ゴシック"/>
                        <a:ea typeface="ＭＳ ゴシック"/>
                        <a:cs typeface="ＭＳ ゴシック"/>
                      </a:rPr>
                      <a:t>その他 595百万円
(3.6％)</a:t>
                    </a:r>
                  </a:p>
                </c:rich>
              </c:tx>
              <c:numFmt formatCode="General" sourceLinked="1"/>
              <c:showLegendKey val="0"/>
              <c:showVal val="1"/>
              <c:showBubbleSize val="0"/>
              <c:showCatName val="1"/>
              <c:showSerName val="0"/>
              <c:showPercent val="0"/>
            </c:dLbl>
            <c:dLbl>
              <c:idx val="3"/>
              <c:tx>
                <c:rich>
                  <a:bodyPr vert="horz" rot="0" anchor="ctr"/>
                  <a:lstStyle/>
                  <a:p>
                    <a:pPr algn="ctr">
                      <a:defRPr/>
                    </a:pPr>
                    <a:r>
                      <a:rPr lang="en-US" cap="none" sz="19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4"/>
              <c:layout>
                <c:manualLayout>
                  <c:x val="0"/>
                  <c:y val="0"/>
                </c:manualLayout>
              </c:layout>
              <c:tx>
                <c:rich>
                  <a:bodyPr vert="horz" rot="0" anchor="ctr"/>
                  <a:lstStyle/>
                  <a:p>
                    <a:pPr algn="ctr">
                      <a:defRPr/>
                    </a:pPr>
                    <a:r>
                      <a:rPr lang="en-US" cap="none" sz="1075" b="0" i="0" u="none" baseline="0">
                        <a:latin typeface="ＭＳ ゴシック"/>
                        <a:ea typeface="ＭＳ ゴシック"/>
                        <a:cs typeface="ＭＳ ゴシック"/>
                      </a:rPr>
                      <a:t>下水道 12,708百万円
(75.9％)</a:t>
                    </a:r>
                  </a:p>
                </c:rich>
              </c:tx>
              <c:numFmt formatCode="General" sourceLinked="1"/>
              <c:showLegendKey val="0"/>
              <c:showVal val="1"/>
              <c:showBubbleSize val="0"/>
              <c:showCatName val="1"/>
              <c:showSerName val="0"/>
              <c:showPercent val="0"/>
            </c:dLbl>
            <c:dLbl>
              <c:idx val="5"/>
              <c:layout>
                <c:manualLayout>
                  <c:x val="0"/>
                  <c:y val="0"/>
                </c:manualLayout>
              </c:layout>
              <c:tx>
                <c:rich>
                  <a:bodyPr vert="horz" rot="0" anchor="ctr"/>
                  <a:lstStyle/>
                  <a:p>
                    <a:pPr algn="ctr">
                      <a:defRPr/>
                    </a:pPr>
                    <a:r>
                      <a:rPr lang="en-US" cap="none" sz="1075" b="0" i="0" u="none" baseline="0">
                        <a:latin typeface="ＭＳ ゴシック"/>
                        <a:ea typeface="ＭＳ ゴシック"/>
                        <a:cs typeface="ＭＳ ゴシック"/>
                      </a:rPr>
                      <a:t>簡易水道 1,392百万円
(8.3％)</a:t>
                    </a:r>
                  </a:p>
                </c:rich>
              </c:tx>
              <c:numFmt formatCode="General" sourceLinked="1"/>
              <c:showLegendKey val="0"/>
              <c:showVal val="1"/>
              <c:showBubbleSize val="0"/>
              <c:showCatName val="1"/>
              <c:showSerName val="0"/>
              <c:showPercent val="0"/>
            </c:dLbl>
            <c:dLbl>
              <c:idx val="6"/>
              <c:layout>
                <c:manualLayout>
                  <c:x val="0"/>
                  <c:y val="0"/>
                </c:manualLayout>
              </c:layout>
              <c:tx>
                <c:rich>
                  <a:bodyPr vert="horz" rot="0" anchor="ctr"/>
                  <a:lstStyle/>
                  <a:p>
                    <a:pPr algn="ctr">
                      <a:defRPr/>
                    </a:pPr>
                    <a:r>
                      <a:rPr lang="en-US" cap="none" sz="1075" b="0" i="0" u="none" baseline="0">
                        <a:latin typeface="ＭＳ ゴシック"/>
                        <a:ea typeface="ＭＳ ゴシック"/>
                        <a:cs typeface="ＭＳ ゴシック"/>
                      </a:rPr>
                      <a:t>その他 501百万円
(3.0％)</a:t>
                    </a:r>
                  </a:p>
                </c:rich>
              </c:tx>
              <c:numFmt formatCode="General" sourceLinked="1"/>
              <c:showLegendKey val="0"/>
              <c:showVal val="1"/>
              <c:showBubbleSize val="0"/>
              <c:showCatName val="1"/>
              <c:showSerName val="0"/>
              <c:showPercent val="0"/>
            </c:dLbl>
            <c:dLbl>
              <c:idx val="7"/>
              <c:delete val="1"/>
            </c:dLbl>
            <c:numFmt formatCode="General" sourceLinked="1"/>
            <c:showLegendKey val="0"/>
            <c:showVal val="1"/>
            <c:showBubbleSize val="0"/>
            <c:showCatName val="1"/>
            <c:showSerName val="0"/>
            <c:showLeaderLines val="1"/>
            <c:showPercent val="0"/>
          </c:dLbls>
          <c:cat>
            <c:strRef>
              <c:f>'6他会計繰入金1'!$BA$19:$BA$26</c:f>
              <c:strCache/>
            </c:strRef>
          </c:cat>
          <c:val>
            <c:numRef>
              <c:f>'6他会計繰入金1'!$BB$19:$BB$26</c:f>
              <c:numCache/>
            </c:numRef>
          </c:val>
        </c:ser>
        <c:holeSize val="50"/>
      </c:doughnutChart>
      <c:spPr>
        <a:noFill/>
        <a:ln>
          <a:noFill/>
        </a:ln>
      </c:spPr>
    </c:plotArea>
    <c:legend>
      <c:legendPos val="r"/>
      <c:legendEntry>
        <c:idx val="7"/>
        <c:txPr>
          <a:bodyPr vert="horz" rot="0"/>
          <a:lstStyle/>
          <a:p>
            <a:pPr>
              <a:defRPr lang="en-US" cap="none" sz="1800" b="0" i="0" u="none" baseline="0">
                <a:latin typeface="ＭＳ ゴシック"/>
                <a:ea typeface="ＭＳ ゴシック"/>
                <a:cs typeface="ＭＳ ゴシック"/>
              </a:defRPr>
            </a:pPr>
          </a:p>
        </c:txPr>
      </c:legendEntry>
      <c:legendEntry>
        <c:idx val="6"/>
        <c:txPr>
          <a:bodyPr vert="horz" rot="0"/>
          <a:lstStyle/>
          <a:p>
            <a:pPr>
              <a:defRPr lang="en-US" cap="none" sz="1800" b="0" i="0" u="none" baseline="0">
                <a:latin typeface="ＭＳ ゴシック"/>
                <a:ea typeface="ＭＳ ゴシック"/>
                <a:cs typeface="ＭＳ ゴシック"/>
              </a:defRPr>
            </a:pPr>
          </a:p>
        </c:txPr>
      </c:legendEntry>
      <c:legendEntry>
        <c:idx val="5"/>
        <c:txPr>
          <a:bodyPr vert="horz" rot="0"/>
          <a:lstStyle/>
          <a:p>
            <a:pPr>
              <a:defRPr lang="en-US" cap="none" sz="1800" b="0" i="0" u="none" baseline="0">
                <a:latin typeface="ＭＳ ゴシック"/>
                <a:ea typeface="ＭＳ ゴシック"/>
                <a:cs typeface="ＭＳ ゴシック"/>
              </a:defRPr>
            </a:pPr>
          </a:p>
        </c:txPr>
      </c:legendEntry>
      <c:legendEntry>
        <c:idx val="4"/>
        <c:txPr>
          <a:bodyPr vert="horz" rot="0"/>
          <a:lstStyle/>
          <a:p>
            <a:pPr>
              <a:defRPr lang="en-US" cap="none" sz="1800" b="0" i="0" u="none" baseline="0">
                <a:latin typeface="ＭＳ ゴシック"/>
                <a:ea typeface="ＭＳ ゴシック"/>
                <a:cs typeface="ＭＳ ゴシック"/>
              </a:defRPr>
            </a:pPr>
          </a:p>
        </c:txPr>
      </c:legendEntry>
      <c:legendEntry>
        <c:idx val="3"/>
        <c:txPr>
          <a:bodyPr vert="horz" rot="0"/>
          <a:lstStyle/>
          <a:p>
            <a:pPr>
              <a:defRPr lang="en-US" cap="none" sz="1800" b="0" i="0" u="none" baseline="0">
                <a:latin typeface="ＭＳ ゴシック"/>
                <a:ea typeface="ＭＳ ゴシック"/>
                <a:cs typeface="ＭＳ ゴシック"/>
              </a:defRPr>
            </a:pPr>
          </a:p>
        </c:txPr>
      </c:legendEntry>
      <c:legendEntry>
        <c:idx val="2"/>
        <c:txPr>
          <a:bodyPr vert="horz" rot="0"/>
          <a:lstStyle/>
          <a:p>
            <a:pPr>
              <a:defRPr lang="en-US" cap="none" sz="1800" b="0" i="0" u="none" baseline="0">
                <a:latin typeface="ＭＳ ゴシック"/>
                <a:ea typeface="ＭＳ ゴシック"/>
                <a:cs typeface="ＭＳ ゴシック"/>
              </a:defRPr>
            </a:pPr>
          </a:p>
        </c:txPr>
      </c:legendEntry>
      <c:legendEntry>
        <c:idx val="1"/>
        <c:txPr>
          <a:bodyPr vert="horz" rot="0"/>
          <a:lstStyle/>
          <a:p>
            <a:pPr>
              <a:defRPr lang="en-US" cap="none" sz="1800" b="0" i="0" u="none" baseline="0">
                <a:latin typeface="ＭＳ ゴシック"/>
                <a:ea typeface="ＭＳ ゴシック"/>
                <a:cs typeface="ＭＳ ゴシック"/>
              </a:defRPr>
            </a:pPr>
          </a:p>
        </c:txPr>
      </c:legendEntry>
      <c:legendEntry>
        <c:idx val="0"/>
        <c:txPr>
          <a:bodyPr vert="horz" rot="0"/>
          <a:lstStyle/>
          <a:p>
            <a:pPr>
              <a:defRPr lang="en-US" cap="none" sz="1800" b="0" i="0" u="none" baseline="0">
                <a:latin typeface="ＭＳ ゴシック"/>
                <a:ea typeface="ＭＳ ゴシック"/>
                <a:cs typeface="ＭＳ ゴシック"/>
              </a:defRPr>
            </a:pPr>
          </a:p>
        </c:txPr>
      </c:legendEntry>
      <c:layout>
        <c:manualLayout>
          <c:xMode val="edge"/>
          <c:yMode val="edge"/>
          <c:x val="0.7785"/>
          <c:y val="0.21875"/>
        </c:manualLayout>
      </c:layout>
      <c:overlay val="0"/>
    </c:legend>
    <c:plotVisOnly val="1"/>
    <c:dispBlanksAs val="gap"/>
    <c:showDLblsOverMax val="0"/>
  </c:chart>
  <c:txPr>
    <a:bodyPr vert="horz" rot="0"/>
    <a:lstStyle/>
    <a:p>
      <a:pPr>
        <a:defRPr lang="en-US" cap="none" sz="1900" b="0" i="0" u="none" baseline="0">
          <a:latin typeface="ＭＳ ゴシック"/>
          <a:ea typeface="ＭＳ ゴシック"/>
          <a:cs typeface="ＭＳ 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85"/>
          <c:y val="0.04225"/>
          <c:w val="0.4355"/>
          <c:h val="0.90575"/>
        </c:manualLayout>
      </c:layout>
      <c:doughnutChart>
        <c:varyColors val="1"/>
        <c:ser>
          <c:idx val="1"/>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FF00"/>
              </a:solidFill>
            </c:spPr>
          </c:dPt>
          <c:dPt>
            <c:idx val="4"/>
            <c:spPr>
              <a:solidFill>
                <a:srgbClr val="00FFFF"/>
              </a:solidFill>
            </c:spPr>
          </c:dPt>
          <c:dPt>
            <c:idx val="6"/>
            <c:spPr>
              <a:solidFill>
                <a:srgbClr val="CCCCFF"/>
              </a:solidFill>
            </c:spPr>
          </c:dPt>
          <c:dLbls>
            <c:dLbl>
              <c:idx val="0"/>
              <c:tx>
                <c:rich>
                  <a:bodyPr vert="horz" rot="0" anchor="ctr"/>
                  <a:lstStyle/>
                  <a:p>
                    <a:pPr algn="ctr">
                      <a:defRPr/>
                    </a:pPr>
                    <a:r>
                      <a:rPr lang="en-US" cap="none" sz="12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1"/>
              <c:tx>
                <c:rich>
                  <a:bodyPr vert="horz" rot="0" anchor="ctr"/>
                  <a:lstStyle/>
                  <a:p>
                    <a:pPr algn="ctr">
                      <a:defRPr/>
                    </a:pPr>
                    <a:r>
                      <a:rPr lang="en-US" cap="none" sz="12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2"/>
              <c:tx>
                <c:rich>
                  <a:bodyPr vert="horz" rot="0" anchor="ctr"/>
                  <a:lstStyle/>
                  <a:p>
                    <a:pPr algn="ctr">
                      <a:defRPr/>
                    </a:pPr>
                    <a:r>
                      <a:rPr lang="en-US" cap="none" sz="12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1200" b="0" i="0" u="none" baseline="0">
                        <a:latin typeface="ＭＳ ゴシック"/>
                        <a:ea typeface="ＭＳ ゴシック"/>
                        <a:cs typeface="ＭＳ ゴシック"/>
                      </a:rPr>
                      <a:t>法適用企業
 5,196百万円
(22.7％)</a:t>
                    </a:r>
                  </a:p>
                </c:rich>
              </c:tx>
              <c:numFmt formatCode="General" sourceLinked="1"/>
              <c:showLegendKey val="0"/>
              <c:showVal val="1"/>
              <c:showBubbleSize val="0"/>
              <c:showCatName val="1"/>
              <c:showSerName val="0"/>
              <c:showPercent val="0"/>
            </c:dLbl>
            <c:dLbl>
              <c:idx val="4"/>
              <c:tx>
                <c:rich>
                  <a:bodyPr vert="horz" rot="0" anchor="ctr"/>
                  <a:lstStyle/>
                  <a:p>
                    <a:pPr algn="ctr">
                      <a:defRPr/>
                    </a:pPr>
                    <a:r>
                      <a:rPr lang="en-US" cap="none" sz="12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5"/>
              <c:tx>
                <c:rich>
                  <a:bodyPr vert="horz" rot="0" anchor="ctr"/>
                  <a:lstStyle/>
                  <a:p>
                    <a:pPr algn="ctr">
                      <a:defRPr/>
                    </a:pPr>
                    <a:r>
                      <a:rPr lang="en-US" cap="none" sz="12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6"/>
              <c:layout>
                <c:manualLayout>
                  <c:x val="0"/>
                  <c:y val="0"/>
                </c:manualLayout>
              </c:layout>
              <c:tx>
                <c:rich>
                  <a:bodyPr vert="horz" rot="0" anchor="ctr"/>
                  <a:lstStyle/>
                  <a:p>
                    <a:pPr algn="ctr">
                      <a:defRPr/>
                    </a:pPr>
                    <a:r>
                      <a:rPr lang="en-US" cap="none" sz="1200" b="0" i="0" u="none" baseline="0">
                        <a:latin typeface="ＭＳ ゴシック"/>
                        <a:ea typeface="ＭＳ ゴシック"/>
                        <a:cs typeface="ＭＳ ゴシック"/>
                      </a:rPr>
                      <a:t>法非適用企業
17,683百万円
(77.3％)</a:t>
                    </a:r>
                  </a:p>
                </c:rich>
              </c:tx>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LeaderLines val="1"/>
            <c:showPercent val="0"/>
          </c:dLbls>
          <c:cat>
            <c:strRef>
              <c:f>'7企業債発行額'!$BA$48:$BA$54</c:f>
              <c:strCache/>
            </c:strRef>
          </c:cat>
          <c:val>
            <c:numRef>
              <c:f>'7企業債発行額'!$BC$48:$BC$54</c:f>
              <c:numCache/>
            </c:numRef>
          </c:val>
        </c:ser>
        <c:ser>
          <c:idx val="0"/>
          <c:order val="1"/>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FF00"/>
              </a:solidFill>
            </c:spPr>
          </c:dPt>
          <c:dPt>
            <c:idx val="4"/>
            <c:spPr>
              <a:solidFill>
                <a:srgbClr val="00FFFF"/>
              </a:solidFill>
            </c:spPr>
          </c:dPt>
          <c:dLbls>
            <c:dLbl>
              <c:idx val="0"/>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上水道 4,092百万円
(17.9％)</a:t>
                    </a:r>
                  </a:p>
                </c:rich>
              </c:tx>
              <c:numFmt formatCode="General" sourceLinked="1"/>
              <c:showLegendKey val="0"/>
              <c:showVal val="1"/>
              <c:showBubbleSize val="0"/>
              <c:showCatName val="1"/>
              <c:showSerName val="0"/>
              <c:showPercent val="0"/>
            </c:dLbl>
            <c:dLbl>
              <c:idx val="1"/>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病院 579百万円
(2.5％)</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その他 525百万円
(2.3％)</a:t>
                    </a:r>
                  </a:p>
                </c:rich>
              </c:tx>
              <c:numFmt formatCode="General" sourceLinked="1"/>
              <c:showLegendKey val="0"/>
              <c:showVal val="1"/>
              <c:showBubbleSize val="0"/>
              <c:showCatName val="1"/>
              <c:showSerName val="0"/>
              <c:showPercent val="0"/>
            </c:dLbl>
            <c:dLbl>
              <c:idx val="3"/>
              <c:tx>
                <c:rich>
                  <a:bodyPr vert="horz" rot="0" anchor="ctr"/>
                  <a:lstStyle/>
                  <a:p>
                    <a:pPr algn="ctr">
                      <a:defRPr/>
                    </a:pPr>
                    <a:r>
                      <a:rPr lang="en-US" cap="none" sz="12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4"/>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下水道 16,614百万円
(72.6％)</a:t>
                    </a:r>
                  </a:p>
                </c:rich>
              </c:tx>
              <c:numFmt formatCode="General" sourceLinked="1"/>
              <c:showLegendKey val="0"/>
              <c:showVal val="1"/>
              <c:showBubbleSize val="0"/>
              <c:showCatName val="1"/>
              <c:showSerName val="0"/>
              <c:showPercent val="0"/>
            </c:dLbl>
            <c:dLbl>
              <c:idx val="5"/>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簡易水道 1,069百万円
(4.7％)</a:t>
                    </a:r>
                  </a:p>
                </c:rich>
              </c:tx>
              <c:numFmt formatCode="General" sourceLinked="1"/>
              <c:showLegendKey val="0"/>
              <c:showVal val="1"/>
              <c:showBubbleSize val="0"/>
              <c:showCatName val="1"/>
              <c:showSerName val="0"/>
              <c:showPercent val="0"/>
            </c:dLbl>
            <c:dLbl>
              <c:idx val="6"/>
              <c:tx>
                <c:rich>
                  <a:bodyPr vert="horz" rot="0" anchor="ctr"/>
                  <a:lstStyle/>
                  <a:p>
                    <a:pPr algn="ctr">
                      <a:defRPr/>
                    </a:pPr>
                    <a:r>
                      <a:rPr lang="en-US" cap="none" sz="1200"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LeaderLines val="1"/>
            <c:showPercent val="0"/>
          </c:dLbls>
          <c:cat>
            <c:strRef>
              <c:f>'7企業債発行額'!$BA$48:$BA$54</c:f>
              <c:strCache/>
            </c:strRef>
          </c:cat>
          <c:val>
            <c:numRef>
              <c:f>'7企業債発行額'!$BB$48:$BB$54</c:f>
              <c:numCache/>
            </c:numRef>
          </c:val>
        </c:ser>
        <c:holeSize val="50"/>
      </c:doughnutChart>
      <c:spPr>
        <a:noFill/>
        <a:ln>
          <a:noFill/>
        </a:ln>
      </c:spPr>
    </c:plotArea>
    <c:legend>
      <c:legendPos val="r"/>
      <c:layout>
        <c:manualLayout>
          <c:xMode val="edge"/>
          <c:yMode val="edge"/>
          <c:x val="0.77875"/>
          <c:y val="0.22075"/>
        </c:manualLayout>
      </c:layout>
      <c:overlay val="0"/>
    </c:legend>
    <c:plotVisOnly val="1"/>
    <c:dispBlanksAs val="gap"/>
    <c:showDLblsOverMax val="0"/>
  </c:chart>
  <c:txPr>
    <a:bodyPr vert="horz" rot="0"/>
    <a:lstStyle/>
    <a:p>
      <a:pPr>
        <a:defRPr lang="en-US" cap="none" sz="1775" b="0" i="0" u="none" baseline="0">
          <a:latin typeface="ＭＳ ゴシック"/>
          <a:ea typeface="ＭＳ ゴシック"/>
          <a:cs typeface="ＭＳ 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'8企業債現在高'!$BA$45</c:f>
              <c:strCache>
                <c:ptCount val="1"/>
                <c:pt idx="0">
                  <c:v>下水道</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000" b="0" i="0" u="none" baseline="0"/>
                      <a:t>下水道
233,953</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1000" b="0" i="0" u="none" baseline="0"/>
                      <a:t>下水道
 235,341</a:t>
                    </a:r>
                  </a:p>
                </c:rich>
              </c:tx>
              <c:numFmt formatCode="General" sourceLinked="1"/>
              <c:showLegendKey val="0"/>
              <c:showVal val="1"/>
              <c:showBubbleSize val="0"/>
              <c:showCatName val="0"/>
              <c:showSerName val="1"/>
              <c:showPercent val="0"/>
            </c:dLbl>
            <c:dLbl>
              <c:idx val="2"/>
              <c:layout>
                <c:manualLayout>
                  <c:x val="0"/>
                  <c:y val="0"/>
                </c:manualLayout>
              </c:layout>
              <c:tx>
                <c:rich>
                  <a:bodyPr vert="horz" rot="0" anchor="ctr"/>
                  <a:lstStyle/>
                  <a:p>
                    <a:pPr algn="ctr">
                      <a:defRPr/>
                    </a:pPr>
                    <a:r>
                      <a:rPr lang="en-US" cap="none" sz="1000" b="0" i="0" u="none" baseline="0"/>
                      <a:t>下水道
231,439</a:t>
                    </a:r>
                  </a:p>
                </c:rich>
              </c:tx>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strRef>
              <c:f>'8企業債現在高'!$BB$44:$BD$44</c:f>
              <c:strCache/>
            </c:strRef>
          </c:cat>
          <c:val>
            <c:numRef>
              <c:f>'8企業債現在高'!$BB$45:$BD$45</c:f>
              <c:numCache/>
            </c:numRef>
          </c:val>
        </c:ser>
        <c:ser>
          <c:idx val="1"/>
          <c:order val="1"/>
          <c:tx>
            <c:strRef>
              <c:f>'8企業債現在高'!$BA$46</c:f>
              <c:strCache>
                <c:ptCount val="1"/>
                <c:pt idx="0">
                  <c:v>上水道</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c:spPr>
          </c:dPt>
          <c:dLbls>
            <c:dLbl>
              <c:idx val="0"/>
              <c:tx>
                <c:rich>
                  <a:bodyPr vert="horz" rot="0" anchor="ctr"/>
                  <a:lstStyle/>
                  <a:p>
                    <a:pPr algn="ctr">
                      <a:defRPr/>
                    </a:pPr>
                    <a:r>
                      <a:rPr lang="en-US" cap="none" sz="1000" b="0" i="0" u="none" baseline="0"/>
                      <a:t>上水道
84,566</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1000" b="0" i="0" u="none" baseline="0"/>
                      <a:t>上水道
83,709</a:t>
                    </a:r>
                  </a:p>
                </c:rich>
              </c:tx>
              <c:numFmt formatCode="General" sourceLinked="1"/>
              <c:showLegendKey val="0"/>
              <c:showVal val="1"/>
              <c:showBubbleSize val="0"/>
              <c:showCatName val="0"/>
              <c:showSerName val="1"/>
              <c:showPercent val="0"/>
            </c:dLbl>
            <c:dLbl>
              <c:idx val="2"/>
              <c:tx>
                <c:rich>
                  <a:bodyPr vert="horz" rot="0" anchor="ctr"/>
                  <a:lstStyle/>
                  <a:p>
                    <a:pPr algn="ctr">
                      <a:defRPr/>
                    </a:pPr>
                    <a:r>
                      <a:rPr lang="en-US" cap="none" sz="1000" b="0" i="0" u="none" baseline="0"/>
                      <a:t>上水道
80,631</a:t>
                    </a:r>
                  </a:p>
                </c:rich>
              </c:tx>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strRef>
              <c:f>'8企業債現在高'!$BB$44:$BD$44</c:f>
              <c:strCache/>
            </c:strRef>
          </c:cat>
          <c:val>
            <c:numRef>
              <c:f>'8企業債現在高'!$BB$46:$BD$46</c:f>
              <c:numCache/>
            </c:numRef>
          </c:val>
        </c:ser>
        <c:ser>
          <c:idx val="2"/>
          <c:order val="2"/>
          <c:tx>
            <c:strRef>
              <c:f>'8企業債現在高'!$BA$47</c:f>
              <c:strCache>
                <c:ptCount val="1"/>
                <c:pt idx="0">
                  <c:v>簡易水道</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pPr>
                </a:p>
              </c:txPr>
              <c:numFmt formatCode="General" sourceLinked="1"/>
              <c:showLegendKey val="0"/>
              <c:showVal val="1"/>
              <c:showBubbleSize val="0"/>
              <c:showCatName val="0"/>
              <c:showSerName val="1"/>
              <c:showPercent val="0"/>
            </c:dLbl>
            <c:dLbl>
              <c:idx val="1"/>
              <c:txPr>
                <a:bodyPr vert="horz" rot="0" anchor="ctr"/>
                <a:lstStyle/>
                <a:p>
                  <a:pPr algn="ctr">
                    <a:defRPr lang="en-US" cap="none" sz="800" b="0" i="0" u="none" baseline="0"/>
                  </a:pPr>
                </a:p>
              </c:txPr>
              <c:numFmt formatCode="General" sourceLinked="1"/>
              <c:showLegendKey val="0"/>
              <c:showVal val="1"/>
              <c:showBubbleSize val="0"/>
              <c:showCatName val="0"/>
              <c:showSerName val="1"/>
              <c:showPercent val="0"/>
            </c:dLbl>
            <c:dLbl>
              <c:idx val="2"/>
              <c:txPr>
                <a:bodyPr vert="horz" rot="0" anchor="ctr"/>
                <a:lstStyle/>
                <a:p>
                  <a:pPr algn="ctr">
                    <a:defRPr lang="en-US" cap="none" sz="800" b="0" i="0" u="none" baseline="0"/>
                  </a:pPr>
                </a:p>
              </c:txPr>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strRef>
              <c:f>'8企業債現在高'!$BB$44:$BD$44</c:f>
              <c:strCache/>
            </c:strRef>
          </c:cat>
          <c:val>
            <c:numRef>
              <c:f>'8企業債現在高'!$BB$47:$BD$47</c:f>
              <c:numCache/>
            </c:numRef>
          </c:val>
        </c:ser>
        <c:ser>
          <c:idx val="3"/>
          <c:order val="3"/>
          <c:tx>
            <c:strRef>
              <c:f>'8企業債現在高'!$BA$48</c:f>
              <c:strCache>
                <c:ptCount val="1"/>
                <c:pt idx="0">
                  <c:v>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pPr>
                </a:p>
              </c:txPr>
              <c:numFmt formatCode="General" sourceLinked="1"/>
              <c:showLegendKey val="0"/>
              <c:showVal val="1"/>
              <c:showBubbleSize val="0"/>
              <c:showCatName val="0"/>
              <c:showSerName val="1"/>
              <c:showPercent val="0"/>
            </c:dLbl>
            <c:dLbl>
              <c:idx val="1"/>
              <c:txPr>
                <a:bodyPr vert="horz" rot="0" anchor="ctr"/>
                <a:lstStyle/>
                <a:p>
                  <a:pPr algn="ctr">
                    <a:defRPr lang="en-US" cap="none" sz="800" b="0" i="0" u="none" baseline="0"/>
                  </a:pPr>
                </a:p>
              </c:txPr>
              <c:numFmt formatCode="General" sourceLinked="1"/>
              <c:showLegendKey val="0"/>
              <c:showVal val="1"/>
              <c:showBubbleSize val="0"/>
              <c:showCatName val="0"/>
              <c:showSerName val="1"/>
              <c:showPercent val="0"/>
            </c:dLbl>
            <c:dLbl>
              <c:idx val="2"/>
              <c:txPr>
                <a:bodyPr vert="horz" rot="0" anchor="ctr"/>
                <a:lstStyle/>
                <a:p>
                  <a:pPr algn="ctr">
                    <a:defRPr lang="en-US" cap="none" sz="800" b="0" i="0" u="none" baseline="0"/>
                  </a:pPr>
                </a:p>
              </c:txPr>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strRef>
              <c:f>'8企業債現在高'!$BB$44:$BD$44</c:f>
              <c:strCache/>
            </c:strRef>
          </c:cat>
          <c:val>
            <c:numRef>
              <c:f>'8企業債現在高'!$BB$48:$BD$48</c:f>
              <c:numCache/>
            </c:numRef>
          </c:val>
        </c:ser>
        <c:overlap val="100"/>
        <c:axId val="47507157"/>
        <c:axId val="45470398"/>
      </c:barChart>
      <c:catAx>
        <c:axId val="47507157"/>
        <c:scaling>
          <c:orientation val="minMax"/>
        </c:scaling>
        <c:axPos val="b"/>
        <c:delete val="0"/>
        <c:numFmt formatCode="General" sourceLinked="1"/>
        <c:majorTickMark val="in"/>
        <c:minorTickMark val="none"/>
        <c:tickLblPos val="nextTo"/>
        <c:crossAx val="45470398"/>
        <c:crosses val="autoZero"/>
        <c:auto val="1"/>
        <c:lblOffset val="100"/>
        <c:noMultiLvlLbl val="0"/>
      </c:catAx>
      <c:valAx>
        <c:axId val="45470398"/>
        <c:scaling>
          <c:orientation val="minMax"/>
        </c:scaling>
        <c:axPos val="l"/>
        <c:majorGridlines/>
        <c:delete val="0"/>
        <c:numFmt formatCode="General" sourceLinked="1"/>
        <c:majorTickMark val="in"/>
        <c:minorTickMark val="none"/>
        <c:tickLblPos val="nextTo"/>
        <c:crossAx val="4750715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6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1"/>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FF00"/>
              </a:solidFill>
            </c:spPr>
          </c:dPt>
          <c:dPt>
            <c:idx val="4"/>
            <c:spPr>
              <a:solidFill>
                <a:srgbClr val="00FFFF"/>
              </a:solidFill>
            </c:spPr>
          </c:dPt>
          <c:dPt>
            <c:idx val="6"/>
            <c:spPr>
              <a:solidFill>
                <a:srgbClr val="00FF00"/>
              </a:solidFill>
            </c:spPr>
          </c:dPt>
          <c:dLbls>
            <c:dLbl>
              <c:idx val="0"/>
              <c:tx>
                <c:rich>
                  <a:bodyPr vert="horz" rot="0" anchor="ctr"/>
                  <a:lstStyle/>
                  <a:p>
                    <a:pPr algn="ctr">
                      <a:defRPr/>
                    </a:pPr>
                    <a:r>
                      <a:rPr lang="en-US" cap="none" sz="1675"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1"/>
              <c:tx>
                <c:rich>
                  <a:bodyPr vert="horz" rot="0" anchor="ctr"/>
                  <a:lstStyle/>
                  <a:p>
                    <a:pPr algn="ctr">
                      <a:defRPr/>
                    </a:pPr>
                    <a:r>
                      <a:rPr lang="en-US" cap="none" sz="1675"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2"/>
              <c:tx>
                <c:rich>
                  <a:bodyPr vert="horz" rot="0" anchor="ctr"/>
                  <a:lstStyle/>
                  <a:p>
                    <a:pPr algn="ctr">
                      <a:defRPr/>
                    </a:pPr>
                    <a:r>
                      <a:rPr lang="en-US" cap="none" sz="1675"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1200" b="0" i="0" u="none" baseline="0">
                        <a:latin typeface="ＭＳ ゴシック"/>
                        <a:ea typeface="ＭＳ ゴシック"/>
                        <a:cs typeface="ＭＳ ゴシック"/>
                      </a:rPr>
                      <a:t>法適用企業 
9,317百万円
(34.7％)</a:t>
                    </a:r>
                  </a:p>
                </c:rich>
              </c:tx>
              <c:numFmt formatCode="General" sourceLinked="1"/>
              <c:showLegendKey val="0"/>
              <c:showVal val="1"/>
              <c:showBubbleSize val="0"/>
              <c:showCatName val="1"/>
              <c:showSerName val="0"/>
              <c:showPercent val="0"/>
            </c:dLbl>
            <c:dLbl>
              <c:idx val="4"/>
              <c:tx>
                <c:rich>
                  <a:bodyPr vert="horz" rot="0" anchor="ctr"/>
                  <a:lstStyle/>
                  <a:p>
                    <a:pPr algn="ctr">
                      <a:defRPr/>
                    </a:pPr>
                    <a:r>
                      <a:rPr lang="en-US" cap="none" sz="1675"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5"/>
              <c:tx>
                <c:rich>
                  <a:bodyPr vert="horz" rot="0" anchor="ctr"/>
                  <a:lstStyle/>
                  <a:p>
                    <a:pPr algn="ctr">
                      <a:defRPr/>
                    </a:pPr>
                    <a:r>
                      <a:rPr lang="en-US" cap="none" sz="1675"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6"/>
              <c:tx>
                <c:rich>
                  <a:bodyPr vert="horz" rot="0" anchor="ctr"/>
                  <a:lstStyle/>
                  <a:p>
                    <a:pPr algn="ctr">
                      <a:defRPr/>
                    </a:pPr>
                    <a:r>
                      <a:rPr lang="en-US" cap="none" sz="1675"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7"/>
              <c:layout>
                <c:manualLayout>
                  <c:x val="0"/>
                  <c:y val="0"/>
                </c:manualLayout>
              </c:layout>
              <c:tx>
                <c:rich>
                  <a:bodyPr vert="horz" rot="0" anchor="ctr"/>
                  <a:lstStyle/>
                  <a:p>
                    <a:pPr algn="ctr">
                      <a:defRPr/>
                    </a:pPr>
                    <a:r>
                      <a:rPr lang="en-US" cap="none" sz="1200" b="0" i="0" u="none" baseline="0">
                        <a:latin typeface="ＭＳ ゴシック"/>
                        <a:ea typeface="ＭＳ ゴシック"/>
                        <a:cs typeface="ＭＳ ゴシック"/>
                      </a:rPr>
                      <a:t>法非適用企業 
17,553百万円
(65.3％)</a:t>
                    </a:r>
                  </a:p>
                </c:rich>
              </c:tx>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LeaderLines val="1"/>
            <c:showPercent val="0"/>
          </c:dLbls>
          <c:cat>
            <c:strRef>
              <c:f>'9建設投資額'!$BA$46:$BA$53</c:f>
              <c:strCache/>
            </c:strRef>
          </c:cat>
          <c:val>
            <c:numRef>
              <c:f>'9建設投資額'!$BC$46:$BC$53</c:f>
              <c:numCache/>
            </c:numRef>
          </c:val>
        </c:ser>
        <c:ser>
          <c:idx val="0"/>
          <c:order val="1"/>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FF00"/>
              </a:solidFill>
            </c:spPr>
          </c:dPt>
          <c:dPt>
            <c:idx val="4"/>
            <c:spPr>
              <a:solidFill>
                <a:srgbClr val="00FFFF"/>
              </a:solidFill>
            </c:spPr>
          </c:dPt>
          <c:dPt>
            <c:idx val="6"/>
            <c:spPr>
              <a:solidFill>
                <a:srgbClr val="00FF00"/>
              </a:solidFill>
            </c:spPr>
          </c:dPt>
          <c:dLbls>
            <c:dLbl>
              <c:idx val="0"/>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上水道 8,064百万円
(30.0％)</a:t>
                    </a:r>
                  </a:p>
                </c:rich>
              </c:tx>
              <c:numFmt formatCode="General" sourceLinked="1"/>
              <c:showLegendKey val="0"/>
              <c:showVal val="1"/>
              <c:showBubbleSize val="0"/>
              <c:showCatName val="1"/>
              <c:showSerName val="0"/>
              <c:showPercent val="0"/>
            </c:dLbl>
            <c:dLbl>
              <c:idx val="1"/>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病院 665百万円
(2.5％)</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その他 588百万円
(2.2％)</a:t>
                    </a:r>
                  </a:p>
                </c:rich>
              </c:tx>
              <c:numFmt formatCode="General" sourceLinked="1"/>
              <c:showLegendKey val="0"/>
              <c:showVal val="1"/>
              <c:showBubbleSize val="0"/>
              <c:showCatName val="1"/>
              <c:showSerName val="0"/>
              <c:showPercent val="0"/>
            </c:dLbl>
            <c:dLbl>
              <c:idx val="3"/>
              <c:tx>
                <c:rich>
                  <a:bodyPr vert="horz" rot="0" anchor="ctr"/>
                  <a:lstStyle/>
                  <a:p>
                    <a:pPr algn="ctr">
                      <a:defRPr/>
                    </a:pPr>
                    <a:r>
                      <a:rPr lang="en-US" cap="none" sz="1675"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dLbl>
              <c:idx val="4"/>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下水道 15,415百万円
(57.4％)</a:t>
                    </a:r>
                  </a:p>
                </c:rich>
              </c:tx>
              <c:numFmt formatCode="General" sourceLinked="1"/>
              <c:showLegendKey val="0"/>
              <c:showVal val="1"/>
              <c:showBubbleSize val="0"/>
              <c:showCatName val="1"/>
              <c:showSerName val="0"/>
              <c:showPercent val="0"/>
            </c:dLbl>
            <c:dLbl>
              <c:idx val="5"/>
              <c:layout>
                <c:manualLayout>
                  <c:x val="0"/>
                  <c:y val="0"/>
                </c:manualLayout>
              </c:layout>
              <c:tx>
                <c:rich>
                  <a:bodyPr vert="horz" rot="0" anchor="ctr"/>
                  <a:lstStyle/>
                  <a:p>
                    <a:pPr algn="ctr">
                      <a:defRPr/>
                    </a:pPr>
                    <a:r>
                      <a:rPr lang="en-US" cap="none" sz="1100" b="0" i="0" u="none" baseline="0">
                        <a:latin typeface="ＭＳ ゴシック"/>
                        <a:ea typeface="ＭＳ ゴシック"/>
                        <a:cs typeface="ＭＳ ゴシック"/>
                      </a:rPr>
                      <a:t>簡易水道 1,569百万円
(5.8％)</a:t>
                    </a:r>
                  </a:p>
                </c:rich>
              </c:tx>
              <c:numFmt formatCode="General" sourceLinked="1"/>
              <c:showLegendKey val="0"/>
              <c:showVal val="1"/>
              <c:showBubbleSize val="0"/>
              <c:showCatName val="1"/>
              <c:showSerName val="0"/>
              <c:showPercent val="0"/>
            </c:dLbl>
            <c:dLbl>
              <c:idx val="6"/>
              <c:layout>
                <c:manualLayout>
                  <c:x val="0"/>
                  <c:y val="0"/>
                </c:manualLayout>
              </c:layout>
              <c:tx>
                <c:rich>
                  <a:bodyPr vert="horz" rot="0" anchor="ctr"/>
                  <a:lstStyle/>
                  <a:p>
                    <a:pPr algn="ctr">
                      <a:defRPr/>
                    </a:pPr>
                    <a:r>
                      <a:rPr lang="en-US" cap="none" sz="1000" b="0" i="0" u="none" baseline="0">
                        <a:latin typeface="ＭＳ ゴシック"/>
                        <a:ea typeface="ＭＳ ゴシック"/>
                        <a:cs typeface="ＭＳ ゴシック"/>
                      </a:rPr>
                      <a:t>その他 569百万円
(2.1％)</a:t>
                    </a:r>
                  </a:p>
                </c:rich>
              </c:tx>
              <c:numFmt formatCode="General" sourceLinked="1"/>
              <c:showLegendKey val="0"/>
              <c:showVal val="1"/>
              <c:showBubbleSize val="0"/>
              <c:showCatName val="1"/>
              <c:showSerName val="0"/>
              <c:showPercent val="0"/>
            </c:dLbl>
            <c:dLbl>
              <c:idx val="7"/>
              <c:tx>
                <c:rich>
                  <a:bodyPr vert="horz" rot="0" anchor="ctr"/>
                  <a:lstStyle/>
                  <a:p>
                    <a:pPr algn="ctr">
                      <a:defRPr/>
                    </a:pPr>
                    <a:r>
                      <a:rPr lang="en-US" cap="none" sz="1675" b="0" i="0" u="none" baseline="0">
                        <a:latin typeface="ＭＳ ゴシック"/>
                        <a:ea typeface="ＭＳ ゴシック"/>
                        <a:cs typeface="ＭＳ ゴシック"/>
                      </a:rPr>
                      <a:t> </a:t>
                    </a:r>
                  </a:p>
                </c:rich>
              </c:tx>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LeaderLines val="1"/>
            <c:showPercent val="0"/>
          </c:dLbls>
          <c:cat>
            <c:strRef>
              <c:f>'9建設投資額'!$BA$46:$BA$53</c:f>
              <c:strCache/>
            </c:strRef>
          </c:cat>
          <c:val>
            <c:numRef>
              <c:f>'9建設投資額'!$BB$46:$BB$53</c:f>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1675" b="0" i="0" u="none" baseline="0">
          <a:latin typeface="ＭＳ ゴシック"/>
          <a:ea typeface="ＭＳ ゴシック"/>
          <a:cs typeface="ＭＳ 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9525</xdr:rowOff>
    </xdr:from>
    <xdr:to>
      <xdr:col>30</xdr:col>
      <xdr:colOff>0</xdr:colOff>
      <xdr:row>36</xdr:row>
      <xdr:rowOff>0</xdr:rowOff>
    </xdr:to>
    <xdr:graphicFrame>
      <xdr:nvGraphicFramePr>
        <xdr:cNvPr id="1" name="Chart 6"/>
        <xdr:cNvGraphicFramePr/>
      </xdr:nvGraphicFramePr>
      <xdr:xfrm>
        <a:off x="342900" y="3162300"/>
        <a:ext cx="9944100" cy="3933825"/>
      </xdr:xfrm>
      <a:graphic>
        <a:graphicData uri="http://schemas.openxmlformats.org/drawingml/2006/chart">
          <c:chart xmlns:c="http://schemas.openxmlformats.org/drawingml/2006/chart" r:id="rId1"/>
        </a:graphicData>
      </a:graphic>
    </xdr:graphicFrame>
    <xdr:clientData/>
  </xdr:twoCellAnchor>
  <xdr:twoCellAnchor>
    <xdr:from>
      <xdr:col>9</xdr:col>
      <xdr:colOff>209550</xdr:colOff>
      <xdr:row>22</xdr:row>
      <xdr:rowOff>47625</xdr:rowOff>
    </xdr:from>
    <xdr:to>
      <xdr:col>15</xdr:col>
      <xdr:colOff>66675</xdr:colOff>
      <xdr:row>26</xdr:row>
      <xdr:rowOff>104775</xdr:rowOff>
    </xdr:to>
    <xdr:sp>
      <xdr:nvSpPr>
        <xdr:cNvPr id="2" name="Rectangle 7"/>
        <xdr:cNvSpPr>
          <a:spLocks/>
        </xdr:cNvSpPr>
      </xdr:nvSpPr>
      <xdr:spPr>
        <a:xfrm>
          <a:off x="3295650" y="4743450"/>
          <a:ext cx="1914525" cy="742950"/>
        </a:xfrm>
        <a:prstGeom prst="rect">
          <a:avLst/>
        </a:prstGeom>
        <a:noFill/>
        <a:ln w="9525" cmpd="sng">
          <a:noFill/>
        </a:ln>
      </xdr:spPr>
      <xdr:txBody>
        <a:bodyPr vertOverflow="clip" wrap="square"/>
        <a:p>
          <a:pPr algn="l">
            <a:defRPr/>
          </a:pPr>
          <a:r>
            <a:rPr lang="en-US" cap="none" sz="1100" b="0" i="0" u="none" baseline="0">
              <a:latin typeface="ＭＳ ゴシック"/>
              <a:ea typeface="ＭＳ ゴシック"/>
              <a:cs typeface="ＭＳ ゴシック"/>
            </a:rPr>
            <a:t>　</a:t>
          </a:r>
          <a:r>
            <a:rPr lang="en-US" cap="none" sz="1400" b="1" i="0" u="none" baseline="0">
              <a:latin typeface="ＭＳ ゴシック"/>
              <a:ea typeface="ＭＳ ゴシック"/>
              <a:cs typeface="ＭＳ ゴシック"/>
            </a:rPr>
            <a:t>　事業数
   113事業
  (100.0％)</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14</xdr:row>
      <xdr:rowOff>0</xdr:rowOff>
    </xdr:from>
    <xdr:ext cx="95250" cy="209550"/>
    <xdr:sp>
      <xdr:nvSpPr>
        <xdr:cNvPr id="1" name="TextBox 1"/>
        <xdr:cNvSpPr txBox="1">
          <a:spLocks noChangeArrowheads="1"/>
        </xdr:cNvSpPr>
      </xdr:nvSpPr>
      <xdr:spPr>
        <a:xfrm>
          <a:off x="1466850" y="276225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12</xdr:row>
      <xdr:rowOff>0</xdr:rowOff>
    </xdr:from>
    <xdr:ext cx="95250" cy="209550"/>
    <xdr:sp>
      <xdr:nvSpPr>
        <xdr:cNvPr id="1" name="TextBox 1"/>
        <xdr:cNvSpPr txBox="1">
          <a:spLocks noChangeArrowheads="1"/>
        </xdr:cNvSpPr>
      </xdr:nvSpPr>
      <xdr:spPr>
        <a:xfrm>
          <a:off x="1466850" y="238125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13</xdr:row>
      <xdr:rowOff>9525</xdr:rowOff>
    </xdr:from>
    <xdr:to>
      <xdr:col>29</xdr:col>
      <xdr:colOff>333375</xdr:colOff>
      <xdr:row>36</xdr:row>
      <xdr:rowOff>0</xdr:rowOff>
    </xdr:to>
    <xdr:graphicFrame>
      <xdr:nvGraphicFramePr>
        <xdr:cNvPr id="1" name="Chart 5"/>
        <xdr:cNvGraphicFramePr/>
      </xdr:nvGraphicFramePr>
      <xdr:xfrm>
        <a:off x="352425" y="3190875"/>
        <a:ext cx="9925050" cy="4152900"/>
      </xdr:xfrm>
      <a:graphic>
        <a:graphicData uri="http://schemas.openxmlformats.org/drawingml/2006/chart">
          <c:chart xmlns:c="http://schemas.openxmlformats.org/drawingml/2006/chart" r:id="rId1"/>
        </a:graphicData>
      </a:graphic>
    </xdr:graphicFrame>
    <xdr:clientData/>
  </xdr:twoCellAnchor>
  <xdr:twoCellAnchor>
    <xdr:from>
      <xdr:col>4</xdr:col>
      <xdr:colOff>323850</xdr:colOff>
      <xdr:row>28</xdr:row>
      <xdr:rowOff>114300</xdr:rowOff>
    </xdr:from>
    <xdr:to>
      <xdr:col>7</xdr:col>
      <xdr:colOff>9525</xdr:colOff>
      <xdr:row>28</xdr:row>
      <xdr:rowOff>123825</xdr:rowOff>
    </xdr:to>
    <xdr:sp>
      <xdr:nvSpPr>
        <xdr:cNvPr id="2" name="Line 6"/>
        <xdr:cNvSpPr>
          <a:spLocks/>
        </xdr:cNvSpPr>
      </xdr:nvSpPr>
      <xdr:spPr>
        <a:xfrm flipH="1" flipV="1">
          <a:off x="1695450" y="6010275"/>
          <a:ext cx="7143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47625</xdr:colOff>
      <xdr:row>14</xdr:row>
      <xdr:rowOff>28575</xdr:rowOff>
    </xdr:from>
    <xdr:to>
      <xdr:col>11</xdr:col>
      <xdr:colOff>285750</xdr:colOff>
      <xdr:row>14</xdr:row>
      <xdr:rowOff>104775</xdr:rowOff>
    </xdr:to>
    <xdr:sp>
      <xdr:nvSpPr>
        <xdr:cNvPr id="3" name="Line 7"/>
        <xdr:cNvSpPr>
          <a:spLocks/>
        </xdr:cNvSpPr>
      </xdr:nvSpPr>
      <xdr:spPr>
        <a:xfrm flipH="1" flipV="1">
          <a:off x="3476625" y="3390900"/>
          <a:ext cx="58102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285750</xdr:colOff>
      <xdr:row>22</xdr:row>
      <xdr:rowOff>47625</xdr:rowOff>
    </xdr:from>
    <xdr:to>
      <xdr:col>14</xdr:col>
      <xdr:colOff>304800</xdr:colOff>
      <xdr:row>26</xdr:row>
      <xdr:rowOff>142875</xdr:rowOff>
    </xdr:to>
    <xdr:sp>
      <xdr:nvSpPr>
        <xdr:cNvPr id="4" name="Rectangle 8"/>
        <xdr:cNvSpPr>
          <a:spLocks/>
        </xdr:cNvSpPr>
      </xdr:nvSpPr>
      <xdr:spPr>
        <a:xfrm>
          <a:off x="3714750" y="4857750"/>
          <a:ext cx="1390650" cy="819150"/>
        </a:xfrm>
        <a:prstGeom prst="rect">
          <a:avLst/>
        </a:prstGeom>
        <a:noFill/>
        <a:ln w="9525" cmpd="sng">
          <a:noFill/>
        </a:ln>
      </xdr:spPr>
      <xdr:txBody>
        <a:bodyPr vertOverflow="clip" wrap="square"/>
        <a:p>
          <a:pPr algn="l">
            <a:defRPr/>
          </a:pPr>
          <a:r>
            <a:rPr lang="en-US" cap="none" sz="1600" b="1" i="0" u="none" baseline="0">
              <a:latin typeface="ＭＳ ゴシック"/>
              <a:ea typeface="ＭＳ ゴシック"/>
              <a:cs typeface="ＭＳ ゴシック"/>
            </a:rPr>
            <a:t> </a:t>
          </a:r>
          <a:r>
            <a:rPr lang="en-US" cap="none" sz="1400" b="1" i="0" u="none" baseline="0">
              <a:latin typeface="ＭＳ ゴシック"/>
              <a:ea typeface="ＭＳ ゴシック"/>
              <a:cs typeface="ＭＳ ゴシック"/>
            </a:rPr>
            <a:t>職員数
 2,129人
(100.0％)</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0.25275</cdr:x>
      <cdr:y>0.02975</cdr:y>
    </cdr:from>
    <cdr:to>
      <cdr:x>0.33925</cdr:x>
      <cdr:y>0.05675</cdr:y>
    </cdr:to>
    <cdr:sp>
      <cdr:nvSpPr>
        <cdr:cNvPr id="1" name="Line 1"/>
        <cdr:cNvSpPr>
          <a:spLocks/>
        </cdr:cNvSpPr>
      </cdr:nvSpPr>
      <cdr:spPr>
        <a:xfrm flipH="1" flipV="1">
          <a:off x="2505075" y="114300"/>
          <a:ext cx="857250" cy="104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22</xdr:row>
      <xdr:rowOff>161925</xdr:rowOff>
    </xdr:from>
    <xdr:to>
      <xdr:col>14</xdr:col>
      <xdr:colOff>304800</xdr:colOff>
      <xdr:row>27</xdr:row>
      <xdr:rowOff>76200</xdr:rowOff>
    </xdr:to>
    <xdr:sp>
      <xdr:nvSpPr>
        <xdr:cNvPr id="1" name="Rectangle 4"/>
        <xdr:cNvSpPr>
          <a:spLocks/>
        </xdr:cNvSpPr>
      </xdr:nvSpPr>
      <xdr:spPr>
        <a:xfrm>
          <a:off x="3714750" y="4667250"/>
          <a:ext cx="1390650" cy="7715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9525</xdr:colOff>
      <xdr:row>14</xdr:row>
      <xdr:rowOff>9525</xdr:rowOff>
    </xdr:from>
    <xdr:to>
      <xdr:col>30</xdr:col>
      <xdr:colOff>0</xdr:colOff>
      <xdr:row>36</xdr:row>
      <xdr:rowOff>161925</xdr:rowOff>
    </xdr:to>
    <xdr:graphicFrame>
      <xdr:nvGraphicFramePr>
        <xdr:cNvPr id="2" name="Chart 6"/>
        <xdr:cNvGraphicFramePr/>
      </xdr:nvGraphicFramePr>
      <xdr:xfrm>
        <a:off x="352425" y="3143250"/>
        <a:ext cx="9934575" cy="3924300"/>
      </xdr:xfrm>
      <a:graphic>
        <a:graphicData uri="http://schemas.openxmlformats.org/drawingml/2006/chart">
          <c:chart xmlns:c="http://schemas.openxmlformats.org/drawingml/2006/chart" r:id="rId1"/>
        </a:graphicData>
      </a:graphic>
    </xdr:graphicFrame>
    <xdr:clientData/>
  </xdr:twoCellAnchor>
  <xdr:twoCellAnchor>
    <xdr:from>
      <xdr:col>14</xdr:col>
      <xdr:colOff>247650</xdr:colOff>
      <xdr:row>33</xdr:row>
      <xdr:rowOff>66675</xdr:rowOff>
    </xdr:from>
    <xdr:to>
      <xdr:col>16</xdr:col>
      <xdr:colOff>133350</xdr:colOff>
      <xdr:row>34</xdr:row>
      <xdr:rowOff>57150</xdr:rowOff>
    </xdr:to>
    <xdr:sp>
      <xdr:nvSpPr>
        <xdr:cNvPr id="3" name="Line 7"/>
        <xdr:cNvSpPr>
          <a:spLocks/>
        </xdr:cNvSpPr>
      </xdr:nvSpPr>
      <xdr:spPr>
        <a:xfrm>
          <a:off x="5048250" y="6457950"/>
          <a:ext cx="57150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85725</xdr:colOff>
      <xdr:row>16</xdr:row>
      <xdr:rowOff>161925</xdr:rowOff>
    </xdr:from>
    <xdr:to>
      <xdr:col>9</xdr:col>
      <xdr:colOff>38100</xdr:colOff>
      <xdr:row>18</xdr:row>
      <xdr:rowOff>19050</xdr:rowOff>
    </xdr:to>
    <xdr:sp>
      <xdr:nvSpPr>
        <xdr:cNvPr id="4" name="Line 8"/>
        <xdr:cNvSpPr>
          <a:spLocks/>
        </xdr:cNvSpPr>
      </xdr:nvSpPr>
      <xdr:spPr>
        <a:xfrm flipH="1">
          <a:off x="2486025" y="3638550"/>
          <a:ext cx="6381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304800</xdr:colOff>
      <xdr:row>23</xdr:row>
      <xdr:rowOff>76200</xdr:rowOff>
    </xdr:from>
    <xdr:to>
      <xdr:col>14</xdr:col>
      <xdr:colOff>180975</xdr:colOff>
      <xdr:row>28</xdr:row>
      <xdr:rowOff>57150</xdr:rowOff>
    </xdr:to>
    <xdr:sp>
      <xdr:nvSpPr>
        <xdr:cNvPr id="5" name="AutoShape 9"/>
        <xdr:cNvSpPr>
          <a:spLocks/>
        </xdr:cNvSpPr>
      </xdr:nvSpPr>
      <xdr:spPr>
        <a:xfrm>
          <a:off x="3390900" y="4752975"/>
          <a:ext cx="1590675" cy="838200"/>
        </a:xfrm>
        <a:prstGeom prst="flowChartProcess">
          <a:avLst/>
        </a:prstGeom>
        <a:noFill/>
        <a:ln w="9525" cmpd="sng">
          <a:noFill/>
        </a:ln>
      </xdr:spPr>
      <xdr:txBody>
        <a:bodyPr vertOverflow="clip" wrap="square"/>
        <a:p>
          <a:pPr algn="l">
            <a:defRPr/>
          </a:pPr>
          <a:r>
            <a:rPr lang="en-US" cap="none" sz="1400" b="1" i="0" u="none" baseline="0">
              <a:latin typeface="ＭＳ ゴシック"/>
              <a:ea typeface="ＭＳ ゴシック"/>
              <a:cs typeface="ＭＳ ゴシック"/>
            </a:rPr>
            <a:t>  決算規模
98,036百万円
 (100.0％)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xdr:row>
      <xdr:rowOff>9525</xdr:rowOff>
    </xdr:from>
    <xdr:to>
      <xdr:col>30</xdr:col>
      <xdr:colOff>0</xdr:colOff>
      <xdr:row>36</xdr:row>
      <xdr:rowOff>228600</xdr:rowOff>
    </xdr:to>
    <xdr:graphicFrame>
      <xdr:nvGraphicFramePr>
        <xdr:cNvPr id="1" name="Chart 2"/>
        <xdr:cNvGraphicFramePr/>
      </xdr:nvGraphicFramePr>
      <xdr:xfrm>
        <a:off x="352425" y="4943475"/>
        <a:ext cx="9934575" cy="4429125"/>
      </xdr:xfrm>
      <a:graphic>
        <a:graphicData uri="http://schemas.openxmlformats.org/drawingml/2006/chart">
          <c:chart xmlns:c="http://schemas.openxmlformats.org/drawingml/2006/chart" r:id="rId1"/>
        </a:graphicData>
      </a:graphic>
    </xdr:graphicFrame>
    <xdr:clientData/>
  </xdr:twoCellAnchor>
  <xdr:twoCellAnchor>
    <xdr:from>
      <xdr:col>13</xdr:col>
      <xdr:colOff>304800</xdr:colOff>
      <xdr:row>19</xdr:row>
      <xdr:rowOff>200025</xdr:rowOff>
    </xdr:from>
    <xdr:to>
      <xdr:col>15</xdr:col>
      <xdr:colOff>152400</xdr:colOff>
      <xdr:row>20</xdr:row>
      <xdr:rowOff>190500</xdr:rowOff>
    </xdr:to>
    <xdr:sp>
      <xdr:nvSpPr>
        <xdr:cNvPr id="2" name="Line 3"/>
        <xdr:cNvSpPr>
          <a:spLocks/>
        </xdr:cNvSpPr>
      </xdr:nvSpPr>
      <xdr:spPr>
        <a:xfrm flipV="1">
          <a:off x="4762500" y="5133975"/>
          <a:ext cx="53340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295275</xdr:colOff>
      <xdr:row>20</xdr:row>
      <xdr:rowOff>180975</xdr:rowOff>
    </xdr:from>
    <xdr:to>
      <xdr:col>19</xdr:col>
      <xdr:colOff>180975</xdr:colOff>
      <xdr:row>21</xdr:row>
      <xdr:rowOff>161925</xdr:rowOff>
    </xdr:to>
    <xdr:sp>
      <xdr:nvSpPr>
        <xdr:cNvPr id="3" name="Line 4"/>
        <xdr:cNvSpPr>
          <a:spLocks/>
        </xdr:cNvSpPr>
      </xdr:nvSpPr>
      <xdr:spPr>
        <a:xfrm flipV="1">
          <a:off x="5438775" y="5362575"/>
          <a:ext cx="12573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304800</xdr:colOff>
      <xdr:row>22</xdr:row>
      <xdr:rowOff>95250</xdr:rowOff>
    </xdr:from>
    <xdr:to>
      <xdr:col>18</xdr:col>
      <xdr:colOff>57150</xdr:colOff>
      <xdr:row>22</xdr:row>
      <xdr:rowOff>104775</xdr:rowOff>
    </xdr:to>
    <xdr:sp>
      <xdr:nvSpPr>
        <xdr:cNvPr id="4" name="Line 5"/>
        <xdr:cNvSpPr>
          <a:spLocks/>
        </xdr:cNvSpPr>
      </xdr:nvSpPr>
      <xdr:spPr>
        <a:xfrm flipV="1">
          <a:off x="5791200" y="5772150"/>
          <a:ext cx="4381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142875</xdr:colOff>
      <xdr:row>21</xdr:row>
      <xdr:rowOff>57150</xdr:rowOff>
    </xdr:from>
    <xdr:to>
      <xdr:col>9</xdr:col>
      <xdr:colOff>295275</xdr:colOff>
      <xdr:row>21</xdr:row>
      <xdr:rowOff>171450</xdr:rowOff>
    </xdr:to>
    <xdr:sp>
      <xdr:nvSpPr>
        <xdr:cNvPr id="5" name="Line 6"/>
        <xdr:cNvSpPr>
          <a:spLocks/>
        </xdr:cNvSpPr>
      </xdr:nvSpPr>
      <xdr:spPr>
        <a:xfrm flipH="1" flipV="1">
          <a:off x="2543175" y="5486400"/>
          <a:ext cx="83820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95250</xdr:colOff>
      <xdr:row>19</xdr:row>
      <xdr:rowOff>190500</xdr:rowOff>
    </xdr:from>
    <xdr:to>
      <xdr:col>12</xdr:col>
      <xdr:colOff>66675</xdr:colOff>
      <xdr:row>20</xdr:row>
      <xdr:rowOff>190500</xdr:rowOff>
    </xdr:to>
    <xdr:sp>
      <xdr:nvSpPr>
        <xdr:cNvPr id="6" name="Line 7"/>
        <xdr:cNvSpPr>
          <a:spLocks/>
        </xdr:cNvSpPr>
      </xdr:nvSpPr>
      <xdr:spPr>
        <a:xfrm flipH="1" flipV="1">
          <a:off x="3867150" y="5124450"/>
          <a:ext cx="31432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142875</xdr:colOff>
      <xdr:row>26</xdr:row>
      <xdr:rowOff>152400</xdr:rowOff>
    </xdr:from>
    <xdr:to>
      <xdr:col>15</xdr:col>
      <xdr:colOff>200025</xdr:colOff>
      <xdr:row>30</xdr:row>
      <xdr:rowOff>114300</xdr:rowOff>
    </xdr:to>
    <xdr:sp>
      <xdr:nvSpPr>
        <xdr:cNvPr id="7" name="Rectangle 8"/>
        <xdr:cNvSpPr>
          <a:spLocks/>
        </xdr:cNvSpPr>
      </xdr:nvSpPr>
      <xdr:spPr>
        <a:xfrm>
          <a:off x="3571875" y="6819900"/>
          <a:ext cx="1771650" cy="952500"/>
        </a:xfrm>
        <a:prstGeom prst="rect">
          <a:avLst/>
        </a:prstGeom>
        <a:noFill/>
        <a:ln w="9525" cmpd="sng">
          <a:noFill/>
        </a:ln>
      </xdr:spPr>
      <xdr:txBody>
        <a:bodyPr vertOverflow="clip" wrap="square"/>
        <a:p>
          <a:pPr algn="l">
            <a:defRPr/>
          </a:pPr>
          <a:r>
            <a:rPr lang="en-US" cap="none" sz="1400" b="1" i="0" u="none" baseline="0">
              <a:latin typeface="ＭＳ ゴシック"/>
              <a:ea typeface="ＭＳ ゴシック"/>
              <a:cs typeface="ＭＳ ゴシック"/>
            </a:rPr>
            <a:t>他会計繰入金
16,736百万円
 (100.0％)</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24</xdr:row>
      <xdr:rowOff>161925</xdr:rowOff>
    </xdr:from>
    <xdr:to>
      <xdr:col>14</xdr:col>
      <xdr:colOff>304800</xdr:colOff>
      <xdr:row>29</xdr:row>
      <xdr:rowOff>76200</xdr:rowOff>
    </xdr:to>
    <xdr:sp>
      <xdr:nvSpPr>
        <xdr:cNvPr id="1" name="Rectangle 1"/>
        <xdr:cNvSpPr>
          <a:spLocks/>
        </xdr:cNvSpPr>
      </xdr:nvSpPr>
      <xdr:spPr>
        <a:xfrm>
          <a:off x="3714750" y="5143500"/>
          <a:ext cx="1390650" cy="7715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16</xdr:row>
      <xdr:rowOff>19050</xdr:rowOff>
    </xdr:from>
    <xdr:to>
      <xdr:col>30</xdr:col>
      <xdr:colOff>0</xdr:colOff>
      <xdr:row>39</xdr:row>
      <xdr:rowOff>0</xdr:rowOff>
    </xdr:to>
    <xdr:graphicFrame>
      <xdr:nvGraphicFramePr>
        <xdr:cNvPr id="2" name="Chart 7"/>
        <xdr:cNvGraphicFramePr/>
      </xdr:nvGraphicFramePr>
      <xdr:xfrm>
        <a:off x="342900" y="3629025"/>
        <a:ext cx="9944100" cy="3924300"/>
      </xdr:xfrm>
      <a:graphic>
        <a:graphicData uri="http://schemas.openxmlformats.org/drawingml/2006/chart">
          <c:chart xmlns:c="http://schemas.openxmlformats.org/drawingml/2006/chart" r:id="rId1"/>
        </a:graphicData>
      </a:graphic>
    </xdr:graphicFrame>
    <xdr:clientData/>
  </xdr:twoCellAnchor>
  <xdr:twoCellAnchor>
    <xdr:from>
      <xdr:col>9</xdr:col>
      <xdr:colOff>247650</xdr:colOff>
      <xdr:row>25</xdr:row>
      <xdr:rowOff>57150</xdr:rowOff>
    </xdr:from>
    <xdr:to>
      <xdr:col>14</xdr:col>
      <xdr:colOff>209550</xdr:colOff>
      <xdr:row>30</xdr:row>
      <xdr:rowOff>114300</xdr:rowOff>
    </xdr:to>
    <xdr:sp>
      <xdr:nvSpPr>
        <xdr:cNvPr id="3" name="Rectangle 8"/>
        <xdr:cNvSpPr>
          <a:spLocks/>
        </xdr:cNvSpPr>
      </xdr:nvSpPr>
      <xdr:spPr>
        <a:xfrm>
          <a:off x="3333750" y="5210175"/>
          <a:ext cx="1676400" cy="914400"/>
        </a:xfrm>
        <a:prstGeom prst="rect">
          <a:avLst/>
        </a:prstGeom>
        <a:noFill/>
        <a:ln w="9525" cmpd="sng">
          <a:noFill/>
        </a:ln>
      </xdr:spPr>
      <xdr:txBody>
        <a:bodyPr vertOverflow="clip" wrap="square"/>
        <a:p>
          <a:pPr algn="l">
            <a:defRPr/>
          </a:pPr>
          <a:r>
            <a:rPr lang="en-US" cap="none" sz="1400" b="1" i="0" u="none" baseline="0">
              <a:latin typeface="ＭＳ ゴシック"/>
              <a:ea typeface="ＭＳ ゴシック"/>
              <a:cs typeface="ＭＳ ゴシック"/>
            </a:rPr>
            <a:t>企業債発行額
22,879百万円
 (100.0％)</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15</xdr:row>
      <xdr:rowOff>133350</xdr:rowOff>
    </xdr:from>
    <xdr:to>
      <xdr:col>10</xdr:col>
      <xdr:colOff>38100</xdr:colOff>
      <xdr:row>17</xdr:row>
      <xdr:rowOff>9525</xdr:rowOff>
    </xdr:to>
    <xdr:sp>
      <xdr:nvSpPr>
        <xdr:cNvPr id="1" name="Rectangle 11"/>
        <xdr:cNvSpPr>
          <a:spLocks/>
        </xdr:cNvSpPr>
      </xdr:nvSpPr>
      <xdr:spPr>
        <a:xfrm>
          <a:off x="2333625" y="3438525"/>
          <a:ext cx="1133475" cy="219075"/>
        </a:xfrm>
        <a:prstGeom prst="rect">
          <a:avLst/>
        </a:prstGeom>
        <a:noFill/>
        <a:ln w="9525" cmpd="sng">
          <a:noFill/>
        </a:ln>
      </xdr:spPr>
      <xdr:txBody>
        <a:bodyPr vertOverflow="clip" wrap="square"/>
        <a:p>
          <a:pPr algn="l">
            <a:defRPr/>
          </a:pPr>
          <a:r>
            <a:rPr lang="en-US" cap="none" sz="1400" b="1" i="0" u="none" baseline="0">
              <a:latin typeface="ＭＳ ゴシック"/>
              <a:ea typeface="ＭＳ ゴシック"/>
              <a:cs typeface="ＭＳ ゴシック"/>
            </a:rPr>
            <a:t>357,810</a:t>
          </a:r>
        </a:p>
      </xdr:txBody>
    </xdr:sp>
    <xdr:clientData/>
  </xdr:twoCellAnchor>
  <xdr:twoCellAnchor>
    <xdr:from>
      <xdr:col>13</xdr:col>
      <xdr:colOff>180975</xdr:colOff>
      <xdr:row>15</xdr:row>
      <xdr:rowOff>152400</xdr:rowOff>
    </xdr:from>
    <xdr:to>
      <xdr:col>16</xdr:col>
      <xdr:colOff>285750</xdr:colOff>
      <xdr:row>17</xdr:row>
      <xdr:rowOff>85725</xdr:rowOff>
    </xdr:to>
    <xdr:sp>
      <xdr:nvSpPr>
        <xdr:cNvPr id="2" name="Rectangle 12"/>
        <xdr:cNvSpPr>
          <a:spLocks/>
        </xdr:cNvSpPr>
      </xdr:nvSpPr>
      <xdr:spPr>
        <a:xfrm>
          <a:off x="4638675" y="3457575"/>
          <a:ext cx="1133475" cy="276225"/>
        </a:xfrm>
        <a:prstGeom prst="rect">
          <a:avLst/>
        </a:prstGeom>
        <a:noFill/>
        <a:ln w="9525" cmpd="sng">
          <a:noFill/>
        </a:ln>
      </xdr:spPr>
      <xdr:txBody>
        <a:bodyPr vertOverflow="clip" wrap="square"/>
        <a:p>
          <a:pPr algn="l">
            <a:defRPr/>
          </a:pPr>
          <a:r>
            <a:rPr lang="en-US" cap="none" sz="1400" b="1" i="0" u="none" baseline="0">
              <a:latin typeface="ＭＳ ゴシック"/>
              <a:ea typeface="ＭＳ ゴシック"/>
              <a:cs typeface="ＭＳ ゴシック"/>
            </a:rPr>
            <a:t>356,111</a:t>
          </a:r>
        </a:p>
      </xdr:txBody>
    </xdr:sp>
    <xdr:clientData/>
  </xdr:twoCellAnchor>
  <xdr:twoCellAnchor>
    <xdr:from>
      <xdr:col>20</xdr:col>
      <xdr:colOff>200025</xdr:colOff>
      <xdr:row>14</xdr:row>
      <xdr:rowOff>66675</xdr:rowOff>
    </xdr:from>
    <xdr:to>
      <xdr:col>25</xdr:col>
      <xdr:colOff>142875</xdr:colOff>
      <xdr:row>15</xdr:row>
      <xdr:rowOff>123825</xdr:rowOff>
    </xdr:to>
    <xdr:sp>
      <xdr:nvSpPr>
        <xdr:cNvPr id="3" name="Rectangle 13"/>
        <xdr:cNvSpPr>
          <a:spLocks/>
        </xdr:cNvSpPr>
      </xdr:nvSpPr>
      <xdr:spPr>
        <a:xfrm>
          <a:off x="7058025" y="3200400"/>
          <a:ext cx="1657350" cy="228600"/>
        </a:xfrm>
        <a:prstGeom prst="rect">
          <a:avLst/>
        </a:prstGeom>
        <a:noFill/>
        <a:ln w="9525" cmpd="sng">
          <a:noFill/>
        </a:ln>
      </xdr:spPr>
      <xdr:txBody>
        <a:bodyPr vertOverflow="clip" wrap="square"/>
        <a:p>
          <a:pPr algn="l">
            <a:defRPr/>
          </a:pPr>
          <a:r>
            <a:rPr lang="en-US" cap="none" sz="1100" b="0" i="0" u="none" baseline="0">
              <a:latin typeface="ＭＳ ゴシック"/>
              <a:ea typeface="ＭＳ ゴシック"/>
              <a:cs typeface="ＭＳ ゴシック"/>
            </a:rPr>
            <a:t>（単位：百万円）</a:t>
          </a:r>
        </a:p>
      </xdr:txBody>
    </xdr:sp>
    <xdr:clientData/>
  </xdr:twoCellAnchor>
  <xdr:twoCellAnchor>
    <xdr:from>
      <xdr:col>20</xdr:col>
      <xdr:colOff>95250</xdr:colOff>
      <xdr:row>16</xdr:row>
      <xdr:rowOff>66675</xdr:rowOff>
    </xdr:from>
    <xdr:to>
      <xdr:col>23</xdr:col>
      <xdr:colOff>200025</xdr:colOff>
      <xdr:row>17</xdr:row>
      <xdr:rowOff>161925</xdr:rowOff>
    </xdr:to>
    <xdr:sp>
      <xdr:nvSpPr>
        <xdr:cNvPr id="4" name="Rectangle 14"/>
        <xdr:cNvSpPr>
          <a:spLocks/>
        </xdr:cNvSpPr>
      </xdr:nvSpPr>
      <xdr:spPr>
        <a:xfrm>
          <a:off x="6953250" y="3543300"/>
          <a:ext cx="1133475" cy="266700"/>
        </a:xfrm>
        <a:prstGeom prst="rect">
          <a:avLst/>
        </a:prstGeom>
        <a:noFill/>
        <a:ln w="9525" cmpd="sng">
          <a:noFill/>
        </a:ln>
      </xdr:spPr>
      <xdr:txBody>
        <a:bodyPr vertOverflow="clip" wrap="square"/>
        <a:p>
          <a:pPr algn="l">
            <a:defRPr/>
          </a:pPr>
          <a:r>
            <a:rPr lang="en-US" cap="none" sz="1400" b="1" i="0" u="none" baseline="0">
              <a:latin typeface="ＭＳ ゴシック"/>
              <a:ea typeface="ＭＳ ゴシック"/>
              <a:cs typeface="ＭＳ ゴシック"/>
            </a:rPr>
            <a:t>346,370</a:t>
          </a:r>
        </a:p>
      </xdr:txBody>
    </xdr:sp>
    <xdr:clientData/>
  </xdr:twoCellAnchor>
  <xdr:twoCellAnchor>
    <xdr:from>
      <xdr:col>1</xdr:col>
      <xdr:colOff>9525</xdr:colOff>
      <xdr:row>14</xdr:row>
      <xdr:rowOff>28575</xdr:rowOff>
    </xdr:from>
    <xdr:to>
      <xdr:col>29</xdr:col>
      <xdr:colOff>323850</xdr:colOff>
      <xdr:row>37</xdr:row>
      <xdr:rowOff>0</xdr:rowOff>
    </xdr:to>
    <xdr:graphicFrame>
      <xdr:nvGraphicFramePr>
        <xdr:cNvPr id="5" name="Chart 16"/>
        <xdr:cNvGraphicFramePr/>
      </xdr:nvGraphicFramePr>
      <xdr:xfrm>
        <a:off x="352425" y="3162300"/>
        <a:ext cx="9915525" cy="3914775"/>
      </xdr:xfrm>
      <a:graphic>
        <a:graphicData uri="http://schemas.openxmlformats.org/drawingml/2006/chart">
          <c:chart xmlns:c="http://schemas.openxmlformats.org/drawingml/2006/chart" r:id="rId1"/>
        </a:graphicData>
      </a:graphic>
    </xdr:graphicFrame>
    <xdr:clientData/>
  </xdr:twoCellAnchor>
  <xdr:twoCellAnchor>
    <xdr:from>
      <xdr:col>6</xdr:col>
      <xdr:colOff>285750</xdr:colOff>
      <xdr:row>16</xdr:row>
      <xdr:rowOff>28575</xdr:rowOff>
    </xdr:from>
    <xdr:to>
      <xdr:col>10</xdr:col>
      <xdr:colOff>47625</xdr:colOff>
      <xdr:row>17</xdr:row>
      <xdr:rowOff>95250</xdr:rowOff>
    </xdr:to>
    <xdr:sp>
      <xdr:nvSpPr>
        <xdr:cNvPr id="6" name="Rectangle 17"/>
        <xdr:cNvSpPr>
          <a:spLocks/>
        </xdr:cNvSpPr>
      </xdr:nvSpPr>
      <xdr:spPr>
        <a:xfrm>
          <a:off x="2343150" y="3505200"/>
          <a:ext cx="1133475" cy="238125"/>
        </a:xfrm>
        <a:prstGeom prst="rect">
          <a:avLst/>
        </a:prstGeom>
        <a:solidFill>
          <a:srgbClr val="FFFFFF"/>
        </a:solidFill>
        <a:ln w="9525" cmpd="sng">
          <a:noFill/>
        </a:ln>
      </xdr:spPr>
      <xdr:txBody>
        <a:bodyPr vertOverflow="clip" wrap="square"/>
        <a:p>
          <a:pPr algn="l">
            <a:defRPr/>
          </a:pPr>
          <a:r>
            <a:rPr lang="en-US" cap="none" sz="1400" b="1" i="0" u="none" baseline="0">
              <a:latin typeface="ＭＳ ゴシック"/>
              <a:ea typeface="ＭＳ ゴシック"/>
              <a:cs typeface="ＭＳ ゴシック"/>
            </a:rPr>
            <a:t>357,810</a:t>
          </a:r>
        </a:p>
      </xdr:txBody>
    </xdr:sp>
    <xdr:clientData/>
  </xdr:twoCellAnchor>
  <xdr:twoCellAnchor>
    <xdr:from>
      <xdr:col>13</xdr:col>
      <xdr:colOff>152400</xdr:colOff>
      <xdr:row>16</xdr:row>
      <xdr:rowOff>47625</xdr:rowOff>
    </xdr:from>
    <xdr:to>
      <xdr:col>16</xdr:col>
      <xdr:colOff>257175</xdr:colOff>
      <xdr:row>17</xdr:row>
      <xdr:rowOff>123825</xdr:rowOff>
    </xdr:to>
    <xdr:sp>
      <xdr:nvSpPr>
        <xdr:cNvPr id="7" name="Rectangle 18"/>
        <xdr:cNvSpPr>
          <a:spLocks/>
        </xdr:cNvSpPr>
      </xdr:nvSpPr>
      <xdr:spPr>
        <a:xfrm>
          <a:off x="4610100" y="3524250"/>
          <a:ext cx="1133475" cy="247650"/>
        </a:xfrm>
        <a:prstGeom prst="rect">
          <a:avLst/>
        </a:prstGeom>
        <a:solidFill>
          <a:srgbClr val="FFFFFF"/>
        </a:solidFill>
        <a:ln w="9525" cmpd="sng">
          <a:noFill/>
        </a:ln>
      </xdr:spPr>
      <xdr:txBody>
        <a:bodyPr vertOverflow="clip" wrap="square"/>
        <a:p>
          <a:pPr algn="l">
            <a:defRPr/>
          </a:pPr>
          <a:r>
            <a:rPr lang="en-US" cap="none" sz="1400" b="1" i="0" u="none" baseline="0">
              <a:latin typeface="ＭＳ ゴシック"/>
              <a:ea typeface="ＭＳ ゴシック"/>
              <a:cs typeface="ＭＳ ゴシック"/>
            </a:rPr>
            <a:t>356,111</a:t>
          </a:r>
        </a:p>
      </xdr:txBody>
    </xdr:sp>
    <xdr:clientData/>
  </xdr:twoCellAnchor>
  <xdr:twoCellAnchor>
    <xdr:from>
      <xdr:col>20</xdr:col>
      <xdr:colOff>19050</xdr:colOff>
      <xdr:row>16</xdr:row>
      <xdr:rowOff>114300</xdr:rowOff>
    </xdr:from>
    <xdr:to>
      <xdr:col>23</xdr:col>
      <xdr:colOff>133350</xdr:colOff>
      <xdr:row>18</xdr:row>
      <xdr:rowOff>19050</xdr:rowOff>
    </xdr:to>
    <xdr:sp>
      <xdr:nvSpPr>
        <xdr:cNvPr id="8" name="Rectangle 19"/>
        <xdr:cNvSpPr>
          <a:spLocks/>
        </xdr:cNvSpPr>
      </xdr:nvSpPr>
      <xdr:spPr>
        <a:xfrm>
          <a:off x="6877050" y="3590925"/>
          <a:ext cx="1143000" cy="247650"/>
        </a:xfrm>
        <a:prstGeom prst="rect">
          <a:avLst/>
        </a:prstGeom>
        <a:solidFill>
          <a:srgbClr val="FFFFFF"/>
        </a:solidFill>
        <a:ln w="9525" cmpd="sng">
          <a:noFill/>
        </a:ln>
      </xdr:spPr>
      <xdr:txBody>
        <a:bodyPr vertOverflow="clip" wrap="square"/>
        <a:p>
          <a:pPr algn="l">
            <a:defRPr/>
          </a:pPr>
          <a:r>
            <a:rPr lang="en-US" cap="none" sz="1400" b="1" i="0" u="none" baseline="0">
              <a:latin typeface="ＭＳ ゴシック"/>
              <a:ea typeface="ＭＳ ゴシック"/>
              <a:cs typeface="ＭＳ ゴシック"/>
            </a:rPr>
            <a:t>346,370</a:t>
          </a:r>
        </a:p>
      </xdr:txBody>
    </xdr:sp>
    <xdr:clientData/>
  </xdr:twoCellAnchor>
  <xdr:twoCellAnchor>
    <xdr:from>
      <xdr:col>22</xdr:col>
      <xdr:colOff>38100</xdr:colOff>
      <xdr:row>14</xdr:row>
      <xdr:rowOff>95250</xdr:rowOff>
    </xdr:from>
    <xdr:to>
      <xdr:col>25</xdr:col>
      <xdr:colOff>209550</xdr:colOff>
      <xdr:row>15</xdr:row>
      <xdr:rowOff>123825</xdr:rowOff>
    </xdr:to>
    <xdr:sp>
      <xdr:nvSpPr>
        <xdr:cNvPr id="9" name="Rectangle 20"/>
        <xdr:cNvSpPr>
          <a:spLocks/>
        </xdr:cNvSpPr>
      </xdr:nvSpPr>
      <xdr:spPr>
        <a:xfrm>
          <a:off x="7581900" y="3228975"/>
          <a:ext cx="12001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ゴシック"/>
              <a:ea typeface="ＭＳ ゴシック"/>
              <a:cs typeface="ＭＳ ゴシック"/>
            </a:rPr>
            <a:t>単位：百万円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22</xdr:row>
      <xdr:rowOff>161925</xdr:rowOff>
    </xdr:from>
    <xdr:to>
      <xdr:col>14</xdr:col>
      <xdr:colOff>304800</xdr:colOff>
      <xdr:row>27</xdr:row>
      <xdr:rowOff>76200</xdr:rowOff>
    </xdr:to>
    <xdr:sp>
      <xdr:nvSpPr>
        <xdr:cNvPr id="1" name="Rectangle 1"/>
        <xdr:cNvSpPr>
          <a:spLocks/>
        </xdr:cNvSpPr>
      </xdr:nvSpPr>
      <xdr:spPr>
        <a:xfrm>
          <a:off x="3714750" y="4667250"/>
          <a:ext cx="1390650" cy="7715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9525</xdr:colOff>
      <xdr:row>14</xdr:row>
      <xdr:rowOff>9525</xdr:rowOff>
    </xdr:from>
    <xdr:to>
      <xdr:col>29</xdr:col>
      <xdr:colOff>333375</xdr:colOff>
      <xdr:row>37</xdr:row>
      <xdr:rowOff>0</xdr:rowOff>
    </xdr:to>
    <xdr:graphicFrame>
      <xdr:nvGraphicFramePr>
        <xdr:cNvPr id="2" name="Chart 7"/>
        <xdr:cNvGraphicFramePr/>
      </xdr:nvGraphicFramePr>
      <xdr:xfrm>
        <a:off x="352425" y="3143250"/>
        <a:ext cx="9925050" cy="3933825"/>
      </xdr:xfrm>
      <a:graphic>
        <a:graphicData uri="http://schemas.openxmlformats.org/drawingml/2006/chart">
          <c:chart xmlns:c="http://schemas.openxmlformats.org/drawingml/2006/chart" r:id="rId1"/>
        </a:graphicData>
      </a:graphic>
    </xdr:graphicFrame>
    <xdr:clientData/>
  </xdr:twoCellAnchor>
  <xdr:twoCellAnchor>
    <xdr:from>
      <xdr:col>10</xdr:col>
      <xdr:colOff>95250</xdr:colOff>
      <xdr:row>23</xdr:row>
      <xdr:rowOff>0</xdr:rowOff>
    </xdr:from>
    <xdr:to>
      <xdr:col>15</xdr:col>
      <xdr:colOff>0</xdr:colOff>
      <xdr:row>28</xdr:row>
      <xdr:rowOff>57150</xdr:rowOff>
    </xdr:to>
    <xdr:sp>
      <xdr:nvSpPr>
        <xdr:cNvPr id="3" name="Rectangle 8"/>
        <xdr:cNvSpPr>
          <a:spLocks/>
        </xdr:cNvSpPr>
      </xdr:nvSpPr>
      <xdr:spPr>
        <a:xfrm>
          <a:off x="3524250" y="4676775"/>
          <a:ext cx="1619250" cy="914400"/>
        </a:xfrm>
        <a:prstGeom prst="rect">
          <a:avLst/>
        </a:prstGeom>
        <a:noFill/>
        <a:ln w="9525" cmpd="sng">
          <a:noFill/>
        </a:ln>
      </xdr:spPr>
      <xdr:txBody>
        <a:bodyPr vertOverflow="clip" wrap="square"/>
        <a:p>
          <a:pPr algn="l">
            <a:defRPr/>
          </a:pPr>
          <a:r>
            <a:rPr lang="en-US" cap="none" sz="1400" b="1" i="0" u="none" baseline="0">
              <a:latin typeface="ＭＳ ゴシック"/>
              <a:ea typeface="ＭＳ ゴシック"/>
              <a:cs typeface="ＭＳ ゴシック"/>
            </a:rPr>
            <a:t> 建設投資額
26,870百万円
 (100.0％)</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114300</xdr:colOff>
      <xdr:row>76</xdr:row>
      <xdr:rowOff>57150</xdr:rowOff>
    </xdr:from>
    <xdr:ext cx="95250" cy="209550"/>
    <xdr:sp>
      <xdr:nvSpPr>
        <xdr:cNvPr id="1" name="TextBox 1"/>
        <xdr:cNvSpPr txBox="1">
          <a:spLocks noChangeArrowheads="1"/>
        </xdr:cNvSpPr>
      </xdr:nvSpPr>
      <xdr:spPr>
        <a:xfrm>
          <a:off x="3333750" y="1463040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B24"/>
  <sheetViews>
    <sheetView tabSelected="1" workbookViewId="0" topLeftCell="A1">
      <selection activeCell="A1" sqref="A1"/>
    </sheetView>
  </sheetViews>
  <sheetFormatPr defaultColWidth="8.796875" defaultRowHeight="14.25"/>
  <cols>
    <col min="1" max="11" width="3.59765625" style="126" customWidth="1"/>
    <col min="12" max="19" width="1.59765625" style="126" customWidth="1"/>
    <col min="20" max="23" width="2.59765625" style="126" customWidth="1"/>
    <col min="24" max="24" width="3.59765625" style="126" customWidth="1"/>
    <col min="25" max="26" width="2.59765625" style="126" customWidth="1"/>
    <col min="27" max="16384" width="3.59765625" style="126" customWidth="1"/>
  </cols>
  <sheetData>
    <row r="1" ht="30" customHeight="1"/>
    <row r="2" spans="18:28" ht="30" customHeight="1">
      <c r="R2" s="133" t="s">
        <v>327</v>
      </c>
      <c r="S2" s="134"/>
      <c r="T2" s="134"/>
      <c r="U2" s="134"/>
      <c r="V2" s="134"/>
      <c r="W2" s="134"/>
      <c r="X2" s="134"/>
      <c r="Y2" s="134"/>
      <c r="Z2" s="134"/>
      <c r="AA2" s="134"/>
      <c r="AB2" s="134"/>
    </row>
    <row r="3" ht="30" customHeight="1"/>
    <row r="4" ht="30" customHeight="1"/>
    <row r="5" spans="1:28" ht="30" customHeight="1">
      <c r="A5" s="135" t="s">
        <v>247</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row>
    <row r="6" ht="30" customHeight="1"/>
    <row r="7" ht="30" customHeight="1"/>
    <row r="8" spans="3:26" ht="30" customHeight="1">
      <c r="C8" s="127" t="s">
        <v>215</v>
      </c>
      <c r="D8" s="128"/>
      <c r="E8" s="136" t="s">
        <v>72</v>
      </c>
      <c r="F8" s="136"/>
      <c r="G8" s="136"/>
      <c r="H8" s="136"/>
      <c r="I8" s="136"/>
      <c r="J8" s="136"/>
      <c r="K8" s="136"/>
      <c r="M8" s="126" t="s">
        <v>222</v>
      </c>
      <c r="V8" s="128"/>
      <c r="W8" s="128"/>
      <c r="X8" s="128"/>
      <c r="Y8" s="128"/>
      <c r="Z8" s="127" t="s">
        <v>233</v>
      </c>
    </row>
    <row r="9" spans="3:26" ht="30" customHeight="1">
      <c r="C9" s="127" t="s">
        <v>224</v>
      </c>
      <c r="D9" s="128"/>
      <c r="E9" s="136" t="s">
        <v>216</v>
      </c>
      <c r="F9" s="136"/>
      <c r="G9" s="136"/>
      <c r="H9" s="136"/>
      <c r="I9" s="136"/>
      <c r="J9" s="136"/>
      <c r="K9" s="136"/>
      <c r="M9" s="126" t="s">
        <v>222</v>
      </c>
      <c r="V9" s="128"/>
      <c r="W9" s="128"/>
      <c r="X9" s="128"/>
      <c r="Y9" s="128"/>
      <c r="Z9" s="127" t="s">
        <v>234</v>
      </c>
    </row>
    <row r="10" spans="3:26" ht="30" customHeight="1">
      <c r="C10" s="127" t="s">
        <v>225</v>
      </c>
      <c r="D10" s="128"/>
      <c r="E10" s="136" t="s">
        <v>60</v>
      </c>
      <c r="F10" s="136"/>
      <c r="G10" s="136"/>
      <c r="H10" s="136"/>
      <c r="I10" s="136"/>
      <c r="J10" s="136"/>
      <c r="K10" s="136"/>
      <c r="M10" s="126" t="s">
        <v>222</v>
      </c>
      <c r="V10" s="128"/>
      <c r="W10" s="128"/>
      <c r="X10" s="128"/>
      <c r="Y10" s="128"/>
      <c r="Z10" s="127" t="s">
        <v>235</v>
      </c>
    </row>
    <row r="11" spans="3:26" ht="30" customHeight="1">
      <c r="C11" s="127" t="s">
        <v>226</v>
      </c>
      <c r="D11" s="128"/>
      <c r="E11" s="136" t="s">
        <v>217</v>
      </c>
      <c r="F11" s="136"/>
      <c r="G11" s="136"/>
      <c r="H11" s="136"/>
      <c r="I11" s="136"/>
      <c r="J11" s="136"/>
      <c r="K11" s="136"/>
      <c r="M11" s="126" t="s">
        <v>222</v>
      </c>
      <c r="V11" s="128"/>
      <c r="W11" s="127" t="s">
        <v>236</v>
      </c>
      <c r="X11" s="128" t="s">
        <v>237</v>
      </c>
      <c r="Y11" s="128"/>
      <c r="Z11" s="127" t="s">
        <v>238</v>
      </c>
    </row>
    <row r="12" spans="3:26" ht="30" customHeight="1">
      <c r="C12" s="127" t="s">
        <v>227</v>
      </c>
      <c r="D12" s="128"/>
      <c r="E12" s="136" t="s">
        <v>218</v>
      </c>
      <c r="F12" s="136"/>
      <c r="G12" s="136"/>
      <c r="H12" s="136"/>
      <c r="I12" s="136"/>
      <c r="J12" s="136"/>
      <c r="K12" s="136"/>
      <c r="M12" s="126" t="s">
        <v>222</v>
      </c>
      <c r="V12" s="128"/>
      <c r="W12" s="128"/>
      <c r="X12" s="128"/>
      <c r="Y12" s="128"/>
      <c r="Z12" s="127" t="s">
        <v>239</v>
      </c>
    </row>
    <row r="13" spans="3:26" ht="30" customHeight="1">
      <c r="C13" s="127" t="s">
        <v>228</v>
      </c>
      <c r="D13" s="128"/>
      <c r="E13" s="136" t="s">
        <v>120</v>
      </c>
      <c r="F13" s="136"/>
      <c r="G13" s="136"/>
      <c r="H13" s="136"/>
      <c r="I13" s="136"/>
      <c r="J13" s="136"/>
      <c r="K13" s="136"/>
      <c r="M13" s="126" t="s">
        <v>222</v>
      </c>
      <c r="V13" s="128"/>
      <c r="W13" s="127" t="s">
        <v>240</v>
      </c>
      <c r="X13" s="128" t="s">
        <v>237</v>
      </c>
      <c r="Y13" s="128"/>
      <c r="Z13" s="127" t="s">
        <v>241</v>
      </c>
    </row>
    <row r="14" spans="3:26" ht="30" customHeight="1">
      <c r="C14" s="127" t="s">
        <v>229</v>
      </c>
      <c r="D14" s="128"/>
      <c r="E14" s="136" t="s">
        <v>98</v>
      </c>
      <c r="F14" s="136"/>
      <c r="G14" s="136"/>
      <c r="H14" s="136"/>
      <c r="I14" s="136"/>
      <c r="J14" s="136"/>
      <c r="K14" s="136"/>
      <c r="M14" s="126" t="s">
        <v>222</v>
      </c>
      <c r="V14" s="128"/>
      <c r="W14" s="128"/>
      <c r="X14" s="128"/>
      <c r="Y14" s="128"/>
      <c r="Z14" s="127" t="s">
        <v>242</v>
      </c>
    </row>
    <row r="15" spans="3:26" ht="30" customHeight="1">
      <c r="C15" s="127" t="s">
        <v>230</v>
      </c>
      <c r="D15" s="128"/>
      <c r="E15" s="136" t="s">
        <v>101</v>
      </c>
      <c r="F15" s="136"/>
      <c r="G15" s="136"/>
      <c r="H15" s="136"/>
      <c r="I15" s="136"/>
      <c r="J15" s="136"/>
      <c r="K15" s="136"/>
      <c r="M15" s="126" t="s">
        <v>222</v>
      </c>
      <c r="V15" s="128"/>
      <c r="W15" s="128"/>
      <c r="X15" s="128"/>
      <c r="Y15" s="127" t="s">
        <v>233</v>
      </c>
      <c r="Z15" s="127" t="s">
        <v>243</v>
      </c>
    </row>
    <row r="16" spans="3:26" ht="30" customHeight="1">
      <c r="C16" s="127" t="s">
        <v>231</v>
      </c>
      <c r="D16" s="128"/>
      <c r="E16" s="136" t="s">
        <v>106</v>
      </c>
      <c r="F16" s="136"/>
      <c r="G16" s="136"/>
      <c r="H16" s="136"/>
      <c r="I16" s="136"/>
      <c r="J16" s="136"/>
      <c r="K16" s="136"/>
      <c r="M16" s="126" t="s">
        <v>222</v>
      </c>
      <c r="V16" s="128"/>
      <c r="W16" s="128"/>
      <c r="X16" s="128"/>
      <c r="Y16" s="127" t="s">
        <v>233</v>
      </c>
      <c r="Z16" s="127" t="s">
        <v>233</v>
      </c>
    </row>
    <row r="17" spans="22:26" ht="30" customHeight="1">
      <c r="V17" s="128"/>
      <c r="W17" s="128"/>
      <c r="X17" s="128"/>
      <c r="Y17" s="128"/>
      <c r="Z17" s="128"/>
    </row>
    <row r="18" spans="2:26" ht="30" customHeight="1">
      <c r="B18" s="128" t="s">
        <v>219</v>
      </c>
      <c r="C18" s="128"/>
      <c r="D18" s="128"/>
      <c r="E18" s="128"/>
      <c r="F18" s="128"/>
      <c r="G18" s="128"/>
      <c r="H18" s="128"/>
      <c r="I18" s="128"/>
      <c r="J18" s="128"/>
      <c r="K18" s="128"/>
      <c r="V18" s="128"/>
      <c r="W18" s="128"/>
      <c r="X18" s="128"/>
      <c r="Y18" s="128"/>
      <c r="Z18" s="128"/>
    </row>
    <row r="19" spans="2:26" ht="30" customHeight="1">
      <c r="B19" s="128"/>
      <c r="C19" s="127" t="s">
        <v>232</v>
      </c>
      <c r="D19" s="128"/>
      <c r="E19" s="136" t="s">
        <v>220</v>
      </c>
      <c r="F19" s="136"/>
      <c r="G19" s="136"/>
      <c r="H19" s="136"/>
      <c r="I19" s="136"/>
      <c r="J19" s="136"/>
      <c r="K19" s="136"/>
      <c r="M19" s="126" t="s">
        <v>222</v>
      </c>
      <c r="V19" s="127" t="s">
        <v>233</v>
      </c>
      <c r="W19" s="127" t="s">
        <v>234</v>
      </c>
      <c r="X19" s="128" t="s">
        <v>237</v>
      </c>
      <c r="Y19" s="127" t="s">
        <v>233</v>
      </c>
      <c r="Z19" s="127" t="s">
        <v>236</v>
      </c>
    </row>
    <row r="20" spans="2:26" ht="30" customHeight="1">
      <c r="B20" s="128"/>
      <c r="C20" s="127" t="s">
        <v>224</v>
      </c>
      <c r="D20" s="128"/>
      <c r="E20" s="136" t="s">
        <v>221</v>
      </c>
      <c r="F20" s="136"/>
      <c r="G20" s="136"/>
      <c r="H20" s="136"/>
      <c r="I20" s="136"/>
      <c r="J20" s="136"/>
      <c r="K20" s="136"/>
      <c r="M20" s="126" t="s">
        <v>222</v>
      </c>
      <c r="V20" s="127" t="s">
        <v>233</v>
      </c>
      <c r="W20" s="127" t="s">
        <v>238</v>
      </c>
      <c r="X20" s="128" t="s">
        <v>237</v>
      </c>
      <c r="Y20" s="127" t="s">
        <v>233</v>
      </c>
      <c r="Z20" s="127" t="s">
        <v>240</v>
      </c>
    </row>
    <row r="21" spans="2:26" ht="30" customHeight="1">
      <c r="B21" s="128"/>
      <c r="C21" s="127" t="s">
        <v>225</v>
      </c>
      <c r="D21" s="128"/>
      <c r="E21" s="136" t="s">
        <v>179</v>
      </c>
      <c r="F21" s="136"/>
      <c r="G21" s="136"/>
      <c r="H21" s="136"/>
      <c r="I21" s="136"/>
      <c r="J21" s="136"/>
      <c r="K21" s="136"/>
      <c r="M21" s="126" t="s">
        <v>222</v>
      </c>
      <c r="V21" s="127" t="s">
        <v>233</v>
      </c>
      <c r="W21" s="127" t="s">
        <v>241</v>
      </c>
      <c r="X21" s="128" t="s">
        <v>237</v>
      </c>
      <c r="Y21" s="127" t="s">
        <v>233</v>
      </c>
      <c r="Z21" s="127" t="s">
        <v>242</v>
      </c>
    </row>
    <row r="22" ht="30" customHeight="1"/>
    <row r="23" ht="30" customHeight="1"/>
    <row r="24" spans="1:28" ht="30" customHeight="1">
      <c r="A24" s="135" t="s">
        <v>223</v>
      </c>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row>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sheetData>
  <mergeCells count="15">
    <mergeCell ref="E10:K10"/>
    <mergeCell ref="E11:K11"/>
    <mergeCell ref="A5:AB5"/>
    <mergeCell ref="E8:K8"/>
    <mergeCell ref="E9:K9"/>
    <mergeCell ref="R2:AB2"/>
    <mergeCell ref="A24:AB24"/>
    <mergeCell ref="E16:K16"/>
    <mergeCell ref="E19:K19"/>
    <mergeCell ref="E20:K20"/>
    <mergeCell ref="E21:K21"/>
    <mergeCell ref="E12:K12"/>
    <mergeCell ref="E13:K13"/>
    <mergeCell ref="E14:K14"/>
    <mergeCell ref="E15:K15"/>
  </mergeCells>
  <printOptions/>
  <pageMargins left="0.7874015748031497" right="0.7874015748031497" top="0.7874015748031497" bottom="0.7874015748031497" header="0.5118110236220472" footer="0.5118110236220472"/>
  <pageSetup horizontalDpi="600" verticalDpi="600" orientation="portrait" paperSize="9" scale="105" r:id="rId1"/>
</worksheet>
</file>

<file path=xl/worksheets/sheet10.xml><?xml version="1.0" encoding="utf-8"?>
<worksheet xmlns="http://schemas.openxmlformats.org/spreadsheetml/2006/main" xmlns:r="http://schemas.openxmlformats.org/officeDocument/2006/relationships">
  <dimension ref="A1:BC63"/>
  <sheetViews>
    <sheetView workbookViewId="0" topLeftCell="A1">
      <selection activeCell="A1" sqref="A1"/>
    </sheetView>
  </sheetViews>
  <sheetFormatPr defaultColWidth="8.796875" defaultRowHeight="14.25"/>
  <cols>
    <col min="1" max="52" width="3.59765625" style="0" customWidth="1"/>
    <col min="53" max="53" width="15.5" style="0" customWidth="1"/>
    <col min="54" max="16384" width="10.59765625" style="0" customWidth="1"/>
  </cols>
  <sheetData>
    <row r="1" ht="28.5">
      <c r="A1" s="2" t="s">
        <v>96</v>
      </c>
    </row>
    <row r="2" ht="9.75" customHeight="1"/>
    <row r="3" ht="24">
      <c r="B3" s="1" t="s">
        <v>99</v>
      </c>
    </row>
    <row r="4" ht="9.75" customHeight="1"/>
    <row r="5" ht="18.75" customHeight="1">
      <c r="E5" s="3" t="s">
        <v>294</v>
      </c>
    </row>
    <row r="6" ht="18.75" customHeight="1">
      <c r="E6" s="3" t="s">
        <v>295</v>
      </c>
    </row>
    <row r="7" ht="18.75" customHeight="1">
      <c r="E7" s="3" t="s">
        <v>301</v>
      </c>
    </row>
    <row r="8" ht="18.75" customHeight="1">
      <c r="E8" s="3" t="s">
        <v>302</v>
      </c>
    </row>
    <row r="9" ht="18.75" customHeight="1">
      <c r="E9" s="3" t="s">
        <v>299</v>
      </c>
    </row>
    <row r="10" ht="18.75" customHeight="1">
      <c r="E10" s="3" t="s">
        <v>300</v>
      </c>
    </row>
    <row r="11" ht="18.75" customHeight="1">
      <c r="E11" s="3" t="s">
        <v>296</v>
      </c>
    </row>
    <row r="12" ht="18.75" customHeight="1">
      <c r="E12" s="3" t="s">
        <v>297</v>
      </c>
    </row>
    <row r="13" ht="18.75" customHeight="1">
      <c r="E13" s="3" t="s">
        <v>298</v>
      </c>
    </row>
    <row r="14" ht="9.75" customHeight="1"/>
    <row r="15" ht="24">
      <c r="B15" s="1" t="s">
        <v>257</v>
      </c>
    </row>
    <row r="16" ht="9.7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9.75" customHeight="1"/>
    <row r="41" ht="24">
      <c r="B41" s="1" t="s">
        <v>97</v>
      </c>
    </row>
    <row r="42" ht="9.75" customHeight="1"/>
    <row r="43" spans="2:30" ht="18" customHeight="1" thickBot="1">
      <c r="B43" s="3"/>
      <c r="C43" s="3"/>
      <c r="D43" s="3"/>
      <c r="E43" s="3"/>
      <c r="F43" s="3"/>
      <c r="G43" s="3"/>
      <c r="H43" s="3"/>
      <c r="I43" s="3"/>
      <c r="J43" s="3"/>
      <c r="K43" s="3"/>
      <c r="L43" s="3"/>
      <c r="M43" s="3"/>
      <c r="N43" s="3"/>
      <c r="O43" s="3"/>
      <c r="P43" s="3"/>
      <c r="Q43" s="3"/>
      <c r="R43" s="3"/>
      <c r="S43" s="3"/>
      <c r="T43" s="3"/>
      <c r="U43" s="3"/>
      <c r="V43" s="3"/>
      <c r="W43" s="3"/>
      <c r="X43" s="239" t="s">
        <v>59</v>
      </c>
      <c r="Y43" s="240"/>
      <c r="Z43" s="240"/>
      <c r="AA43" s="240"/>
      <c r="AB43" s="240"/>
      <c r="AC43" s="240"/>
      <c r="AD43" s="240"/>
    </row>
    <row r="44" spans="2:30" ht="18" customHeight="1" thickTop="1">
      <c r="B44" s="186"/>
      <c r="C44" s="187"/>
      <c r="D44" s="187"/>
      <c r="E44" s="187"/>
      <c r="F44" s="187"/>
      <c r="G44" s="187"/>
      <c r="H44" s="188"/>
      <c r="I44" s="156" t="s">
        <v>38</v>
      </c>
      <c r="J44" s="157"/>
      <c r="K44" s="157"/>
      <c r="L44" s="158"/>
      <c r="M44" s="165" t="s">
        <v>39</v>
      </c>
      <c r="N44" s="157"/>
      <c r="O44" s="157"/>
      <c r="P44" s="158"/>
      <c r="Q44" s="165" t="s">
        <v>40</v>
      </c>
      <c r="R44" s="157"/>
      <c r="S44" s="157"/>
      <c r="T44" s="157"/>
      <c r="U44" s="157"/>
      <c r="V44" s="157"/>
      <c r="W44" s="158"/>
      <c r="X44" s="157" t="s">
        <v>42</v>
      </c>
      <c r="Y44" s="157"/>
      <c r="Z44" s="157"/>
      <c r="AA44" s="157"/>
      <c r="AB44" s="157"/>
      <c r="AC44" s="157"/>
      <c r="AD44" s="183"/>
    </row>
    <row r="45" spans="2:30" ht="18" customHeight="1">
      <c r="B45" s="189"/>
      <c r="C45" s="190"/>
      <c r="D45" s="190"/>
      <c r="E45" s="190"/>
      <c r="F45" s="190"/>
      <c r="G45" s="190"/>
      <c r="H45" s="191"/>
      <c r="I45" s="159"/>
      <c r="J45" s="160"/>
      <c r="K45" s="160"/>
      <c r="L45" s="161"/>
      <c r="M45" s="166"/>
      <c r="N45" s="160"/>
      <c r="O45" s="160"/>
      <c r="P45" s="161"/>
      <c r="Q45" s="166"/>
      <c r="R45" s="160"/>
      <c r="S45" s="160"/>
      <c r="T45" s="160"/>
      <c r="U45" s="160"/>
      <c r="V45" s="160"/>
      <c r="W45" s="161"/>
      <c r="X45" s="160"/>
      <c r="Y45" s="160"/>
      <c r="Z45" s="160"/>
      <c r="AA45" s="160"/>
      <c r="AB45" s="160"/>
      <c r="AC45" s="160"/>
      <c r="AD45" s="184"/>
    </row>
    <row r="46" spans="2:30" ht="18" customHeight="1">
      <c r="B46" s="189"/>
      <c r="C46" s="190"/>
      <c r="D46" s="190"/>
      <c r="E46" s="190"/>
      <c r="F46" s="190"/>
      <c r="G46" s="190"/>
      <c r="H46" s="191"/>
      <c r="I46" s="162"/>
      <c r="J46" s="163"/>
      <c r="K46" s="163"/>
      <c r="L46" s="164"/>
      <c r="M46" s="167"/>
      <c r="N46" s="163"/>
      <c r="O46" s="163"/>
      <c r="P46" s="164"/>
      <c r="Q46" s="167"/>
      <c r="R46" s="163"/>
      <c r="S46" s="163"/>
      <c r="T46" s="163"/>
      <c r="U46" s="163"/>
      <c r="V46" s="163"/>
      <c r="W46" s="164"/>
      <c r="X46" s="163"/>
      <c r="Y46" s="163"/>
      <c r="Z46" s="163"/>
      <c r="AA46" s="163"/>
      <c r="AB46" s="163"/>
      <c r="AC46" s="163"/>
      <c r="AD46" s="185"/>
    </row>
    <row r="47" spans="2:30" ht="18" customHeight="1" thickBot="1">
      <c r="B47" s="192"/>
      <c r="C47" s="193"/>
      <c r="D47" s="193"/>
      <c r="E47" s="193"/>
      <c r="F47" s="193"/>
      <c r="G47" s="193"/>
      <c r="H47" s="194"/>
      <c r="I47" s="195" t="s">
        <v>98</v>
      </c>
      <c r="J47" s="196"/>
      <c r="K47" s="196"/>
      <c r="L47" s="197"/>
      <c r="M47" s="198" t="s">
        <v>98</v>
      </c>
      <c r="N47" s="196"/>
      <c r="O47" s="196"/>
      <c r="P47" s="197"/>
      <c r="Q47" s="198" t="s">
        <v>98</v>
      </c>
      <c r="R47" s="196"/>
      <c r="S47" s="196"/>
      <c r="T47" s="196"/>
      <c r="U47" s="199" t="s">
        <v>41</v>
      </c>
      <c r="V47" s="200"/>
      <c r="W47" s="201"/>
      <c r="X47" s="196" t="s">
        <v>61</v>
      </c>
      <c r="Y47" s="196"/>
      <c r="Z47" s="196"/>
      <c r="AA47" s="196"/>
      <c r="AB47" s="199" t="s">
        <v>44</v>
      </c>
      <c r="AC47" s="200"/>
      <c r="AD47" s="202"/>
    </row>
    <row r="48" spans="2:55" ht="18" customHeight="1" thickTop="1">
      <c r="B48" s="12"/>
      <c r="C48" s="137" t="s">
        <v>23</v>
      </c>
      <c r="D48" s="138"/>
      <c r="E48" s="138"/>
      <c r="F48" s="138"/>
      <c r="G48" s="138"/>
      <c r="H48" s="139"/>
      <c r="I48" s="168">
        <v>2690200</v>
      </c>
      <c r="J48" s="169"/>
      <c r="K48" s="169"/>
      <c r="L48" s="170"/>
      <c r="M48" s="209">
        <v>2506900</v>
      </c>
      <c r="N48" s="169"/>
      <c r="O48" s="169"/>
      <c r="P48" s="170"/>
      <c r="Q48" s="209">
        <v>4092000</v>
      </c>
      <c r="R48" s="169"/>
      <c r="S48" s="169"/>
      <c r="T48" s="169"/>
      <c r="U48" s="216">
        <f>ROUND(Q48/Q63*100,1)</f>
        <v>17.9</v>
      </c>
      <c r="V48" s="217"/>
      <c r="W48" s="218"/>
      <c r="X48" s="169">
        <f aca="true" t="shared" si="0" ref="X48:X63">Q48-M48</f>
        <v>1585100</v>
      </c>
      <c r="Y48" s="169"/>
      <c r="Z48" s="169"/>
      <c r="AA48" s="169"/>
      <c r="AB48" s="216">
        <f aca="true" t="shared" si="1" ref="AB48:AB63">ROUND(X48/M48*100,1)</f>
        <v>63.2</v>
      </c>
      <c r="AC48" s="217"/>
      <c r="AD48" s="248"/>
      <c r="BA48" t="s">
        <v>23</v>
      </c>
      <c r="BB48" s="4">
        <v>4092</v>
      </c>
      <c r="BC48" s="4"/>
    </row>
    <row r="49" spans="2:55" ht="18" customHeight="1">
      <c r="B49" s="12"/>
      <c r="C49" s="140" t="s">
        <v>24</v>
      </c>
      <c r="D49" s="141"/>
      <c r="E49" s="141"/>
      <c r="F49" s="141"/>
      <c r="G49" s="141"/>
      <c r="H49" s="142"/>
      <c r="I49" s="171">
        <v>50000</v>
      </c>
      <c r="J49" s="172"/>
      <c r="K49" s="172"/>
      <c r="L49" s="173"/>
      <c r="M49" s="210">
        <v>0</v>
      </c>
      <c r="N49" s="172"/>
      <c r="O49" s="172"/>
      <c r="P49" s="173"/>
      <c r="Q49" s="210">
        <v>0</v>
      </c>
      <c r="R49" s="172"/>
      <c r="S49" s="172"/>
      <c r="T49" s="172"/>
      <c r="U49" s="219">
        <f>ROUND(Q49/Q63*100,1)</f>
        <v>0</v>
      </c>
      <c r="V49" s="220"/>
      <c r="W49" s="221"/>
      <c r="X49" s="172">
        <f t="shared" si="0"/>
        <v>0</v>
      </c>
      <c r="Y49" s="172"/>
      <c r="Z49" s="172"/>
      <c r="AA49" s="172"/>
      <c r="AB49" s="715" t="s">
        <v>293</v>
      </c>
      <c r="AC49" s="716"/>
      <c r="AD49" s="717"/>
      <c r="BA49" t="s">
        <v>25</v>
      </c>
      <c r="BB49" s="4">
        <v>579</v>
      </c>
      <c r="BC49" s="4"/>
    </row>
    <row r="50" spans="2:55" ht="18" customHeight="1">
      <c r="B50" s="12"/>
      <c r="C50" s="140" t="s">
        <v>25</v>
      </c>
      <c r="D50" s="141"/>
      <c r="E50" s="141"/>
      <c r="F50" s="141"/>
      <c r="G50" s="141"/>
      <c r="H50" s="142"/>
      <c r="I50" s="171">
        <v>218200</v>
      </c>
      <c r="J50" s="172"/>
      <c r="K50" s="172"/>
      <c r="L50" s="173"/>
      <c r="M50" s="210">
        <v>460400</v>
      </c>
      <c r="N50" s="172"/>
      <c r="O50" s="172"/>
      <c r="P50" s="173"/>
      <c r="Q50" s="210">
        <v>578900</v>
      </c>
      <c r="R50" s="172"/>
      <c r="S50" s="172"/>
      <c r="T50" s="172"/>
      <c r="U50" s="219">
        <f>ROUND(Q50/Q63*100,1)</f>
        <v>2.5</v>
      </c>
      <c r="V50" s="220"/>
      <c r="W50" s="221"/>
      <c r="X50" s="172">
        <f t="shared" si="0"/>
        <v>118500</v>
      </c>
      <c r="Y50" s="172"/>
      <c r="Z50" s="172"/>
      <c r="AA50" s="172"/>
      <c r="AB50" s="219">
        <f t="shared" si="1"/>
        <v>25.7</v>
      </c>
      <c r="AC50" s="220"/>
      <c r="AD50" s="228"/>
      <c r="BA50" t="s">
        <v>50</v>
      </c>
      <c r="BB50" s="4">
        <v>525</v>
      </c>
      <c r="BC50" s="4"/>
    </row>
    <row r="51" spans="2:55" ht="18" customHeight="1">
      <c r="B51" s="12"/>
      <c r="C51" s="143" t="s">
        <v>26</v>
      </c>
      <c r="D51" s="144"/>
      <c r="E51" s="144"/>
      <c r="F51" s="144"/>
      <c r="G51" s="145"/>
      <c r="H51" s="146"/>
      <c r="I51" s="171">
        <v>476900</v>
      </c>
      <c r="J51" s="172"/>
      <c r="K51" s="172"/>
      <c r="L51" s="173"/>
      <c r="M51" s="211">
        <v>474000</v>
      </c>
      <c r="N51" s="175"/>
      <c r="O51" s="175"/>
      <c r="P51" s="176"/>
      <c r="Q51" s="211">
        <v>525400</v>
      </c>
      <c r="R51" s="175"/>
      <c r="S51" s="175"/>
      <c r="T51" s="175"/>
      <c r="U51" s="219">
        <f>ROUND(Q51/Q63*100,1)</f>
        <v>2.3</v>
      </c>
      <c r="V51" s="220"/>
      <c r="W51" s="221"/>
      <c r="X51" s="175">
        <f t="shared" si="0"/>
        <v>51400</v>
      </c>
      <c r="Y51" s="175"/>
      <c r="Z51" s="175"/>
      <c r="AA51" s="175"/>
      <c r="AB51" s="229">
        <f t="shared" si="1"/>
        <v>10.8</v>
      </c>
      <c r="AC51" s="230"/>
      <c r="AD51" s="231"/>
      <c r="BA51" t="s">
        <v>48</v>
      </c>
      <c r="BB51" s="4"/>
      <c r="BC51" s="4">
        <v>5196</v>
      </c>
    </row>
    <row r="52" spans="2:55" ht="18" customHeight="1" thickBot="1">
      <c r="B52" s="147" t="s">
        <v>35</v>
      </c>
      <c r="C52" s="148"/>
      <c r="D52" s="148"/>
      <c r="E52" s="148"/>
      <c r="F52" s="148"/>
      <c r="G52" s="148"/>
      <c r="H52" s="19"/>
      <c r="I52" s="177">
        <f>SUM(I48:L51)</f>
        <v>3435300</v>
      </c>
      <c r="J52" s="178"/>
      <c r="K52" s="178"/>
      <c r="L52" s="179"/>
      <c r="M52" s="212">
        <f>SUM(M48:P51)</f>
        <v>3441300</v>
      </c>
      <c r="N52" s="178"/>
      <c r="O52" s="178"/>
      <c r="P52" s="179"/>
      <c r="Q52" s="212">
        <f>SUM(Q48:T51)</f>
        <v>5196300</v>
      </c>
      <c r="R52" s="178"/>
      <c r="S52" s="178"/>
      <c r="T52" s="178"/>
      <c r="U52" s="232">
        <f>ROUND(Q52/Q63*100,1)</f>
        <v>22.7</v>
      </c>
      <c r="V52" s="233"/>
      <c r="W52" s="234"/>
      <c r="X52" s="178">
        <f t="shared" si="0"/>
        <v>1755000</v>
      </c>
      <c r="Y52" s="178"/>
      <c r="Z52" s="178"/>
      <c r="AA52" s="178"/>
      <c r="AB52" s="244">
        <f t="shared" si="1"/>
        <v>51</v>
      </c>
      <c r="AC52" s="245"/>
      <c r="AD52" s="246"/>
      <c r="BA52" t="s">
        <v>26</v>
      </c>
      <c r="BB52" s="4">
        <v>16614</v>
      </c>
      <c r="BC52" s="4"/>
    </row>
    <row r="53" spans="2:55" ht="18" customHeight="1">
      <c r="B53" s="13"/>
      <c r="C53" s="132" t="s">
        <v>27</v>
      </c>
      <c r="D53" s="130"/>
      <c r="E53" s="130"/>
      <c r="F53" s="130"/>
      <c r="G53" s="131"/>
      <c r="H53" s="153"/>
      <c r="I53" s="180">
        <v>1062600</v>
      </c>
      <c r="J53" s="181"/>
      <c r="K53" s="181"/>
      <c r="L53" s="182"/>
      <c r="M53" s="213">
        <v>843700</v>
      </c>
      <c r="N53" s="181"/>
      <c r="O53" s="181"/>
      <c r="P53" s="182"/>
      <c r="Q53" s="213">
        <v>1069100</v>
      </c>
      <c r="R53" s="181"/>
      <c r="S53" s="181"/>
      <c r="T53" s="181"/>
      <c r="U53" s="235">
        <f>ROUND(Q53/Q63*100,1)</f>
        <v>4.7</v>
      </c>
      <c r="V53" s="236"/>
      <c r="W53" s="237"/>
      <c r="X53" s="181">
        <f t="shared" si="0"/>
        <v>225400</v>
      </c>
      <c r="Y53" s="181"/>
      <c r="Z53" s="181"/>
      <c r="AA53" s="181"/>
      <c r="AB53" s="235">
        <f t="shared" si="1"/>
        <v>26.7</v>
      </c>
      <c r="AC53" s="236"/>
      <c r="AD53" s="247"/>
      <c r="BA53" t="s">
        <v>27</v>
      </c>
      <c r="BB53" s="4">
        <v>1069</v>
      </c>
      <c r="BC53" s="4"/>
    </row>
    <row r="54" spans="2:55" ht="18" customHeight="1">
      <c r="B54" s="12"/>
      <c r="C54" s="151" t="s">
        <v>26</v>
      </c>
      <c r="D54" s="152"/>
      <c r="E54" s="152"/>
      <c r="F54" s="152"/>
      <c r="G54" s="141"/>
      <c r="H54" s="142"/>
      <c r="I54" s="171">
        <v>12455300</v>
      </c>
      <c r="J54" s="172"/>
      <c r="K54" s="172"/>
      <c r="L54" s="173"/>
      <c r="M54" s="210">
        <v>11925500</v>
      </c>
      <c r="N54" s="172"/>
      <c r="O54" s="172"/>
      <c r="P54" s="173"/>
      <c r="Q54" s="210">
        <v>16613600</v>
      </c>
      <c r="R54" s="172"/>
      <c r="S54" s="172"/>
      <c r="T54" s="172"/>
      <c r="U54" s="219">
        <f>ROUND(Q54/Q63*100,1)</f>
        <v>72.6</v>
      </c>
      <c r="V54" s="220"/>
      <c r="W54" s="221"/>
      <c r="X54" s="172">
        <f t="shared" si="0"/>
        <v>4688100</v>
      </c>
      <c r="Y54" s="172"/>
      <c r="Z54" s="172"/>
      <c r="AA54" s="172"/>
      <c r="AB54" s="219">
        <f t="shared" si="1"/>
        <v>39.3</v>
      </c>
      <c r="AC54" s="220"/>
      <c r="AD54" s="228"/>
      <c r="BA54" t="s">
        <v>49</v>
      </c>
      <c r="BB54" s="4"/>
      <c r="BC54" s="4">
        <v>17683</v>
      </c>
    </row>
    <row r="55" spans="2:55" ht="18" customHeight="1">
      <c r="B55" s="12"/>
      <c r="C55" s="151" t="s">
        <v>28</v>
      </c>
      <c r="D55" s="152"/>
      <c r="E55" s="152"/>
      <c r="F55" s="152"/>
      <c r="G55" s="141"/>
      <c r="H55" s="142"/>
      <c r="I55" s="171">
        <v>0</v>
      </c>
      <c r="J55" s="172"/>
      <c r="K55" s="172"/>
      <c r="L55" s="173"/>
      <c r="M55" s="210">
        <v>0</v>
      </c>
      <c r="N55" s="172"/>
      <c r="O55" s="172"/>
      <c r="P55" s="173"/>
      <c r="Q55" s="210">
        <v>0</v>
      </c>
      <c r="R55" s="172"/>
      <c r="S55" s="172"/>
      <c r="T55" s="172"/>
      <c r="U55" s="219">
        <f>ROUND(Q55/Q63*100,1)</f>
        <v>0</v>
      </c>
      <c r="V55" s="220"/>
      <c r="W55" s="221"/>
      <c r="X55" s="172">
        <f t="shared" si="0"/>
        <v>0</v>
      </c>
      <c r="Y55" s="172"/>
      <c r="Z55" s="172"/>
      <c r="AA55" s="172"/>
      <c r="AB55" s="715" t="s">
        <v>293</v>
      </c>
      <c r="AC55" s="716"/>
      <c r="AD55" s="717"/>
      <c r="BB55" s="4"/>
      <c r="BC55" s="4"/>
    </row>
    <row r="56" spans="2:30" ht="18" customHeight="1">
      <c r="B56" s="12"/>
      <c r="C56" s="151" t="s">
        <v>29</v>
      </c>
      <c r="D56" s="152"/>
      <c r="E56" s="152"/>
      <c r="F56" s="152"/>
      <c r="G56" s="141"/>
      <c r="H56" s="142"/>
      <c r="I56" s="171">
        <v>0</v>
      </c>
      <c r="J56" s="172"/>
      <c r="K56" s="172"/>
      <c r="L56" s="173"/>
      <c r="M56" s="210">
        <v>0</v>
      </c>
      <c r="N56" s="172"/>
      <c r="O56" s="172"/>
      <c r="P56" s="173"/>
      <c r="Q56" s="210">
        <v>0</v>
      </c>
      <c r="R56" s="172"/>
      <c r="S56" s="172"/>
      <c r="T56" s="172"/>
      <c r="U56" s="219">
        <f>ROUND(Q56/Q63*100,1)</f>
        <v>0</v>
      </c>
      <c r="V56" s="220"/>
      <c r="W56" s="221"/>
      <c r="X56" s="172">
        <f t="shared" si="0"/>
        <v>0</v>
      </c>
      <c r="Y56" s="172"/>
      <c r="Z56" s="172"/>
      <c r="AA56" s="172"/>
      <c r="AB56" s="715" t="s">
        <v>293</v>
      </c>
      <c r="AC56" s="716"/>
      <c r="AD56" s="717"/>
    </row>
    <row r="57" spans="2:30" ht="18" customHeight="1">
      <c r="B57" s="12"/>
      <c r="C57" s="151" t="s">
        <v>30</v>
      </c>
      <c r="D57" s="152"/>
      <c r="E57" s="152"/>
      <c r="F57" s="152"/>
      <c r="G57" s="141"/>
      <c r="H57" s="142"/>
      <c r="I57" s="171">
        <v>0</v>
      </c>
      <c r="J57" s="172"/>
      <c r="K57" s="172"/>
      <c r="L57" s="173"/>
      <c r="M57" s="210">
        <v>0</v>
      </c>
      <c r="N57" s="172"/>
      <c r="O57" s="172"/>
      <c r="P57" s="173"/>
      <c r="Q57" s="210">
        <v>0</v>
      </c>
      <c r="R57" s="172"/>
      <c r="S57" s="172"/>
      <c r="T57" s="172"/>
      <c r="U57" s="219">
        <f>ROUND(Q57/Q63*100,1)</f>
        <v>0</v>
      </c>
      <c r="V57" s="220"/>
      <c r="W57" s="221"/>
      <c r="X57" s="172">
        <f t="shared" si="0"/>
        <v>0</v>
      </c>
      <c r="Y57" s="172"/>
      <c r="Z57" s="172"/>
      <c r="AA57" s="172"/>
      <c r="AB57" s="715" t="s">
        <v>293</v>
      </c>
      <c r="AC57" s="716"/>
      <c r="AD57" s="717"/>
    </row>
    <row r="58" spans="2:30" ht="18" customHeight="1">
      <c r="B58" s="12"/>
      <c r="C58" s="151" t="s">
        <v>31</v>
      </c>
      <c r="D58" s="152"/>
      <c r="E58" s="152"/>
      <c r="F58" s="152"/>
      <c r="G58" s="141"/>
      <c r="H58" s="142"/>
      <c r="I58" s="171">
        <v>0</v>
      </c>
      <c r="J58" s="172"/>
      <c r="K58" s="172"/>
      <c r="L58" s="173"/>
      <c r="M58" s="210">
        <v>0</v>
      </c>
      <c r="N58" s="172"/>
      <c r="O58" s="172"/>
      <c r="P58" s="173"/>
      <c r="Q58" s="210">
        <v>0</v>
      </c>
      <c r="R58" s="172"/>
      <c r="S58" s="172"/>
      <c r="T58" s="172"/>
      <c r="U58" s="219">
        <f>ROUND(Q58/Q63*100,1)</f>
        <v>0</v>
      </c>
      <c r="V58" s="220"/>
      <c r="W58" s="221"/>
      <c r="X58" s="172">
        <f t="shared" si="0"/>
        <v>0</v>
      </c>
      <c r="Y58" s="172"/>
      <c r="Z58" s="172"/>
      <c r="AA58" s="172"/>
      <c r="AB58" s="715" t="s">
        <v>293</v>
      </c>
      <c r="AC58" s="716"/>
      <c r="AD58" s="717"/>
    </row>
    <row r="59" spans="2:30" ht="18" customHeight="1">
      <c r="B59" s="12"/>
      <c r="C59" s="151" t="s">
        <v>32</v>
      </c>
      <c r="D59" s="152"/>
      <c r="E59" s="152"/>
      <c r="F59" s="152"/>
      <c r="G59" s="141"/>
      <c r="H59" s="142"/>
      <c r="I59" s="171">
        <v>0</v>
      </c>
      <c r="J59" s="172"/>
      <c r="K59" s="172"/>
      <c r="L59" s="173"/>
      <c r="M59" s="210">
        <v>0</v>
      </c>
      <c r="N59" s="172"/>
      <c r="O59" s="172"/>
      <c r="P59" s="173"/>
      <c r="Q59" s="210">
        <v>0</v>
      </c>
      <c r="R59" s="172"/>
      <c r="S59" s="172"/>
      <c r="T59" s="172"/>
      <c r="U59" s="219">
        <f>ROUND(Q59/Q63*100,1)</f>
        <v>0</v>
      </c>
      <c r="V59" s="220"/>
      <c r="W59" s="221"/>
      <c r="X59" s="172">
        <f t="shared" si="0"/>
        <v>0</v>
      </c>
      <c r="Y59" s="172"/>
      <c r="Z59" s="172"/>
      <c r="AA59" s="172"/>
      <c r="AB59" s="715" t="s">
        <v>293</v>
      </c>
      <c r="AC59" s="716"/>
      <c r="AD59" s="717"/>
    </row>
    <row r="60" spans="2:30" ht="18" customHeight="1">
      <c r="B60" s="12"/>
      <c r="C60" s="151" t="s">
        <v>33</v>
      </c>
      <c r="D60" s="152"/>
      <c r="E60" s="152"/>
      <c r="F60" s="152"/>
      <c r="G60" s="141"/>
      <c r="H60" s="142"/>
      <c r="I60" s="171">
        <v>0</v>
      </c>
      <c r="J60" s="172"/>
      <c r="K60" s="172"/>
      <c r="L60" s="173"/>
      <c r="M60" s="210">
        <v>0</v>
      </c>
      <c r="N60" s="172"/>
      <c r="O60" s="172"/>
      <c r="P60" s="173"/>
      <c r="Q60" s="210">
        <v>0</v>
      </c>
      <c r="R60" s="172"/>
      <c r="S60" s="172"/>
      <c r="T60" s="172"/>
      <c r="U60" s="219">
        <f>ROUND(Q60/Q63*100,1)</f>
        <v>0</v>
      </c>
      <c r="V60" s="220"/>
      <c r="W60" s="221"/>
      <c r="X60" s="172">
        <f t="shared" si="0"/>
        <v>0</v>
      </c>
      <c r="Y60" s="172"/>
      <c r="Z60" s="172"/>
      <c r="AA60" s="172"/>
      <c r="AB60" s="715" t="s">
        <v>293</v>
      </c>
      <c r="AC60" s="716"/>
      <c r="AD60" s="717"/>
    </row>
    <row r="61" spans="2:30" ht="18" customHeight="1">
      <c r="B61" s="12"/>
      <c r="C61" s="143" t="s">
        <v>34</v>
      </c>
      <c r="D61" s="144"/>
      <c r="E61" s="144"/>
      <c r="F61" s="144"/>
      <c r="G61" s="145"/>
      <c r="H61" s="146"/>
      <c r="I61" s="174">
        <v>0</v>
      </c>
      <c r="J61" s="175"/>
      <c r="K61" s="175"/>
      <c r="L61" s="176"/>
      <c r="M61" s="211">
        <v>0</v>
      </c>
      <c r="N61" s="175"/>
      <c r="O61" s="175"/>
      <c r="P61" s="176"/>
      <c r="Q61" s="211">
        <v>0</v>
      </c>
      <c r="R61" s="175"/>
      <c r="S61" s="175"/>
      <c r="T61" s="175"/>
      <c r="U61" s="219">
        <f>ROUND(Q61/Q63*100,1)</f>
        <v>0</v>
      </c>
      <c r="V61" s="220"/>
      <c r="W61" s="221"/>
      <c r="X61" s="175">
        <f t="shared" si="0"/>
        <v>0</v>
      </c>
      <c r="Y61" s="175"/>
      <c r="Z61" s="175"/>
      <c r="AA61" s="175"/>
      <c r="AB61" s="718" t="s">
        <v>293</v>
      </c>
      <c r="AC61" s="719"/>
      <c r="AD61" s="720"/>
    </row>
    <row r="62" spans="2:30" ht="18" customHeight="1" thickBot="1">
      <c r="B62" s="149" t="s">
        <v>36</v>
      </c>
      <c r="C62" s="150"/>
      <c r="D62" s="150"/>
      <c r="E62" s="150"/>
      <c r="F62" s="150"/>
      <c r="G62" s="150"/>
      <c r="H62" s="5"/>
      <c r="I62" s="203">
        <f>SUM(I53:L61)</f>
        <v>13517900</v>
      </c>
      <c r="J62" s="204"/>
      <c r="K62" s="204"/>
      <c r="L62" s="205"/>
      <c r="M62" s="214">
        <f>SUM(M53:P61)</f>
        <v>12769200</v>
      </c>
      <c r="N62" s="204"/>
      <c r="O62" s="204"/>
      <c r="P62" s="205"/>
      <c r="Q62" s="214">
        <f>SUM(Q53:T61)</f>
        <v>17682700</v>
      </c>
      <c r="R62" s="204"/>
      <c r="S62" s="204"/>
      <c r="T62" s="204"/>
      <c r="U62" s="222">
        <f>ROUND(Q62/Q63*100,1)</f>
        <v>77.3</v>
      </c>
      <c r="V62" s="223"/>
      <c r="W62" s="224"/>
      <c r="X62" s="204">
        <f t="shared" si="0"/>
        <v>4913500</v>
      </c>
      <c r="Y62" s="204"/>
      <c r="Z62" s="204"/>
      <c r="AA62" s="204"/>
      <c r="AB62" s="241">
        <f t="shared" si="1"/>
        <v>38.5</v>
      </c>
      <c r="AC62" s="242"/>
      <c r="AD62" s="243"/>
    </row>
    <row r="63" spans="2:30" ht="18" customHeight="1" thickBot="1" thickTop="1">
      <c r="B63" s="154" t="s">
        <v>37</v>
      </c>
      <c r="C63" s="155"/>
      <c r="D63" s="155"/>
      <c r="E63" s="155"/>
      <c r="F63" s="155"/>
      <c r="G63" s="155"/>
      <c r="H63" s="20"/>
      <c r="I63" s="206">
        <f>I52+I62</f>
        <v>16953200</v>
      </c>
      <c r="J63" s="207"/>
      <c r="K63" s="207"/>
      <c r="L63" s="208"/>
      <c r="M63" s="215">
        <f>M52+M62</f>
        <v>16210500</v>
      </c>
      <c r="N63" s="207"/>
      <c r="O63" s="207"/>
      <c r="P63" s="208"/>
      <c r="Q63" s="215">
        <f>Q52+Q62</f>
        <v>22879000</v>
      </c>
      <c r="R63" s="207"/>
      <c r="S63" s="207"/>
      <c r="T63" s="207"/>
      <c r="U63" s="225">
        <f>ROUND(Q63/Q63*100,1)</f>
        <v>100</v>
      </c>
      <c r="V63" s="226"/>
      <c r="W63" s="227"/>
      <c r="X63" s="207">
        <f t="shared" si="0"/>
        <v>6668500</v>
      </c>
      <c r="Y63" s="207"/>
      <c r="Z63" s="207"/>
      <c r="AA63" s="207"/>
      <c r="AB63" s="225">
        <f t="shared" si="1"/>
        <v>41.1</v>
      </c>
      <c r="AC63" s="226"/>
      <c r="AD63" s="238"/>
    </row>
    <row r="64" ht="18" customHeight="1" thickTop="1"/>
    <row r="65" ht="18" customHeight="1"/>
    <row r="66" ht="18" customHeight="1"/>
  </sheetData>
  <mergeCells count="124">
    <mergeCell ref="C48:H48"/>
    <mergeCell ref="C49:H49"/>
    <mergeCell ref="C50:H50"/>
    <mergeCell ref="C51:H51"/>
    <mergeCell ref="B52:G52"/>
    <mergeCell ref="B62:G62"/>
    <mergeCell ref="C57:H57"/>
    <mergeCell ref="C58:H58"/>
    <mergeCell ref="C59:H59"/>
    <mergeCell ref="C60:H60"/>
    <mergeCell ref="C53:H53"/>
    <mergeCell ref="C54:H54"/>
    <mergeCell ref="C55:H55"/>
    <mergeCell ref="C56:H56"/>
    <mergeCell ref="B63:G63"/>
    <mergeCell ref="I44:L46"/>
    <mergeCell ref="M44:P46"/>
    <mergeCell ref="I48:L48"/>
    <mergeCell ref="I49:L49"/>
    <mergeCell ref="I50:L50"/>
    <mergeCell ref="I51:L51"/>
    <mergeCell ref="I52:L52"/>
    <mergeCell ref="I53:L53"/>
    <mergeCell ref="C61:H61"/>
    <mergeCell ref="X44:AD46"/>
    <mergeCell ref="B44:H47"/>
    <mergeCell ref="I47:L47"/>
    <mergeCell ref="M47:P47"/>
    <mergeCell ref="Q44:W46"/>
    <mergeCell ref="Q47:T47"/>
    <mergeCell ref="U47:W47"/>
    <mergeCell ref="X47:AA47"/>
    <mergeCell ref="AB47:AD47"/>
    <mergeCell ref="I54:L54"/>
    <mergeCell ref="I55:L55"/>
    <mergeCell ref="I56:L56"/>
    <mergeCell ref="I57:L57"/>
    <mergeCell ref="I58:L58"/>
    <mergeCell ref="I59:L59"/>
    <mergeCell ref="I60:L60"/>
    <mergeCell ref="I61:L61"/>
    <mergeCell ref="I62:L62"/>
    <mergeCell ref="I63:L63"/>
    <mergeCell ref="M48:P48"/>
    <mergeCell ref="M49:P49"/>
    <mergeCell ref="M50:P50"/>
    <mergeCell ref="M51:P51"/>
    <mergeCell ref="M52:P52"/>
    <mergeCell ref="M53:P53"/>
    <mergeCell ref="M54:P54"/>
    <mergeCell ref="M55:P55"/>
    <mergeCell ref="M56:P56"/>
    <mergeCell ref="M57:P57"/>
    <mergeCell ref="M58:P58"/>
    <mergeCell ref="M59:P59"/>
    <mergeCell ref="M60:P60"/>
    <mergeCell ref="M61:P61"/>
    <mergeCell ref="M62:P62"/>
    <mergeCell ref="M63:P63"/>
    <mergeCell ref="Q48:T48"/>
    <mergeCell ref="Q49:T49"/>
    <mergeCell ref="Q50:T50"/>
    <mergeCell ref="Q51:T51"/>
    <mergeCell ref="Q52:T52"/>
    <mergeCell ref="Q53:T53"/>
    <mergeCell ref="Q54:T54"/>
    <mergeCell ref="Q55:T55"/>
    <mergeCell ref="Q56:T56"/>
    <mergeCell ref="Q57:T57"/>
    <mergeCell ref="Q58:T58"/>
    <mergeCell ref="Q59:T59"/>
    <mergeCell ref="Q60:T60"/>
    <mergeCell ref="Q61:T61"/>
    <mergeCell ref="Q62:T62"/>
    <mergeCell ref="Q63:T63"/>
    <mergeCell ref="X48:AA48"/>
    <mergeCell ref="X49:AA49"/>
    <mergeCell ref="X50:AA50"/>
    <mergeCell ref="X51:AA51"/>
    <mergeCell ref="X52:AA52"/>
    <mergeCell ref="X53:AA53"/>
    <mergeCell ref="X54:AA54"/>
    <mergeCell ref="X55:AA55"/>
    <mergeCell ref="X62:AA62"/>
    <mergeCell ref="X63:AA63"/>
    <mergeCell ref="X56:AA56"/>
    <mergeCell ref="X57:AA57"/>
    <mergeCell ref="X58:AA58"/>
    <mergeCell ref="X59:AA59"/>
    <mergeCell ref="U48:W48"/>
    <mergeCell ref="U49:W49"/>
    <mergeCell ref="U50:W50"/>
    <mergeCell ref="U51:W51"/>
    <mergeCell ref="U62:W62"/>
    <mergeCell ref="U63:W63"/>
    <mergeCell ref="U56:W56"/>
    <mergeCell ref="U57:W57"/>
    <mergeCell ref="U58:W58"/>
    <mergeCell ref="U59:W59"/>
    <mergeCell ref="AB50:AD50"/>
    <mergeCell ref="AB51:AD51"/>
    <mergeCell ref="U60:W60"/>
    <mergeCell ref="U61:W61"/>
    <mergeCell ref="U52:W52"/>
    <mergeCell ref="U53:W53"/>
    <mergeCell ref="U54:W54"/>
    <mergeCell ref="U55:W55"/>
    <mergeCell ref="X60:AA60"/>
    <mergeCell ref="X61:AA61"/>
    <mergeCell ref="AB63:AD63"/>
    <mergeCell ref="AB56:AD56"/>
    <mergeCell ref="AB57:AD57"/>
    <mergeCell ref="AB58:AD58"/>
    <mergeCell ref="AB59:AD59"/>
    <mergeCell ref="X43:AD43"/>
    <mergeCell ref="AB60:AD60"/>
    <mergeCell ref="AB61:AD61"/>
    <mergeCell ref="AB62:AD62"/>
    <mergeCell ref="AB52:AD52"/>
    <mergeCell ref="AB53:AD53"/>
    <mergeCell ref="AB54:AD54"/>
    <mergeCell ref="AB55:AD55"/>
    <mergeCell ref="AB48:AD48"/>
    <mergeCell ref="AB49:AD49"/>
  </mergeCells>
  <printOptions/>
  <pageMargins left="1.1811023622047245" right="0.5905511811023623" top="0.7874015748031497" bottom="0.7874015748031497" header="0.5118110236220472" footer="0.5118110236220472"/>
  <pageSetup horizontalDpi="600" verticalDpi="600" orientation="portrait" paperSize="9" scale="75" r:id="rId2"/>
  <headerFooter alignWithMargins="0">
    <oddFooter>&amp;C&amp;16 9</oddFooter>
  </headerFooter>
  <drawing r:id="rId1"/>
</worksheet>
</file>

<file path=xl/worksheets/sheet11.xml><?xml version="1.0" encoding="utf-8"?>
<worksheet xmlns="http://schemas.openxmlformats.org/spreadsheetml/2006/main" xmlns:r="http://schemas.openxmlformats.org/officeDocument/2006/relationships">
  <dimension ref="A1:BD60"/>
  <sheetViews>
    <sheetView workbookViewId="0" topLeftCell="A1">
      <selection activeCell="A1" sqref="A1"/>
    </sheetView>
  </sheetViews>
  <sheetFormatPr defaultColWidth="8.796875" defaultRowHeight="14.25"/>
  <cols>
    <col min="1" max="52" width="3.59765625" style="0" customWidth="1"/>
    <col min="53" max="53" width="17.69921875" style="0" customWidth="1"/>
    <col min="54" max="16384" width="10.59765625" style="0" customWidth="1"/>
  </cols>
  <sheetData>
    <row r="1" ht="28.5">
      <c r="A1" s="2" t="s">
        <v>100</v>
      </c>
    </row>
    <row r="2" ht="9.75" customHeight="1"/>
    <row r="3" ht="24">
      <c r="B3" s="1" t="s">
        <v>102</v>
      </c>
    </row>
    <row r="4" ht="9.75" customHeight="1"/>
    <row r="5" ht="18.75" customHeight="1">
      <c r="E5" s="3" t="s">
        <v>303</v>
      </c>
    </row>
    <row r="6" ht="18.75" customHeight="1">
      <c r="E6" s="3" t="s">
        <v>304</v>
      </c>
    </row>
    <row r="7" ht="18.75" customHeight="1">
      <c r="E7" s="3" t="s">
        <v>306</v>
      </c>
    </row>
    <row r="8" ht="18.75" customHeight="1">
      <c r="E8" s="3" t="s">
        <v>307</v>
      </c>
    </row>
    <row r="9" ht="18.75" customHeight="1">
      <c r="E9" s="3" t="s">
        <v>308</v>
      </c>
    </row>
    <row r="10" ht="18.75" customHeight="1">
      <c r="E10" s="3" t="s">
        <v>310</v>
      </c>
    </row>
    <row r="11" ht="18.75" customHeight="1">
      <c r="E11" s="3" t="s">
        <v>309</v>
      </c>
    </row>
    <row r="12" ht="9.75" customHeight="1"/>
    <row r="13" ht="24">
      <c r="B13" s="1" t="s">
        <v>103</v>
      </c>
    </row>
    <row r="14" ht="9.7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9.75" customHeight="1"/>
    <row r="39" ht="9.75" customHeight="1"/>
    <row r="40" spans="2:30" ht="18" customHeight="1" thickBot="1">
      <c r="B40" s="3"/>
      <c r="C40" s="3"/>
      <c r="D40" s="3"/>
      <c r="E40" s="3"/>
      <c r="F40" s="3"/>
      <c r="G40" s="3"/>
      <c r="H40" s="3"/>
      <c r="I40" s="3"/>
      <c r="J40" s="3"/>
      <c r="K40" s="3"/>
      <c r="L40" s="3"/>
      <c r="M40" s="3"/>
      <c r="N40" s="3"/>
      <c r="O40" s="3"/>
      <c r="P40" s="3"/>
      <c r="Q40" s="3"/>
      <c r="R40" s="3"/>
      <c r="S40" s="3"/>
      <c r="T40" s="3"/>
      <c r="U40" s="3"/>
      <c r="V40" s="3"/>
      <c r="W40" s="3"/>
      <c r="X40" s="239" t="s">
        <v>59</v>
      </c>
      <c r="Y40" s="240"/>
      <c r="Z40" s="240"/>
      <c r="AA40" s="240"/>
      <c r="AB40" s="240"/>
      <c r="AC40" s="240"/>
      <c r="AD40" s="240"/>
    </row>
    <row r="41" spans="2:30" ht="18" customHeight="1" thickTop="1">
      <c r="B41" s="186"/>
      <c r="C41" s="187"/>
      <c r="D41" s="187"/>
      <c r="E41" s="187"/>
      <c r="F41" s="187"/>
      <c r="G41" s="187"/>
      <c r="H41" s="188"/>
      <c r="I41" s="156" t="s">
        <v>38</v>
      </c>
      <c r="J41" s="157"/>
      <c r="K41" s="157"/>
      <c r="L41" s="158"/>
      <c r="M41" s="165" t="s">
        <v>39</v>
      </c>
      <c r="N41" s="157"/>
      <c r="O41" s="157"/>
      <c r="P41" s="158"/>
      <c r="Q41" s="165" t="s">
        <v>40</v>
      </c>
      <c r="R41" s="157"/>
      <c r="S41" s="157"/>
      <c r="T41" s="157"/>
      <c r="U41" s="157"/>
      <c r="V41" s="157"/>
      <c r="W41" s="158"/>
      <c r="X41" s="157" t="s">
        <v>42</v>
      </c>
      <c r="Y41" s="157"/>
      <c r="Z41" s="157"/>
      <c r="AA41" s="157"/>
      <c r="AB41" s="157"/>
      <c r="AC41" s="157"/>
      <c r="AD41" s="183"/>
    </row>
    <row r="42" spans="2:30" ht="18" customHeight="1">
      <c r="B42" s="189"/>
      <c r="C42" s="190"/>
      <c r="D42" s="190"/>
      <c r="E42" s="190"/>
      <c r="F42" s="190"/>
      <c r="G42" s="190"/>
      <c r="H42" s="191"/>
      <c r="I42" s="159"/>
      <c r="J42" s="160"/>
      <c r="K42" s="160"/>
      <c r="L42" s="161"/>
      <c r="M42" s="166"/>
      <c r="N42" s="160"/>
      <c r="O42" s="160"/>
      <c r="P42" s="161"/>
      <c r="Q42" s="166"/>
      <c r="R42" s="160"/>
      <c r="S42" s="160"/>
      <c r="T42" s="160"/>
      <c r="U42" s="160"/>
      <c r="V42" s="160"/>
      <c r="W42" s="161"/>
      <c r="X42" s="160"/>
      <c r="Y42" s="160"/>
      <c r="Z42" s="160"/>
      <c r="AA42" s="160"/>
      <c r="AB42" s="160"/>
      <c r="AC42" s="160"/>
      <c r="AD42" s="184"/>
    </row>
    <row r="43" spans="2:30" ht="18" customHeight="1">
      <c r="B43" s="189"/>
      <c r="C43" s="190"/>
      <c r="D43" s="190"/>
      <c r="E43" s="190"/>
      <c r="F43" s="190"/>
      <c r="G43" s="190"/>
      <c r="H43" s="191"/>
      <c r="I43" s="162"/>
      <c r="J43" s="163"/>
      <c r="K43" s="163"/>
      <c r="L43" s="164"/>
      <c r="M43" s="167"/>
      <c r="N43" s="163"/>
      <c r="O43" s="163"/>
      <c r="P43" s="164"/>
      <c r="Q43" s="167"/>
      <c r="R43" s="163"/>
      <c r="S43" s="163"/>
      <c r="T43" s="163"/>
      <c r="U43" s="163"/>
      <c r="V43" s="163"/>
      <c r="W43" s="164"/>
      <c r="X43" s="163"/>
      <c r="Y43" s="163"/>
      <c r="Z43" s="163"/>
      <c r="AA43" s="163"/>
      <c r="AB43" s="163"/>
      <c r="AC43" s="163"/>
      <c r="AD43" s="185"/>
    </row>
    <row r="44" spans="2:56" ht="18" customHeight="1" thickBot="1">
      <c r="B44" s="192"/>
      <c r="C44" s="193"/>
      <c r="D44" s="193"/>
      <c r="E44" s="193"/>
      <c r="F44" s="193"/>
      <c r="G44" s="193"/>
      <c r="H44" s="194"/>
      <c r="I44" s="195" t="s">
        <v>101</v>
      </c>
      <c r="J44" s="196"/>
      <c r="K44" s="196"/>
      <c r="L44" s="197"/>
      <c r="M44" s="198" t="s">
        <v>101</v>
      </c>
      <c r="N44" s="196"/>
      <c r="O44" s="196"/>
      <c r="P44" s="197"/>
      <c r="Q44" s="198" t="s">
        <v>101</v>
      </c>
      <c r="R44" s="196"/>
      <c r="S44" s="196"/>
      <c r="T44" s="196"/>
      <c r="U44" s="199" t="s">
        <v>41</v>
      </c>
      <c r="V44" s="200"/>
      <c r="W44" s="201"/>
      <c r="X44" s="196" t="s">
        <v>61</v>
      </c>
      <c r="Y44" s="196"/>
      <c r="Z44" s="196"/>
      <c r="AA44" s="196"/>
      <c r="AB44" s="199" t="s">
        <v>44</v>
      </c>
      <c r="AC44" s="200"/>
      <c r="AD44" s="202"/>
      <c r="BB44" s="21" t="s">
        <v>38</v>
      </c>
      <c r="BC44" s="21" t="s">
        <v>39</v>
      </c>
      <c r="BD44" s="21" t="s">
        <v>40</v>
      </c>
    </row>
    <row r="45" spans="2:56" ht="18" customHeight="1" thickTop="1">
      <c r="B45" s="12"/>
      <c r="C45" s="137" t="s">
        <v>23</v>
      </c>
      <c r="D45" s="138"/>
      <c r="E45" s="138"/>
      <c r="F45" s="138"/>
      <c r="G45" s="138"/>
      <c r="H45" s="139"/>
      <c r="I45" s="168">
        <v>84565778</v>
      </c>
      <c r="J45" s="169"/>
      <c r="K45" s="169"/>
      <c r="L45" s="170"/>
      <c r="M45" s="209">
        <v>83709356</v>
      </c>
      <c r="N45" s="169"/>
      <c r="O45" s="169"/>
      <c r="P45" s="170"/>
      <c r="Q45" s="209">
        <v>80631454</v>
      </c>
      <c r="R45" s="169"/>
      <c r="S45" s="169"/>
      <c r="T45" s="169"/>
      <c r="U45" s="216">
        <f>ROUND(Q45/Q60*100,1)</f>
        <v>23.3</v>
      </c>
      <c r="V45" s="217"/>
      <c r="W45" s="218"/>
      <c r="X45" s="169">
        <f aca="true" t="shared" si="0" ref="X45:X60">Q45-M45</f>
        <v>-3077902</v>
      </c>
      <c r="Y45" s="169"/>
      <c r="Z45" s="169"/>
      <c r="AA45" s="169"/>
      <c r="AB45" s="216">
        <f aca="true" t="shared" si="1" ref="AB45:AB60">ROUND(X45/M45*100,1)</f>
        <v>-3.7</v>
      </c>
      <c r="AC45" s="217"/>
      <c r="AD45" s="248"/>
      <c r="BA45" t="s">
        <v>26</v>
      </c>
      <c r="BB45" s="4">
        <v>233953</v>
      </c>
      <c r="BC45" s="4">
        <v>235341</v>
      </c>
      <c r="BD45" s="4">
        <v>231439</v>
      </c>
    </row>
    <row r="46" spans="2:56" ht="18" customHeight="1">
      <c r="B46" s="12"/>
      <c r="C46" s="140" t="s">
        <v>24</v>
      </c>
      <c r="D46" s="141"/>
      <c r="E46" s="141"/>
      <c r="F46" s="141"/>
      <c r="G46" s="141"/>
      <c r="H46" s="142"/>
      <c r="I46" s="171">
        <v>288873</v>
      </c>
      <c r="J46" s="172"/>
      <c r="K46" s="172"/>
      <c r="L46" s="173"/>
      <c r="M46" s="210">
        <v>278309</v>
      </c>
      <c r="N46" s="172"/>
      <c r="O46" s="172"/>
      <c r="P46" s="173"/>
      <c r="Q46" s="210">
        <v>265261</v>
      </c>
      <c r="R46" s="172"/>
      <c r="S46" s="172"/>
      <c r="T46" s="172"/>
      <c r="U46" s="219">
        <f>ROUND(Q46/Q60*100,1)</f>
        <v>0.1</v>
      </c>
      <c r="V46" s="220"/>
      <c r="W46" s="221"/>
      <c r="X46" s="172">
        <f t="shared" si="0"/>
        <v>-13048</v>
      </c>
      <c r="Y46" s="172"/>
      <c r="Z46" s="172"/>
      <c r="AA46" s="172"/>
      <c r="AB46" s="219">
        <f t="shared" si="1"/>
        <v>-4.7</v>
      </c>
      <c r="AC46" s="220"/>
      <c r="AD46" s="228"/>
      <c r="BA46" t="s">
        <v>23</v>
      </c>
      <c r="BB46" s="4">
        <v>84566</v>
      </c>
      <c r="BC46" s="4">
        <v>83709</v>
      </c>
      <c r="BD46" s="4">
        <v>80631</v>
      </c>
    </row>
    <row r="47" spans="2:56" ht="18" customHeight="1">
      <c r="B47" s="12"/>
      <c r="C47" s="140" t="s">
        <v>25</v>
      </c>
      <c r="D47" s="141"/>
      <c r="E47" s="141"/>
      <c r="F47" s="141"/>
      <c r="G47" s="141"/>
      <c r="H47" s="142"/>
      <c r="I47" s="171">
        <v>8254291</v>
      </c>
      <c r="J47" s="172"/>
      <c r="K47" s="172"/>
      <c r="L47" s="173"/>
      <c r="M47" s="210">
        <v>8079996</v>
      </c>
      <c r="N47" s="172"/>
      <c r="O47" s="172"/>
      <c r="P47" s="173"/>
      <c r="Q47" s="210">
        <v>7570091</v>
      </c>
      <c r="R47" s="172"/>
      <c r="S47" s="172"/>
      <c r="T47" s="172"/>
      <c r="U47" s="219">
        <f>ROUND(Q47/Q60*100,1)</f>
        <v>2.2</v>
      </c>
      <c r="V47" s="220"/>
      <c r="W47" s="221"/>
      <c r="X47" s="172">
        <f t="shared" si="0"/>
        <v>-509905</v>
      </c>
      <c r="Y47" s="172"/>
      <c r="Z47" s="172"/>
      <c r="AA47" s="172"/>
      <c r="AB47" s="219">
        <f t="shared" si="1"/>
        <v>-6.3</v>
      </c>
      <c r="AC47" s="220"/>
      <c r="AD47" s="228"/>
      <c r="BA47" t="s">
        <v>27</v>
      </c>
      <c r="BB47" s="4">
        <v>22942</v>
      </c>
      <c r="BC47" s="4">
        <v>21909</v>
      </c>
      <c r="BD47" s="4">
        <v>21345</v>
      </c>
    </row>
    <row r="48" spans="2:56" ht="18" customHeight="1">
      <c r="B48" s="12"/>
      <c r="C48" s="143" t="s">
        <v>26</v>
      </c>
      <c r="D48" s="144"/>
      <c r="E48" s="144"/>
      <c r="F48" s="144"/>
      <c r="G48" s="145"/>
      <c r="H48" s="146"/>
      <c r="I48" s="174">
        <v>9254605</v>
      </c>
      <c r="J48" s="175"/>
      <c r="K48" s="175"/>
      <c r="L48" s="176"/>
      <c r="M48" s="211">
        <v>9214944</v>
      </c>
      <c r="N48" s="175"/>
      <c r="O48" s="175"/>
      <c r="P48" s="176"/>
      <c r="Q48" s="211">
        <v>9153279</v>
      </c>
      <c r="R48" s="175"/>
      <c r="S48" s="175"/>
      <c r="T48" s="175"/>
      <c r="U48" s="219">
        <f>ROUND(Q48/Q60*100,1)</f>
        <v>2.6</v>
      </c>
      <c r="V48" s="220"/>
      <c r="W48" s="221"/>
      <c r="X48" s="175">
        <f t="shared" si="0"/>
        <v>-61665</v>
      </c>
      <c r="Y48" s="175"/>
      <c r="Z48" s="175"/>
      <c r="AA48" s="175"/>
      <c r="AB48" s="229">
        <f t="shared" si="1"/>
        <v>-0.7</v>
      </c>
      <c r="AC48" s="230"/>
      <c r="AD48" s="231"/>
      <c r="BA48" t="s">
        <v>50</v>
      </c>
      <c r="BB48" s="4">
        <v>16349</v>
      </c>
      <c r="BC48" s="4">
        <v>15152</v>
      </c>
      <c r="BD48" s="4">
        <v>12955</v>
      </c>
    </row>
    <row r="49" spans="2:55" ht="18" customHeight="1" thickBot="1">
      <c r="B49" s="147" t="s">
        <v>35</v>
      </c>
      <c r="C49" s="148"/>
      <c r="D49" s="148"/>
      <c r="E49" s="148"/>
      <c r="F49" s="148"/>
      <c r="G49" s="148"/>
      <c r="H49" s="19"/>
      <c r="I49" s="177">
        <f>SUM(I45:L48)</f>
        <v>102363547</v>
      </c>
      <c r="J49" s="178"/>
      <c r="K49" s="178"/>
      <c r="L49" s="179"/>
      <c r="M49" s="212">
        <f>SUM(M45:P48)</f>
        <v>101282605</v>
      </c>
      <c r="N49" s="178"/>
      <c r="O49" s="178"/>
      <c r="P49" s="179"/>
      <c r="Q49" s="212">
        <f>SUM(Q45:T48)</f>
        <v>97620085</v>
      </c>
      <c r="R49" s="178"/>
      <c r="S49" s="178"/>
      <c r="T49" s="178"/>
      <c r="U49" s="232">
        <f>ROUND(Q49/Q60*100,1)</f>
        <v>28.2</v>
      </c>
      <c r="V49" s="233"/>
      <c r="W49" s="234"/>
      <c r="X49" s="178">
        <f t="shared" si="0"/>
        <v>-3662520</v>
      </c>
      <c r="Y49" s="178"/>
      <c r="Z49" s="178"/>
      <c r="AA49" s="178"/>
      <c r="AB49" s="244">
        <f t="shared" si="1"/>
        <v>-3.6</v>
      </c>
      <c r="AC49" s="245"/>
      <c r="AD49" s="246"/>
      <c r="BB49" s="4"/>
      <c r="BC49" s="4"/>
    </row>
    <row r="50" spans="2:55" ht="18" customHeight="1">
      <c r="B50" s="13"/>
      <c r="C50" s="132" t="s">
        <v>27</v>
      </c>
      <c r="D50" s="130"/>
      <c r="E50" s="130"/>
      <c r="F50" s="130"/>
      <c r="G50" s="131"/>
      <c r="H50" s="153"/>
      <c r="I50" s="180">
        <v>22941585</v>
      </c>
      <c r="J50" s="181"/>
      <c r="K50" s="181"/>
      <c r="L50" s="182"/>
      <c r="M50" s="213">
        <v>21908976</v>
      </c>
      <c r="N50" s="181"/>
      <c r="O50" s="181"/>
      <c r="P50" s="182"/>
      <c r="Q50" s="213">
        <v>21345096</v>
      </c>
      <c r="R50" s="181"/>
      <c r="S50" s="181"/>
      <c r="T50" s="181"/>
      <c r="U50" s="235">
        <f>ROUND(Q50/Q60*100,1)-0.1</f>
        <v>6.1000000000000005</v>
      </c>
      <c r="V50" s="236"/>
      <c r="W50" s="237"/>
      <c r="X50" s="181">
        <f t="shared" si="0"/>
        <v>-563880</v>
      </c>
      <c r="Y50" s="181"/>
      <c r="Z50" s="181"/>
      <c r="AA50" s="181"/>
      <c r="AB50" s="235">
        <f t="shared" si="1"/>
        <v>-2.6</v>
      </c>
      <c r="AC50" s="236"/>
      <c r="AD50" s="247"/>
      <c r="BB50" s="4"/>
      <c r="BC50" s="4"/>
    </row>
    <row r="51" spans="2:55" ht="18" customHeight="1">
      <c r="B51" s="12"/>
      <c r="C51" s="151" t="s">
        <v>26</v>
      </c>
      <c r="D51" s="152"/>
      <c r="E51" s="152"/>
      <c r="F51" s="152"/>
      <c r="G51" s="141"/>
      <c r="H51" s="142"/>
      <c r="I51" s="171">
        <v>224697754</v>
      </c>
      <c r="J51" s="172"/>
      <c r="K51" s="172"/>
      <c r="L51" s="173"/>
      <c r="M51" s="210">
        <v>226126397</v>
      </c>
      <c r="N51" s="172"/>
      <c r="O51" s="172"/>
      <c r="P51" s="173"/>
      <c r="Q51" s="210">
        <v>222285191</v>
      </c>
      <c r="R51" s="172"/>
      <c r="S51" s="172"/>
      <c r="T51" s="172"/>
      <c r="U51" s="219">
        <f>ROUND(Q51/Q60*100,1)</f>
        <v>64.2</v>
      </c>
      <c r="V51" s="220"/>
      <c r="W51" s="221"/>
      <c r="X51" s="172">
        <f t="shared" si="0"/>
        <v>-3841206</v>
      </c>
      <c r="Y51" s="172"/>
      <c r="Z51" s="172"/>
      <c r="AA51" s="172"/>
      <c r="AB51" s="219">
        <f t="shared" si="1"/>
        <v>-1.7</v>
      </c>
      <c r="AC51" s="220"/>
      <c r="AD51" s="228"/>
      <c r="BB51" s="4"/>
      <c r="BC51" s="4"/>
    </row>
    <row r="52" spans="2:55" ht="18" customHeight="1">
      <c r="B52" s="12"/>
      <c r="C52" s="151" t="s">
        <v>28</v>
      </c>
      <c r="D52" s="152"/>
      <c r="E52" s="152"/>
      <c r="F52" s="152"/>
      <c r="G52" s="141"/>
      <c r="H52" s="142"/>
      <c r="I52" s="171">
        <v>314240</v>
      </c>
      <c r="J52" s="172"/>
      <c r="K52" s="172"/>
      <c r="L52" s="173"/>
      <c r="M52" s="210">
        <v>253752</v>
      </c>
      <c r="N52" s="172"/>
      <c r="O52" s="172"/>
      <c r="P52" s="173"/>
      <c r="Q52" s="210">
        <v>202677</v>
      </c>
      <c r="R52" s="172"/>
      <c r="S52" s="172"/>
      <c r="T52" s="172"/>
      <c r="U52" s="219">
        <f>ROUND(Q52/Q60*100,1)-0.1</f>
        <v>0</v>
      </c>
      <c r="V52" s="220"/>
      <c r="W52" s="221"/>
      <c r="X52" s="172">
        <f t="shared" si="0"/>
        <v>-51075</v>
      </c>
      <c r="Y52" s="172"/>
      <c r="Z52" s="172"/>
      <c r="AA52" s="172"/>
      <c r="AB52" s="219">
        <f t="shared" si="1"/>
        <v>-20.1</v>
      </c>
      <c r="AC52" s="220"/>
      <c r="AD52" s="228"/>
      <c r="BB52" s="4"/>
      <c r="BC52" s="4"/>
    </row>
    <row r="53" spans="2:30" ht="18" customHeight="1">
      <c r="B53" s="12"/>
      <c r="C53" s="151" t="s">
        <v>29</v>
      </c>
      <c r="D53" s="152"/>
      <c r="E53" s="152"/>
      <c r="F53" s="152"/>
      <c r="G53" s="141"/>
      <c r="H53" s="142"/>
      <c r="I53" s="171">
        <v>2027916</v>
      </c>
      <c r="J53" s="172"/>
      <c r="K53" s="172"/>
      <c r="L53" s="173"/>
      <c r="M53" s="210">
        <v>1657684</v>
      </c>
      <c r="N53" s="172"/>
      <c r="O53" s="172"/>
      <c r="P53" s="173"/>
      <c r="Q53" s="210">
        <v>1297452</v>
      </c>
      <c r="R53" s="172"/>
      <c r="S53" s="172"/>
      <c r="T53" s="172"/>
      <c r="U53" s="219">
        <f>ROUND(Q53/Q60*100,1)</f>
        <v>0.4</v>
      </c>
      <c r="V53" s="220"/>
      <c r="W53" s="221"/>
      <c r="X53" s="172">
        <f t="shared" si="0"/>
        <v>-360232</v>
      </c>
      <c r="Y53" s="172"/>
      <c r="Z53" s="172"/>
      <c r="AA53" s="172"/>
      <c r="AB53" s="219">
        <f t="shared" si="1"/>
        <v>-21.7</v>
      </c>
      <c r="AC53" s="220"/>
      <c r="AD53" s="228"/>
    </row>
    <row r="54" spans="2:30" ht="18" customHeight="1">
      <c r="B54" s="12"/>
      <c r="C54" s="151" t="s">
        <v>30</v>
      </c>
      <c r="D54" s="152"/>
      <c r="E54" s="152"/>
      <c r="F54" s="152"/>
      <c r="G54" s="141"/>
      <c r="H54" s="142"/>
      <c r="I54" s="171">
        <v>0</v>
      </c>
      <c r="J54" s="172"/>
      <c r="K54" s="172"/>
      <c r="L54" s="173"/>
      <c r="M54" s="210">
        <v>0</v>
      </c>
      <c r="N54" s="172"/>
      <c r="O54" s="172"/>
      <c r="P54" s="173"/>
      <c r="Q54" s="210">
        <v>0</v>
      </c>
      <c r="R54" s="172"/>
      <c r="S54" s="172"/>
      <c r="T54" s="172"/>
      <c r="U54" s="219">
        <f>ROUND(Q54/Q60*100,1)</f>
        <v>0</v>
      </c>
      <c r="V54" s="220"/>
      <c r="W54" s="221"/>
      <c r="X54" s="172">
        <f t="shared" si="0"/>
        <v>0</v>
      </c>
      <c r="Y54" s="172"/>
      <c r="Z54" s="172"/>
      <c r="AA54" s="172"/>
      <c r="AB54" s="715" t="s">
        <v>305</v>
      </c>
      <c r="AC54" s="716"/>
      <c r="AD54" s="717"/>
    </row>
    <row r="55" spans="2:30" ht="18" customHeight="1">
      <c r="B55" s="12"/>
      <c r="C55" s="151" t="s">
        <v>31</v>
      </c>
      <c r="D55" s="152"/>
      <c r="E55" s="152"/>
      <c r="F55" s="152"/>
      <c r="G55" s="141"/>
      <c r="H55" s="142"/>
      <c r="I55" s="171">
        <v>1702715</v>
      </c>
      <c r="J55" s="172"/>
      <c r="K55" s="172"/>
      <c r="L55" s="173"/>
      <c r="M55" s="210">
        <v>1513213</v>
      </c>
      <c r="N55" s="172"/>
      <c r="O55" s="172"/>
      <c r="P55" s="173"/>
      <c r="Q55" s="210">
        <v>1300182</v>
      </c>
      <c r="R55" s="172"/>
      <c r="S55" s="172"/>
      <c r="T55" s="172"/>
      <c r="U55" s="219">
        <f>ROUND(Q55/Q60*100,1)</f>
        <v>0.4</v>
      </c>
      <c r="V55" s="220"/>
      <c r="W55" s="221"/>
      <c r="X55" s="172">
        <f t="shared" si="0"/>
        <v>-213031</v>
      </c>
      <c r="Y55" s="172"/>
      <c r="Z55" s="172"/>
      <c r="AA55" s="172"/>
      <c r="AB55" s="219">
        <f t="shared" si="1"/>
        <v>-14.1</v>
      </c>
      <c r="AC55" s="220"/>
      <c r="AD55" s="228"/>
    </row>
    <row r="56" spans="2:30" ht="18" customHeight="1">
      <c r="B56" s="12"/>
      <c r="C56" s="151" t="s">
        <v>32</v>
      </c>
      <c r="D56" s="152"/>
      <c r="E56" s="152"/>
      <c r="F56" s="152"/>
      <c r="G56" s="141"/>
      <c r="H56" s="142"/>
      <c r="I56" s="171">
        <v>793253</v>
      </c>
      <c r="J56" s="172"/>
      <c r="K56" s="172"/>
      <c r="L56" s="173"/>
      <c r="M56" s="210">
        <v>713186</v>
      </c>
      <c r="N56" s="172"/>
      <c r="O56" s="172"/>
      <c r="P56" s="173"/>
      <c r="Q56" s="210">
        <v>638530</v>
      </c>
      <c r="R56" s="172"/>
      <c r="S56" s="172"/>
      <c r="T56" s="172"/>
      <c r="U56" s="219">
        <f>ROUND(Q56/Q60*100,1)</f>
        <v>0.2</v>
      </c>
      <c r="V56" s="220"/>
      <c r="W56" s="221"/>
      <c r="X56" s="172">
        <f t="shared" si="0"/>
        <v>-74656</v>
      </c>
      <c r="Y56" s="172"/>
      <c r="Z56" s="172"/>
      <c r="AA56" s="172"/>
      <c r="AB56" s="219">
        <f t="shared" si="1"/>
        <v>-10.5</v>
      </c>
      <c r="AC56" s="220"/>
      <c r="AD56" s="228"/>
    </row>
    <row r="57" spans="2:30" ht="18" customHeight="1">
      <c r="B57" s="12"/>
      <c r="C57" s="151" t="s">
        <v>33</v>
      </c>
      <c r="D57" s="152"/>
      <c r="E57" s="152"/>
      <c r="F57" s="152"/>
      <c r="G57" s="141"/>
      <c r="H57" s="142"/>
      <c r="I57" s="171">
        <v>883528</v>
      </c>
      <c r="J57" s="172"/>
      <c r="K57" s="172"/>
      <c r="L57" s="173"/>
      <c r="M57" s="210">
        <v>768560</v>
      </c>
      <c r="N57" s="172"/>
      <c r="O57" s="172"/>
      <c r="P57" s="173"/>
      <c r="Q57" s="210">
        <v>650706</v>
      </c>
      <c r="R57" s="172"/>
      <c r="S57" s="172"/>
      <c r="T57" s="172"/>
      <c r="U57" s="219">
        <f>ROUND(Q57/Q60*100,1)</f>
        <v>0.2</v>
      </c>
      <c r="V57" s="220"/>
      <c r="W57" s="221"/>
      <c r="X57" s="172">
        <f t="shared" si="0"/>
        <v>-117854</v>
      </c>
      <c r="Y57" s="172"/>
      <c r="Z57" s="172"/>
      <c r="AA57" s="172"/>
      <c r="AB57" s="219">
        <f t="shared" si="1"/>
        <v>-15.3</v>
      </c>
      <c r="AC57" s="220"/>
      <c r="AD57" s="228"/>
    </row>
    <row r="58" spans="2:30" ht="18" customHeight="1">
      <c r="B58" s="12"/>
      <c r="C58" s="143" t="s">
        <v>34</v>
      </c>
      <c r="D58" s="144"/>
      <c r="E58" s="144"/>
      <c r="F58" s="144"/>
      <c r="G58" s="145"/>
      <c r="H58" s="146"/>
      <c r="I58" s="174">
        <v>2085272</v>
      </c>
      <c r="J58" s="175"/>
      <c r="K58" s="175"/>
      <c r="L58" s="176"/>
      <c r="M58" s="211">
        <v>1886367</v>
      </c>
      <c r="N58" s="175"/>
      <c r="O58" s="175"/>
      <c r="P58" s="176"/>
      <c r="Q58" s="211">
        <v>1030231</v>
      </c>
      <c r="R58" s="175"/>
      <c r="S58" s="175"/>
      <c r="T58" s="175"/>
      <c r="U58" s="219">
        <f>ROUND(Q58/Q60*100,1)</f>
        <v>0.3</v>
      </c>
      <c r="V58" s="220"/>
      <c r="W58" s="221"/>
      <c r="X58" s="175">
        <f t="shared" si="0"/>
        <v>-856136</v>
      </c>
      <c r="Y58" s="175"/>
      <c r="Z58" s="175"/>
      <c r="AA58" s="175"/>
      <c r="AB58" s="229">
        <f t="shared" si="1"/>
        <v>-45.4</v>
      </c>
      <c r="AC58" s="230"/>
      <c r="AD58" s="231"/>
    </row>
    <row r="59" spans="2:30" ht="18" customHeight="1" thickBot="1">
      <c r="B59" s="149" t="s">
        <v>36</v>
      </c>
      <c r="C59" s="150"/>
      <c r="D59" s="150"/>
      <c r="E59" s="150"/>
      <c r="F59" s="150"/>
      <c r="G59" s="150"/>
      <c r="H59" s="5"/>
      <c r="I59" s="203">
        <f>SUM(I50:L58)</f>
        <v>255446263</v>
      </c>
      <c r="J59" s="204"/>
      <c r="K59" s="204"/>
      <c r="L59" s="205"/>
      <c r="M59" s="214">
        <f>SUM(M50:P58)</f>
        <v>254828135</v>
      </c>
      <c r="N59" s="204"/>
      <c r="O59" s="204"/>
      <c r="P59" s="205"/>
      <c r="Q59" s="214">
        <f>SUM(Q50:T58)</f>
        <v>248750065</v>
      </c>
      <c r="R59" s="204"/>
      <c r="S59" s="204"/>
      <c r="T59" s="204"/>
      <c r="U59" s="222">
        <f>ROUND(Q59/Q60*100,1)</f>
        <v>71.8</v>
      </c>
      <c r="V59" s="223"/>
      <c r="W59" s="224"/>
      <c r="X59" s="204">
        <f t="shared" si="0"/>
        <v>-6078070</v>
      </c>
      <c r="Y59" s="204"/>
      <c r="Z59" s="204"/>
      <c r="AA59" s="204"/>
      <c r="AB59" s="241">
        <f t="shared" si="1"/>
        <v>-2.4</v>
      </c>
      <c r="AC59" s="242"/>
      <c r="AD59" s="243"/>
    </row>
    <row r="60" spans="2:30" ht="18" customHeight="1" thickBot="1" thickTop="1">
      <c r="B60" s="154" t="s">
        <v>37</v>
      </c>
      <c r="C60" s="155"/>
      <c r="D60" s="155"/>
      <c r="E60" s="155"/>
      <c r="F60" s="155"/>
      <c r="G60" s="155"/>
      <c r="H60" s="20"/>
      <c r="I60" s="206">
        <f>I49+I59</f>
        <v>357809810</v>
      </c>
      <c r="J60" s="207"/>
      <c r="K60" s="207"/>
      <c r="L60" s="208"/>
      <c r="M60" s="215">
        <f>M49+M59</f>
        <v>356110740</v>
      </c>
      <c r="N60" s="207"/>
      <c r="O60" s="207"/>
      <c r="P60" s="208"/>
      <c r="Q60" s="215">
        <f>Q49+Q59</f>
        <v>346370150</v>
      </c>
      <c r="R60" s="207"/>
      <c r="S60" s="207"/>
      <c r="T60" s="207"/>
      <c r="U60" s="225">
        <f>ROUND(Q60/Q60*100,1)</f>
        <v>100</v>
      </c>
      <c r="V60" s="226"/>
      <c r="W60" s="227"/>
      <c r="X60" s="207">
        <f t="shared" si="0"/>
        <v>-9740590</v>
      </c>
      <c r="Y60" s="207"/>
      <c r="Z60" s="207"/>
      <c r="AA60" s="207"/>
      <c r="AB60" s="225">
        <f t="shared" si="1"/>
        <v>-2.7</v>
      </c>
      <c r="AC60" s="226"/>
      <c r="AD60" s="238"/>
    </row>
    <row r="61" ht="18" customHeight="1" thickTop="1"/>
    <row r="62" ht="18" customHeight="1"/>
    <row r="63" ht="18" customHeight="1"/>
  </sheetData>
  <mergeCells count="124">
    <mergeCell ref="X40:AD40"/>
    <mergeCell ref="AB57:AD57"/>
    <mergeCell ref="AB58:AD58"/>
    <mergeCell ref="AB59:AD59"/>
    <mergeCell ref="AB49:AD49"/>
    <mergeCell ref="AB50:AD50"/>
    <mergeCell ref="AB51:AD51"/>
    <mergeCell ref="AB52:AD52"/>
    <mergeCell ref="AB45:AD45"/>
    <mergeCell ref="AB46:AD46"/>
    <mergeCell ref="AB60:AD60"/>
    <mergeCell ref="AB53:AD53"/>
    <mergeCell ref="AB54:AD54"/>
    <mergeCell ref="AB55:AD55"/>
    <mergeCell ref="AB56:AD56"/>
    <mergeCell ref="AB47:AD47"/>
    <mergeCell ref="AB48:AD48"/>
    <mergeCell ref="U57:W57"/>
    <mergeCell ref="U58:W58"/>
    <mergeCell ref="U49:W49"/>
    <mergeCell ref="U50:W50"/>
    <mergeCell ref="U51:W51"/>
    <mergeCell ref="U52:W52"/>
    <mergeCell ref="X57:AA57"/>
    <mergeCell ref="X58:AA58"/>
    <mergeCell ref="U59:W59"/>
    <mergeCell ref="U60:W60"/>
    <mergeCell ref="U53:W53"/>
    <mergeCell ref="U54:W54"/>
    <mergeCell ref="U55:W55"/>
    <mergeCell ref="U56:W56"/>
    <mergeCell ref="U45:W45"/>
    <mergeCell ref="U46:W46"/>
    <mergeCell ref="U47:W47"/>
    <mergeCell ref="U48:W48"/>
    <mergeCell ref="X59:AA59"/>
    <mergeCell ref="X60:AA60"/>
    <mergeCell ref="X53:AA53"/>
    <mergeCell ref="X54:AA54"/>
    <mergeCell ref="X55:AA55"/>
    <mergeCell ref="X56:AA56"/>
    <mergeCell ref="X49:AA49"/>
    <mergeCell ref="X50:AA50"/>
    <mergeCell ref="X51:AA51"/>
    <mergeCell ref="X52:AA52"/>
    <mergeCell ref="X45:AA45"/>
    <mergeCell ref="X46:AA46"/>
    <mergeCell ref="X47:AA47"/>
    <mergeCell ref="X48:AA48"/>
    <mergeCell ref="Q57:T57"/>
    <mergeCell ref="Q58:T58"/>
    <mergeCell ref="Q59:T59"/>
    <mergeCell ref="Q60:T60"/>
    <mergeCell ref="Q53:T53"/>
    <mergeCell ref="Q54:T54"/>
    <mergeCell ref="Q55:T55"/>
    <mergeCell ref="Q56:T56"/>
    <mergeCell ref="Q49:T49"/>
    <mergeCell ref="Q50:T50"/>
    <mergeCell ref="Q51:T51"/>
    <mergeCell ref="Q52:T52"/>
    <mergeCell ref="Q45:T45"/>
    <mergeCell ref="Q46:T46"/>
    <mergeCell ref="Q47:T47"/>
    <mergeCell ref="Q48:T48"/>
    <mergeCell ref="M57:P57"/>
    <mergeCell ref="M58:P58"/>
    <mergeCell ref="M59:P59"/>
    <mergeCell ref="M60:P60"/>
    <mergeCell ref="M53:P53"/>
    <mergeCell ref="M54:P54"/>
    <mergeCell ref="M55:P55"/>
    <mergeCell ref="M56:P56"/>
    <mergeCell ref="I59:L59"/>
    <mergeCell ref="I60:L60"/>
    <mergeCell ref="M45:P45"/>
    <mergeCell ref="M46:P46"/>
    <mergeCell ref="M47:P47"/>
    <mergeCell ref="M48:P48"/>
    <mergeCell ref="M49:P49"/>
    <mergeCell ref="M50:P50"/>
    <mergeCell ref="M51:P51"/>
    <mergeCell ref="M52:P52"/>
    <mergeCell ref="I55:L55"/>
    <mergeCell ref="I56:L56"/>
    <mergeCell ref="I57:L57"/>
    <mergeCell ref="I58:L58"/>
    <mergeCell ref="I51:L51"/>
    <mergeCell ref="I52:L52"/>
    <mergeCell ref="I53:L53"/>
    <mergeCell ref="I54:L54"/>
    <mergeCell ref="X41:AD43"/>
    <mergeCell ref="B41:H44"/>
    <mergeCell ref="I44:L44"/>
    <mergeCell ref="M44:P44"/>
    <mergeCell ref="Q41:W43"/>
    <mergeCell ref="Q44:T44"/>
    <mergeCell ref="U44:W44"/>
    <mergeCell ref="X44:AA44"/>
    <mergeCell ref="AB44:AD44"/>
    <mergeCell ref="B60:G60"/>
    <mergeCell ref="I41:L43"/>
    <mergeCell ref="M41:P43"/>
    <mergeCell ref="I45:L45"/>
    <mergeCell ref="I46:L46"/>
    <mergeCell ref="I47:L47"/>
    <mergeCell ref="I48:L48"/>
    <mergeCell ref="I49:L49"/>
    <mergeCell ref="I50:L50"/>
    <mergeCell ref="C58:H58"/>
    <mergeCell ref="B49:G49"/>
    <mergeCell ref="B59:G59"/>
    <mergeCell ref="C54:H54"/>
    <mergeCell ref="C55:H55"/>
    <mergeCell ref="C56:H56"/>
    <mergeCell ref="C57:H57"/>
    <mergeCell ref="C50:H50"/>
    <mergeCell ref="C51:H51"/>
    <mergeCell ref="C52:H52"/>
    <mergeCell ref="C53:H53"/>
    <mergeCell ref="C45:H45"/>
    <mergeCell ref="C46:H46"/>
    <mergeCell ref="C47:H47"/>
    <mergeCell ref="C48:H48"/>
  </mergeCells>
  <printOptions/>
  <pageMargins left="1.1811023622047245" right="0.5905511811023623" top="0.7874015748031497" bottom="0.7874015748031497" header="0.5118110236220472" footer="0.5118110236220472"/>
  <pageSetup horizontalDpi="600" verticalDpi="600" orientation="portrait" paperSize="9" scale="75" r:id="rId2"/>
  <headerFooter alignWithMargins="0">
    <oddFooter>&amp;C&amp;16 10</oddFooter>
  </headerFooter>
  <drawing r:id="rId1"/>
</worksheet>
</file>

<file path=xl/worksheets/sheet12.xml><?xml version="1.0" encoding="utf-8"?>
<worksheet xmlns="http://schemas.openxmlformats.org/spreadsheetml/2006/main" xmlns:r="http://schemas.openxmlformats.org/officeDocument/2006/relationships">
  <dimension ref="A1:BC61"/>
  <sheetViews>
    <sheetView workbookViewId="0" topLeftCell="A1">
      <selection activeCell="A1" sqref="A1"/>
    </sheetView>
  </sheetViews>
  <sheetFormatPr defaultColWidth="8.796875" defaultRowHeight="14.25"/>
  <cols>
    <col min="1" max="52" width="3.59765625" style="0" customWidth="1"/>
    <col min="53" max="53" width="15.5" style="0" customWidth="1"/>
    <col min="54" max="16384" width="10.59765625" style="0" customWidth="1"/>
  </cols>
  <sheetData>
    <row r="1" ht="28.5">
      <c r="A1" s="2" t="s">
        <v>104</v>
      </c>
    </row>
    <row r="2" ht="9.75" customHeight="1"/>
    <row r="3" ht="24">
      <c r="B3" s="1" t="s">
        <v>107</v>
      </c>
    </row>
    <row r="4" ht="9.75" customHeight="1"/>
    <row r="5" ht="18.75" customHeight="1">
      <c r="E5" s="3" t="s">
        <v>311</v>
      </c>
    </row>
    <row r="6" ht="18.75" customHeight="1">
      <c r="E6" s="3" t="s">
        <v>312</v>
      </c>
    </row>
    <row r="7" ht="18.75" customHeight="1">
      <c r="E7" s="3" t="s">
        <v>313</v>
      </c>
    </row>
    <row r="8" ht="18.75" customHeight="1">
      <c r="E8" s="3" t="s">
        <v>314</v>
      </c>
    </row>
    <row r="9" ht="18.75" customHeight="1">
      <c r="E9" s="3" t="s">
        <v>315</v>
      </c>
    </row>
    <row r="10" ht="18.75" customHeight="1">
      <c r="E10" s="3" t="s">
        <v>316</v>
      </c>
    </row>
    <row r="11" ht="18.75" customHeight="1">
      <c r="E11" s="3" t="s">
        <v>317</v>
      </c>
    </row>
    <row r="12" ht="9.75" customHeight="1"/>
    <row r="13" ht="24">
      <c r="B13" s="1" t="s">
        <v>257</v>
      </c>
    </row>
    <row r="14" ht="9.7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9.75" customHeight="1"/>
    <row r="39" ht="24">
      <c r="B39" s="1" t="s">
        <v>105</v>
      </c>
    </row>
    <row r="40" ht="9.75" customHeight="1"/>
    <row r="41" spans="2:30" ht="18" customHeight="1" thickBot="1">
      <c r="B41" s="3"/>
      <c r="C41" s="3"/>
      <c r="D41" s="3"/>
      <c r="E41" s="3"/>
      <c r="F41" s="3"/>
      <c r="G41" s="3"/>
      <c r="H41" s="3"/>
      <c r="I41" s="3"/>
      <c r="J41" s="3"/>
      <c r="K41" s="3"/>
      <c r="L41" s="3"/>
      <c r="M41" s="3"/>
      <c r="N41" s="3"/>
      <c r="O41" s="3"/>
      <c r="P41" s="3"/>
      <c r="Q41" s="3"/>
      <c r="R41" s="3"/>
      <c r="S41" s="3"/>
      <c r="T41" s="3"/>
      <c r="U41" s="3"/>
      <c r="V41" s="3"/>
      <c r="W41" s="3"/>
      <c r="X41" s="239" t="s">
        <v>59</v>
      </c>
      <c r="Y41" s="240"/>
      <c r="Z41" s="240"/>
      <c r="AA41" s="240"/>
      <c r="AB41" s="240"/>
      <c r="AC41" s="240"/>
      <c r="AD41" s="240"/>
    </row>
    <row r="42" spans="2:30" ht="18" customHeight="1" thickTop="1">
      <c r="B42" s="186"/>
      <c r="C42" s="187"/>
      <c r="D42" s="187"/>
      <c r="E42" s="187"/>
      <c r="F42" s="187"/>
      <c r="G42" s="187"/>
      <c r="H42" s="188"/>
      <c r="I42" s="156" t="s">
        <v>38</v>
      </c>
      <c r="J42" s="157"/>
      <c r="K42" s="157"/>
      <c r="L42" s="158"/>
      <c r="M42" s="165" t="s">
        <v>39</v>
      </c>
      <c r="N42" s="157"/>
      <c r="O42" s="157"/>
      <c r="P42" s="158"/>
      <c r="Q42" s="165" t="s">
        <v>40</v>
      </c>
      <c r="R42" s="157"/>
      <c r="S42" s="157"/>
      <c r="T42" s="157"/>
      <c r="U42" s="157"/>
      <c r="V42" s="157"/>
      <c r="W42" s="158"/>
      <c r="X42" s="157" t="s">
        <v>42</v>
      </c>
      <c r="Y42" s="157"/>
      <c r="Z42" s="157"/>
      <c r="AA42" s="157"/>
      <c r="AB42" s="157"/>
      <c r="AC42" s="157"/>
      <c r="AD42" s="183"/>
    </row>
    <row r="43" spans="2:30" ht="18" customHeight="1">
      <c r="B43" s="189"/>
      <c r="C43" s="190"/>
      <c r="D43" s="190"/>
      <c r="E43" s="190"/>
      <c r="F43" s="190"/>
      <c r="G43" s="190"/>
      <c r="H43" s="191"/>
      <c r="I43" s="159"/>
      <c r="J43" s="160"/>
      <c r="K43" s="160"/>
      <c r="L43" s="161"/>
      <c r="M43" s="166"/>
      <c r="N43" s="160"/>
      <c r="O43" s="160"/>
      <c r="P43" s="161"/>
      <c r="Q43" s="166"/>
      <c r="R43" s="160"/>
      <c r="S43" s="160"/>
      <c r="T43" s="160"/>
      <c r="U43" s="160"/>
      <c r="V43" s="160"/>
      <c r="W43" s="161"/>
      <c r="X43" s="160"/>
      <c r="Y43" s="160"/>
      <c r="Z43" s="160"/>
      <c r="AA43" s="160"/>
      <c r="AB43" s="160"/>
      <c r="AC43" s="160"/>
      <c r="AD43" s="184"/>
    </row>
    <row r="44" spans="2:30" ht="18" customHeight="1">
      <c r="B44" s="189"/>
      <c r="C44" s="190"/>
      <c r="D44" s="190"/>
      <c r="E44" s="190"/>
      <c r="F44" s="190"/>
      <c r="G44" s="190"/>
      <c r="H44" s="191"/>
      <c r="I44" s="162"/>
      <c r="J44" s="163"/>
      <c r="K44" s="163"/>
      <c r="L44" s="164"/>
      <c r="M44" s="167"/>
      <c r="N44" s="163"/>
      <c r="O44" s="163"/>
      <c r="P44" s="164"/>
      <c r="Q44" s="167"/>
      <c r="R44" s="163"/>
      <c r="S44" s="163"/>
      <c r="T44" s="163"/>
      <c r="U44" s="163"/>
      <c r="V44" s="163"/>
      <c r="W44" s="164"/>
      <c r="X44" s="163"/>
      <c r="Y44" s="163"/>
      <c r="Z44" s="163"/>
      <c r="AA44" s="163"/>
      <c r="AB44" s="163"/>
      <c r="AC44" s="163"/>
      <c r="AD44" s="185"/>
    </row>
    <row r="45" spans="2:30" ht="18" customHeight="1" thickBot="1">
      <c r="B45" s="192"/>
      <c r="C45" s="193"/>
      <c r="D45" s="193"/>
      <c r="E45" s="193"/>
      <c r="F45" s="193"/>
      <c r="G45" s="193"/>
      <c r="H45" s="194"/>
      <c r="I45" s="195" t="s">
        <v>106</v>
      </c>
      <c r="J45" s="196"/>
      <c r="K45" s="196"/>
      <c r="L45" s="197"/>
      <c r="M45" s="198" t="s">
        <v>106</v>
      </c>
      <c r="N45" s="196"/>
      <c r="O45" s="196"/>
      <c r="P45" s="197"/>
      <c r="Q45" s="198" t="s">
        <v>106</v>
      </c>
      <c r="R45" s="196"/>
      <c r="S45" s="196"/>
      <c r="T45" s="196"/>
      <c r="U45" s="199" t="s">
        <v>41</v>
      </c>
      <c r="V45" s="200"/>
      <c r="W45" s="201"/>
      <c r="X45" s="196" t="s">
        <v>61</v>
      </c>
      <c r="Y45" s="196"/>
      <c r="Z45" s="196"/>
      <c r="AA45" s="196"/>
      <c r="AB45" s="199" t="s">
        <v>44</v>
      </c>
      <c r="AC45" s="200"/>
      <c r="AD45" s="202"/>
    </row>
    <row r="46" spans="2:55" ht="18" customHeight="1" thickTop="1">
      <c r="B46" s="12"/>
      <c r="C46" s="137" t="s">
        <v>23</v>
      </c>
      <c r="D46" s="138"/>
      <c r="E46" s="138"/>
      <c r="F46" s="138"/>
      <c r="G46" s="138"/>
      <c r="H46" s="139"/>
      <c r="I46" s="168">
        <v>7345204</v>
      </c>
      <c r="J46" s="169"/>
      <c r="K46" s="169"/>
      <c r="L46" s="170"/>
      <c r="M46" s="209">
        <v>7671770</v>
      </c>
      <c r="N46" s="169"/>
      <c r="O46" s="169"/>
      <c r="P46" s="170"/>
      <c r="Q46" s="209">
        <v>8063712</v>
      </c>
      <c r="R46" s="169"/>
      <c r="S46" s="169"/>
      <c r="T46" s="169"/>
      <c r="U46" s="216">
        <f>ROUND(Q46/Q61*100,1)</f>
        <v>30</v>
      </c>
      <c r="V46" s="217"/>
      <c r="W46" s="218"/>
      <c r="X46" s="169">
        <f aca="true" t="shared" si="0" ref="X46:X61">Q46-M46</f>
        <v>391942</v>
      </c>
      <c r="Y46" s="169"/>
      <c r="Z46" s="169"/>
      <c r="AA46" s="169"/>
      <c r="AB46" s="216">
        <f aca="true" t="shared" si="1" ref="AB46:AB61">ROUND(X46/M46*100,1)</f>
        <v>5.1</v>
      </c>
      <c r="AC46" s="217"/>
      <c r="AD46" s="248"/>
      <c r="BA46" t="s">
        <v>23</v>
      </c>
      <c r="BB46" s="4">
        <v>8064</v>
      </c>
      <c r="BC46" s="4"/>
    </row>
    <row r="47" spans="2:55" ht="18" customHeight="1">
      <c r="B47" s="12"/>
      <c r="C47" s="140" t="s">
        <v>24</v>
      </c>
      <c r="D47" s="141"/>
      <c r="E47" s="141"/>
      <c r="F47" s="141"/>
      <c r="G47" s="141"/>
      <c r="H47" s="142"/>
      <c r="I47" s="171">
        <v>61426</v>
      </c>
      <c r="J47" s="172"/>
      <c r="K47" s="172"/>
      <c r="L47" s="173"/>
      <c r="M47" s="210">
        <v>241</v>
      </c>
      <c r="N47" s="172"/>
      <c r="O47" s="172"/>
      <c r="P47" s="173"/>
      <c r="Q47" s="210">
        <v>17427</v>
      </c>
      <c r="R47" s="172"/>
      <c r="S47" s="172"/>
      <c r="T47" s="172"/>
      <c r="U47" s="219">
        <f>ROUND(Q47/Q61*100,1)</f>
        <v>0.1</v>
      </c>
      <c r="V47" s="220"/>
      <c r="W47" s="221"/>
      <c r="X47" s="172">
        <f t="shared" si="0"/>
        <v>17186</v>
      </c>
      <c r="Y47" s="172"/>
      <c r="Z47" s="172"/>
      <c r="AA47" s="172"/>
      <c r="AB47" s="219">
        <f t="shared" si="1"/>
        <v>7131.1</v>
      </c>
      <c r="AC47" s="220"/>
      <c r="AD47" s="228"/>
      <c r="BA47" t="s">
        <v>25</v>
      </c>
      <c r="BB47" s="4">
        <v>665</v>
      </c>
      <c r="BC47" s="4"/>
    </row>
    <row r="48" spans="2:55" ht="18" customHeight="1">
      <c r="B48" s="12"/>
      <c r="C48" s="140" t="s">
        <v>25</v>
      </c>
      <c r="D48" s="141"/>
      <c r="E48" s="141"/>
      <c r="F48" s="141"/>
      <c r="G48" s="141"/>
      <c r="H48" s="142"/>
      <c r="I48" s="171">
        <v>450067</v>
      </c>
      <c r="J48" s="172"/>
      <c r="K48" s="172"/>
      <c r="L48" s="173"/>
      <c r="M48" s="210">
        <v>717923</v>
      </c>
      <c r="N48" s="172"/>
      <c r="O48" s="172"/>
      <c r="P48" s="173"/>
      <c r="Q48" s="210">
        <v>664876</v>
      </c>
      <c r="R48" s="172"/>
      <c r="S48" s="172"/>
      <c r="T48" s="172"/>
      <c r="U48" s="219">
        <f>ROUND(Q48/Q61*100,1)</f>
        <v>2.5</v>
      </c>
      <c r="V48" s="220"/>
      <c r="W48" s="221"/>
      <c r="X48" s="172">
        <f t="shared" si="0"/>
        <v>-53047</v>
      </c>
      <c r="Y48" s="172"/>
      <c r="Z48" s="172"/>
      <c r="AA48" s="172"/>
      <c r="AB48" s="219">
        <f t="shared" si="1"/>
        <v>-7.4</v>
      </c>
      <c r="AC48" s="220"/>
      <c r="AD48" s="228"/>
      <c r="BA48" t="s">
        <v>50</v>
      </c>
      <c r="BB48" s="4">
        <v>588</v>
      </c>
      <c r="BC48" s="4"/>
    </row>
    <row r="49" spans="2:55" ht="18" customHeight="1">
      <c r="B49" s="12"/>
      <c r="C49" s="143" t="s">
        <v>26</v>
      </c>
      <c r="D49" s="144"/>
      <c r="E49" s="144"/>
      <c r="F49" s="144"/>
      <c r="G49" s="145"/>
      <c r="H49" s="146"/>
      <c r="I49" s="174">
        <v>823245</v>
      </c>
      <c r="J49" s="175"/>
      <c r="K49" s="175"/>
      <c r="L49" s="176"/>
      <c r="M49" s="211">
        <v>512334</v>
      </c>
      <c r="N49" s="175"/>
      <c r="O49" s="175"/>
      <c r="P49" s="176"/>
      <c r="Q49" s="211">
        <v>570448</v>
      </c>
      <c r="R49" s="175"/>
      <c r="S49" s="175"/>
      <c r="T49" s="175"/>
      <c r="U49" s="219">
        <f>ROUND(Q49/Q61*100,1)</f>
        <v>2.1</v>
      </c>
      <c r="V49" s="220"/>
      <c r="W49" s="221"/>
      <c r="X49" s="175">
        <f t="shared" si="0"/>
        <v>58114</v>
      </c>
      <c r="Y49" s="175"/>
      <c r="Z49" s="175"/>
      <c r="AA49" s="175"/>
      <c r="AB49" s="229">
        <f t="shared" si="1"/>
        <v>11.3</v>
      </c>
      <c r="AC49" s="230"/>
      <c r="AD49" s="231"/>
      <c r="BA49" t="s">
        <v>48</v>
      </c>
      <c r="BB49" s="4"/>
      <c r="BC49" s="4">
        <v>9317</v>
      </c>
    </row>
    <row r="50" spans="2:55" ht="18" customHeight="1" thickBot="1">
      <c r="B50" s="147" t="s">
        <v>35</v>
      </c>
      <c r="C50" s="148"/>
      <c r="D50" s="148"/>
      <c r="E50" s="148"/>
      <c r="F50" s="148"/>
      <c r="G50" s="148"/>
      <c r="H50" s="19"/>
      <c r="I50" s="177">
        <f>SUM(I46:L49)</f>
        <v>8679942</v>
      </c>
      <c r="J50" s="178"/>
      <c r="K50" s="178"/>
      <c r="L50" s="179"/>
      <c r="M50" s="212">
        <f>SUM(M46:P49)</f>
        <v>8902268</v>
      </c>
      <c r="N50" s="178"/>
      <c r="O50" s="178"/>
      <c r="P50" s="179"/>
      <c r="Q50" s="212">
        <f>SUM(Q46:T49)</f>
        <v>9316463</v>
      </c>
      <c r="R50" s="178"/>
      <c r="S50" s="178"/>
      <c r="T50" s="178"/>
      <c r="U50" s="232">
        <f>ROUND(Q50/Q61*100,1)</f>
        <v>34.7</v>
      </c>
      <c r="V50" s="233"/>
      <c r="W50" s="234"/>
      <c r="X50" s="178">
        <f t="shared" si="0"/>
        <v>414195</v>
      </c>
      <c r="Y50" s="178"/>
      <c r="Z50" s="178"/>
      <c r="AA50" s="178"/>
      <c r="AB50" s="244">
        <f t="shared" si="1"/>
        <v>4.7</v>
      </c>
      <c r="AC50" s="245"/>
      <c r="AD50" s="246"/>
      <c r="BA50" t="s">
        <v>26</v>
      </c>
      <c r="BB50" s="4">
        <v>15415</v>
      </c>
      <c r="BC50" s="4"/>
    </row>
    <row r="51" spans="2:55" ht="18" customHeight="1">
      <c r="B51" s="13"/>
      <c r="C51" s="132" t="s">
        <v>27</v>
      </c>
      <c r="D51" s="130"/>
      <c r="E51" s="130"/>
      <c r="F51" s="130"/>
      <c r="G51" s="131"/>
      <c r="H51" s="153"/>
      <c r="I51" s="180">
        <v>2176036</v>
      </c>
      <c r="J51" s="181"/>
      <c r="K51" s="181"/>
      <c r="L51" s="182"/>
      <c r="M51" s="213">
        <v>1696945</v>
      </c>
      <c r="N51" s="181"/>
      <c r="O51" s="181"/>
      <c r="P51" s="182"/>
      <c r="Q51" s="213">
        <v>1568805</v>
      </c>
      <c r="R51" s="181"/>
      <c r="S51" s="181"/>
      <c r="T51" s="181"/>
      <c r="U51" s="235">
        <f>ROUND(Q51/Q61*100,2)</f>
        <v>5.84</v>
      </c>
      <c r="V51" s="236"/>
      <c r="W51" s="237"/>
      <c r="X51" s="181">
        <f t="shared" si="0"/>
        <v>-128140</v>
      </c>
      <c r="Y51" s="181"/>
      <c r="Z51" s="181"/>
      <c r="AA51" s="181"/>
      <c r="AB51" s="235">
        <f t="shared" si="1"/>
        <v>-7.6</v>
      </c>
      <c r="AC51" s="236"/>
      <c r="AD51" s="247"/>
      <c r="BA51" t="s">
        <v>27</v>
      </c>
      <c r="BB51" s="4">
        <v>1569</v>
      </c>
      <c r="BC51" s="4"/>
    </row>
    <row r="52" spans="2:55" ht="18" customHeight="1">
      <c r="B52" s="12"/>
      <c r="C52" s="151" t="s">
        <v>26</v>
      </c>
      <c r="D52" s="152"/>
      <c r="E52" s="152"/>
      <c r="F52" s="152"/>
      <c r="G52" s="141"/>
      <c r="H52" s="142"/>
      <c r="I52" s="171">
        <v>19902828</v>
      </c>
      <c r="J52" s="172"/>
      <c r="K52" s="172"/>
      <c r="L52" s="173"/>
      <c r="M52" s="210">
        <v>18179444</v>
      </c>
      <c r="N52" s="172"/>
      <c r="O52" s="172"/>
      <c r="P52" s="173"/>
      <c r="Q52" s="210">
        <v>15414841</v>
      </c>
      <c r="R52" s="172"/>
      <c r="S52" s="172"/>
      <c r="T52" s="172"/>
      <c r="U52" s="219">
        <f>ROUND(Q52/Q61*100,2)</f>
        <v>57.37</v>
      </c>
      <c r="V52" s="220"/>
      <c r="W52" s="221"/>
      <c r="X52" s="172">
        <f t="shared" si="0"/>
        <v>-2764603</v>
      </c>
      <c r="Y52" s="172"/>
      <c r="Z52" s="172"/>
      <c r="AA52" s="172"/>
      <c r="AB52" s="219">
        <f t="shared" si="1"/>
        <v>-15.2</v>
      </c>
      <c r="AC52" s="220"/>
      <c r="AD52" s="228"/>
      <c r="BA52" t="s">
        <v>50</v>
      </c>
      <c r="BB52" s="4">
        <v>569</v>
      </c>
      <c r="BC52" s="4"/>
    </row>
    <row r="53" spans="2:55" ht="18" customHeight="1">
      <c r="B53" s="12"/>
      <c r="C53" s="151" t="s">
        <v>28</v>
      </c>
      <c r="D53" s="152"/>
      <c r="E53" s="152"/>
      <c r="F53" s="152"/>
      <c r="G53" s="141"/>
      <c r="H53" s="142"/>
      <c r="I53" s="171">
        <v>3460</v>
      </c>
      <c r="J53" s="172"/>
      <c r="K53" s="172"/>
      <c r="L53" s="173"/>
      <c r="M53" s="210">
        <v>0</v>
      </c>
      <c r="N53" s="172"/>
      <c r="O53" s="172"/>
      <c r="P53" s="173"/>
      <c r="Q53" s="210">
        <v>0</v>
      </c>
      <c r="R53" s="172"/>
      <c r="S53" s="172"/>
      <c r="T53" s="172"/>
      <c r="U53" s="219">
        <f>ROUND(Q53/Q61*100,1)</f>
        <v>0</v>
      </c>
      <c r="V53" s="220"/>
      <c r="W53" s="221"/>
      <c r="X53" s="172">
        <f t="shared" si="0"/>
        <v>0</v>
      </c>
      <c r="Y53" s="172"/>
      <c r="Z53" s="172"/>
      <c r="AA53" s="172"/>
      <c r="AB53" s="715" t="s">
        <v>305</v>
      </c>
      <c r="AC53" s="716"/>
      <c r="AD53" s="717"/>
      <c r="BA53" t="s">
        <v>49</v>
      </c>
      <c r="BB53" s="4"/>
      <c r="BC53" s="4">
        <v>17553</v>
      </c>
    </row>
    <row r="54" spans="2:30" ht="18" customHeight="1">
      <c r="B54" s="12"/>
      <c r="C54" s="151" t="s">
        <v>29</v>
      </c>
      <c r="D54" s="152"/>
      <c r="E54" s="152"/>
      <c r="F54" s="152"/>
      <c r="G54" s="141"/>
      <c r="H54" s="142"/>
      <c r="I54" s="171">
        <v>328103</v>
      </c>
      <c r="J54" s="172"/>
      <c r="K54" s="172"/>
      <c r="L54" s="173"/>
      <c r="M54" s="210">
        <v>263236</v>
      </c>
      <c r="N54" s="172"/>
      <c r="O54" s="172"/>
      <c r="P54" s="173"/>
      <c r="Q54" s="210">
        <v>499355</v>
      </c>
      <c r="R54" s="172"/>
      <c r="S54" s="172"/>
      <c r="T54" s="172"/>
      <c r="U54" s="219">
        <f>ROUND(Q54/Q61*100,2)</f>
        <v>1.86</v>
      </c>
      <c r="V54" s="220"/>
      <c r="W54" s="221"/>
      <c r="X54" s="172">
        <f t="shared" si="0"/>
        <v>236119</v>
      </c>
      <c r="Y54" s="172"/>
      <c r="Z54" s="172"/>
      <c r="AA54" s="172"/>
      <c r="AB54" s="219">
        <f t="shared" si="1"/>
        <v>89.7</v>
      </c>
      <c r="AC54" s="220"/>
      <c r="AD54" s="228"/>
    </row>
    <row r="55" spans="2:30" ht="18" customHeight="1">
      <c r="B55" s="12"/>
      <c r="C55" s="151" t="s">
        <v>30</v>
      </c>
      <c r="D55" s="152"/>
      <c r="E55" s="152"/>
      <c r="F55" s="152"/>
      <c r="G55" s="141"/>
      <c r="H55" s="142"/>
      <c r="I55" s="171">
        <v>0</v>
      </c>
      <c r="J55" s="172"/>
      <c r="K55" s="172"/>
      <c r="L55" s="173"/>
      <c r="M55" s="210">
        <v>0</v>
      </c>
      <c r="N55" s="172"/>
      <c r="O55" s="172"/>
      <c r="P55" s="173"/>
      <c r="Q55" s="210">
        <v>0</v>
      </c>
      <c r="R55" s="172"/>
      <c r="S55" s="172"/>
      <c r="T55" s="172"/>
      <c r="U55" s="219">
        <f>ROUND(Q55/Q61*100,1)</f>
        <v>0</v>
      </c>
      <c r="V55" s="220"/>
      <c r="W55" s="221"/>
      <c r="X55" s="172">
        <f t="shared" si="0"/>
        <v>0</v>
      </c>
      <c r="Y55" s="172"/>
      <c r="Z55" s="172"/>
      <c r="AA55" s="172"/>
      <c r="AB55" s="715" t="s">
        <v>305</v>
      </c>
      <c r="AC55" s="716"/>
      <c r="AD55" s="717"/>
    </row>
    <row r="56" spans="2:30" ht="18" customHeight="1">
      <c r="B56" s="12"/>
      <c r="C56" s="151" t="s">
        <v>31</v>
      </c>
      <c r="D56" s="152"/>
      <c r="E56" s="152"/>
      <c r="F56" s="152"/>
      <c r="G56" s="141"/>
      <c r="H56" s="142"/>
      <c r="I56" s="171">
        <v>19173</v>
      </c>
      <c r="J56" s="172"/>
      <c r="K56" s="172"/>
      <c r="L56" s="173"/>
      <c r="M56" s="210">
        <v>2636</v>
      </c>
      <c r="N56" s="172"/>
      <c r="O56" s="172"/>
      <c r="P56" s="173"/>
      <c r="Q56" s="210">
        <v>1949</v>
      </c>
      <c r="R56" s="172"/>
      <c r="S56" s="172"/>
      <c r="T56" s="172"/>
      <c r="U56" s="219">
        <f>ROUND(Q56/Q61*100,2)</f>
        <v>0.01</v>
      </c>
      <c r="V56" s="220"/>
      <c r="W56" s="221"/>
      <c r="X56" s="172">
        <f t="shared" si="0"/>
        <v>-687</v>
      </c>
      <c r="Y56" s="172"/>
      <c r="Z56" s="172"/>
      <c r="AA56" s="172"/>
      <c r="AB56" s="219">
        <f t="shared" si="1"/>
        <v>-26.1</v>
      </c>
      <c r="AC56" s="220"/>
      <c r="AD56" s="228"/>
    </row>
    <row r="57" spans="2:30" ht="18" customHeight="1">
      <c r="B57" s="12"/>
      <c r="C57" s="151" t="s">
        <v>32</v>
      </c>
      <c r="D57" s="152"/>
      <c r="E57" s="152"/>
      <c r="F57" s="152"/>
      <c r="G57" s="141"/>
      <c r="H57" s="142"/>
      <c r="I57" s="171">
        <v>52817</v>
      </c>
      <c r="J57" s="172"/>
      <c r="K57" s="172"/>
      <c r="L57" s="173"/>
      <c r="M57" s="210">
        <v>66246</v>
      </c>
      <c r="N57" s="172"/>
      <c r="O57" s="172"/>
      <c r="P57" s="173"/>
      <c r="Q57" s="210">
        <v>68295</v>
      </c>
      <c r="R57" s="172"/>
      <c r="S57" s="172"/>
      <c r="T57" s="172"/>
      <c r="U57" s="219">
        <f>ROUND(Q57/Q61*100,2)-0.1</f>
        <v>0.15</v>
      </c>
      <c r="V57" s="220"/>
      <c r="W57" s="221"/>
      <c r="X57" s="172">
        <f t="shared" si="0"/>
        <v>2049</v>
      </c>
      <c r="Y57" s="172"/>
      <c r="Z57" s="172"/>
      <c r="AA57" s="172"/>
      <c r="AB57" s="219">
        <f t="shared" si="1"/>
        <v>3.1</v>
      </c>
      <c r="AC57" s="220"/>
      <c r="AD57" s="228"/>
    </row>
    <row r="58" spans="2:30" ht="18" customHeight="1">
      <c r="B58" s="12"/>
      <c r="C58" s="151" t="s">
        <v>33</v>
      </c>
      <c r="D58" s="152"/>
      <c r="E58" s="152"/>
      <c r="F58" s="152"/>
      <c r="G58" s="141"/>
      <c r="H58" s="142"/>
      <c r="I58" s="171">
        <v>0</v>
      </c>
      <c r="J58" s="172"/>
      <c r="K58" s="172"/>
      <c r="L58" s="173"/>
      <c r="M58" s="210">
        <v>0</v>
      </c>
      <c r="N58" s="172"/>
      <c r="O58" s="172"/>
      <c r="P58" s="173"/>
      <c r="Q58" s="210">
        <v>0</v>
      </c>
      <c r="R58" s="172"/>
      <c r="S58" s="172"/>
      <c r="T58" s="172"/>
      <c r="U58" s="219">
        <f>ROUND(Q58/Q61*100,1)</f>
        <v>0</v>
      </c>
      <c r="V58" s="220"/>
      <c r="W58" s="221"/>
      <c r="X58" s="172">
        <f t="shared" si="0"/>
        <v>0</v>
      </c>
      <c r="Y58" s="172"/>
      <c r="Z58" s="172"/>
      <c r="AA58" s="172"/>
      <c r="AB58" s="715" t="s">
        <v>305</v>
      </c>
      <c r="AC58" s="716"/>
      <c r="AD58" s="717"/>
    </row>
    <row r="59" spans="2:30" ht="18" customHeight="1">
      <c r="B59" s="12"/>
      <c r="C59" s="143" t="s">
        <v>34</v>
      </c>
      <c r="D59" s="144"/>
      <c r="E59" s="144"/>
      <c r="F59" s="144"/>
      <c r="G59" s="145"/>
      <c r="H59" s="146"/>
      <c r="I59" s="174">
        <v>525</v>
      </c>
      <c r="J59" s="175"/>
      <c r="K59" s="175"/>
      <c r="L59" s="176"/>
      <c r="M59" s="211">
        <v>0</v>
      </c>
      <c r="N59" s="175"/>
      <c r="O59" s="175"/>
      <c r="P59" s="176"/>
      <c r="Q59" s="211">
        <v>0</v>
      </c>
      <c r="R59" s="175"/>
      <c r="S59" s="175"/>
      <c r="T59" s="175"/>
      <c r="U59" s="219">
        <f>ROUND(Q59/Q61*100,1)</f>
        <v>0</v>
      </c>
      <c r="V59" s="220"/>
      <c r="W59" s="221"/>
      <c r="X59" s="175">
        <f t="shared" si="0"/>
        <v>0</v>
      </c>
      <c r="Y59" s="175"/>
      <c r="Z59" s="175"/>
      <c r="AA59" s="175"/>
      <c r="AB59" s="718" t="s">
        <v>305</v>
      </c>
      <c r="AC59" s="719"/>
      <c r="AD59" s="720"/>
    </row>
    <row r="60" spans="2:30" ht="18" customHeight="1" thickBot="1">
      <c r="B60" s="149" t="s">
        <v>36</v>
      </c>
      <c r="C60" s="150"/>
      <c r="D60" s="150"/>
      <c r="E60" s="150"/>
      <c r="F60" s="150"/>
      <c r="G60" s="150"/>
      <c r="H60" s="5"/>
      <c r="I60" s="203">
        <f>SUM(I51:L59)</f>
        <v>22482942</v>
      </c>
      <c r="J60" s="204"/>
      <c r="K60" s="204"/>
      <c r="L60" s="205"/>
      <c r="M60" s="214">
        <f>SUM(M51:P59)</f>
        <v>20208507</v>
      </c>
      <c r="N60" s="204"/>
      <c r="O60" s="204"/>
      <c r="P60" s="205"/>
      <c r="Q60" s="214">
        <f>SUM(Q51:T59)</f>
        <v>17553245</v>
      </c>
      <c r="R60" s="204"/>
      <c r="S60" s="204"/>
      <c r="T60" s="204"/>
      <c r="U60" s="222">
        <f>ROUND(Q60/Q61*100,1)</f>
        <v>65.3</v>
      </c>
      <c r="V60" s="223"/>
      <c r="W60" s="224"/>
      <c r="X60" s="204">
        <f t="shared" si="0"/>
        <v>-2655262</v>
      </c>
      <c r="Y60" s="204"/>
      <c r="Z60" s="204"/>
      <c r="AA60" s="204"/>
      <c r="AB60" s="241">
        <f t="shared" si="1"/>
        <v>-13.1</v>
      </c>
      <c r="AC60" s="242"/>
      <c r="AD60" s="243"/>
    </row>
    <row r="61" spans="2:30" ht="18" customHeight="1" thickBot="1" thickTop="1">
      <c r="B61" s="154" t="s">
        <v>37</v>
      </c>
      <c r="C61" s="155"/>
      <c r="D61" s="155"/>
      <c r="E61" s="155"/>
      <c r="F61" s="155"/>
      <c r="G61" s="155"/>
      <c r="H61" s="20"/>
      <c r="I61" s="206">
        <f>I50+I60</f>
        <v>31162884</v>
      </c>
      <c r="J61" s="207"/>
      <c r="K61" s="207"/>
      <c r="L61" s="208"/>
      <c r="M61" s="215">
        <f>M50+M60</f>
        <v>29110775</v>
      </c>
      <c r="N61" s="207"/>
      <c r="O61" s="207"/>
      <c r="P61" s="208"/>
      <c r="Q61" s="215">
        <f>Q50+Q60</f>
        <v>26869708</v>
      </c>
      <c r="R61" s="207"/>
      <c r="S61" s="207"/>
      <c r="T61" s="207"/>
      <c r="U61" s="225">
        <f>ROUND(Q61/Q61*100,1)</f>
        <v>100</v>
      </c>
      <c r="V61" s="226"/>
      <c r="W61" s="227"/>
      <c r="X61" s="207">
        <f t="shared" si="0"/>
        <v>-2241067</v>
      </c>
      <c r="Y61" s="207"/>
      <c r="Z61" s="207"/>
      <c r="AA61" s="207"/>
      <c r="AB61" s="225">
        <f t="shared" si="1"/>
        <v>-7.7</v>
      </c>
      <c r="AC61" s="226"/>
      <c r="AD61" s="238"/>
    </row>
    <row r="62" ht="18" customHeight="1" thickTop="1"/>
    <row r="63" ht="18" customHeight="1"/>
    <row r="64" ht="18" customHeight="1"/>
  </sheetData>
  <mergeCells count="124">
    <mergeCell ref="C46:H46"/>
    <mergeCell ref="C47:H47"/>
    <mergeCell ref="C48:H48"/>
    <mergeCell ref="C49:H49"/>
    <mergeCell ref="B50:G50"/>
    <mergeCell ref="B60:G60"/>
    <mergeCell ref="C55:H55"/>
    <mergeCell ref="C56:H56"/>
    <mergeCell ref="C57:H57"/>
    <mergeCell ref="C58:H58"/>
    <mergeCell ref="C51:H51"/>
    <mergeCell ref="C52:H52"/>
    <mergeCell ref="C53:H53"/>
    <mergeCell ref="C54:H54"/>
    <mergeCell ref="B61:G61"/>
    <mergeCell ref="I42:L44"/>
    <mergeCell ref="M42:P44"/>
    <mergeCell ref="I46:L46"/>
    <mergeCell ref="I47:L47"/>
    <mergeCell ref="I48:L48"/>
    <mergeCell ref="I49:L49"/>
    <mergeCell ref="I50:L50"/>
    <mergeCell ref="I51:L51"/>
    <mergeCell ref="C59:H59"/>
    <mergeCell ref="X42:AD44"/>
    <mergeCell ref="B42:H45"/>
    <mergeCell ref="I45:L45"/>
    <mergeCell ref="M45:P45"/>
    <mergeCell ref="Q42:W44"/>
    <mergeCell ref="Q45:T45"/>
    <mergeCell ref="U45:W45"/>
    <mergeCell ref="X45:AA45"/>
    <mergeCell ref="AB45:AD45"/>
    <mergeCell ref="I52:L52"/>
    <mergeCell ref="I53:L53"/>
    <mergeCell ref="I54:L54"/>
    <mergeCell ref="I55:L55"/>
    <mergeCell ref="I56:L56"/>
    <mergeCell ref="I57:L57"/>
    <mergeCell ref="I58:L58"/>
    <mergeCell ref="I59:L59"/>
    <mergeCell ref="I60:L60"/>
    <mergeCell ref="I61:L61"/>
    <mergeCell ref="M46:P46"/>
    <mergeCell ref="M47:P47"/>
    <mergeCell ref="M48:P48"/>
    <mergeCell ref="M49:P49"/>
    <mergeCell ref="M50:P50"/>
    <mergeCell ref="M51:P51"/>
    <mergeCell ref="M52:P52"/>
    <mergeCell ref="M53:P53"/>
    <mergeCell ref="M54:P54"/>
    <mergeCell ref="M55:P55"/>
    <mergeCell ref="M56:P56"/>
    <mergeCell ref="M57:P57"/>
    <mergeCell ref="M58:P58"/>
    <mergeCell ref="M59:P59"/>
    <mergeCell ref="M60:P60"/>
    <mergeCell ref="M61:P61"/>
    <mergeCell ref="Q46:T46"/>
    <mergeCell ref="Q47:T47"/>
    <mergeCell ref="Q48:T48"/>
    <mergeCell ref="Q49:T49"/>
    <mergeCell ref="Q50:T50"/>
    <mergeCell ref="Q51:T51"/>
    <mergeCell ref="Q52:T52"/>
    <mergeCell ref="Q53:T53"/>
    <mergeCell ref="Q54:T54"/>
    <mergeCell ref="Q55:T55"/>
    <mergeCell ref="Q56:T56"/>
    <mergeCell ref="Q57:T57"/>
    <mergeCell ref="Q58:T58"/>
    <mergeCell ref="Q59:T59"/>
    <mergeCell ref="Q60:T60"/>
    <mergeCell ref="Q61:T61"/>
    <mergeCell ref="X46:AA46"/>
    <mergeCell ref="X47:AA47"/>
    <mergeCell ref="X48:AA48"/>
    <mergeCell ref="X49:AA49"/>
    <mergeCell ref="X50:AA50"/>
    <mergeCell ref="X51:AA51"/>
    <mergeCell ref="X52:AA52"/>
    <mergeCell ref="X53:AA53"/>
    <mergeCell ref="X60:AA60"/>
    <mergeCell ref="X61:AA61"/>
    <mergeCell ref="X54:AA54"/>
    <mergeCell ref="X55:AA55"/>
    <mergeCell ref="X56:AA56"/>
    <mergeCell ref="X57:AA57"/>
    <mergeCell ref="U46:W46"/>
    <mergeCell ref="U47:W47"/>
    <mergeCell ref="U48:W48"/>
    <mergeCell ref="U49:W49"/>
    <mergeCell ref="U60:W60"/>
    <mergeCell ref="U61:W61"/>
    <mergeCell ref="U54:W54"/>
    <mergeCell ref="U55:W55"/>
    <mergeCell ref="U56:W56"/>
    <mergeCell ref="U57:W57"/>
    <mergeCell ref="AB48:AD48"/>
    <mergeCell ref="AB49:AD49"/>
    <mergeCell ref="U58:W58"/>
    <mergeCell ref="U59:W59"/>
    <mergeCell ref="U50:W50"/>
    <mergeCell ref="U51:W51"/>
    <mergeCell ref="U52:W52"/>
    <mergeCell ref="U53:W53"/>
    <mergeCell ref="X58:AA58"/>
    <mergeCell ref="X59:AA59"/>
    <mergeCell ref="AB61:AD61"/>
    <mergeCell ref="AB54:AD54"/>
    <mergeCell ref="AB55:AD55"/>
    <mergeCell ref="AB56:AD56"/>
    <mergeCell ref="AB57:AD57"/>
    <mergeCell ref="X41:AD41"/>
    <mergeCell ref="AB58:AD58"/>
    <mergeCell ref="AB59:AD59"/>
    <mergeCell ref="AB60:AD60"/>
    <mergeCell ref="AB50:AD50"/>
    <mergeCell ref="AB51:AD51"/>
    <mergeCell ref="AB52:AD52"/>
    <mergeCell ref="AB53:AD53"/>
    <mergeCell ref="AB46:AD46"/>
    <mergeCell ref="AB47:AD47"/>
  </mergeCells>
  <printOptions/>
  <pageMargins left="1.1811023622047245" right="0.5905511811023623" top="0.7874015748031497" bottom="0.7874015748031497" header="0.5118110236220472" footer="0.5118110236220472"/>
  <pageSetup horizontalDpi="600" verticalDpi="600" orientation="portrait" paperSize="9" scale="75" r:id="rId2"/>
  <headerFooter alignWithMargins="0">
    <oddFooter>&amp;C&amp;16 11</oddFooter>
  </headerFooter>
  <drawing r:id="rId1"/>
</worksheet>
</file>

<file path=xl/worksheets/sheet13.xml><?xml version="1.0" encoding="utf-8"?>
<worksheet xmlns="http://schemas.openxmlformats.org/spreadsheetml/2006/main" xmlns:r="http://schemas.openxmlformats.org/officeDocument/2006/relationships">
  <dimension ref="B2:K37"/>
  <sheetViews>
    <sheetView workbookViewId="0" topLeftCell="A1">
      <selection activeCell="B2" sqref="B2"/>
    </sheetView>
  </sheetViews>
  <sheetFormatPr defaultColWidth="8.796875" defaultRowHeight="14.25"/>
  <cols>
    <col min="1" max="1" width="2.59765625" style="0" customWidth="1"/>
    <col min="2" max="2" width="21.59765625" style="0" customWidth="1"/>
    <col min="3" max="3" width="11.59765625" style="21" customWidth="1"/>
    <col min="4" max="7" width="11.59765625" style="0" customWidth="1"/>
    <col min="8" max="9" width="10.59765625" style="0" customWidth="1"/>
    <col min="10" max="11" width="11.59765625" style="0" customWidth="1"/>
  </cols>
  <sheetData>
    <row r="1" ht="14.25" thickBot="1"/>
    <row r="2" spans="10:11" ht="30" customHeight="1" thickBot="1" thickTop="1">
      <c r="J2" s="721" t="s">
        <v>244</v>
      </c>
      <c r="K2" s="722"/>
    </row>
    <row r="3" spans="10:11" ht="30" customHeight="1" thickTop="1">
      <c r="J3" s="129"/>
      <c r="K3" s="129"/>
    </row>
    <row r="4" spans="2:11" ht="24" customHeight="1">
      <c r="B4" s="135" t="s">
        <v>248</v>
      </c>
      <c r="C4" s="135"/>
      <c r="D4" s="135"/>
      <c r="E4" s="135"/>
      <c r="F4" s="135"/>
      <c r="G4" s="135"/>
      <c r="H4" s="135"/>
      <c r="I4" s="135"/>
      <c r="J4" s="135"/>
      <c r="K4" s="135"/>
    </row>
    <row r="5" spans="2:11" ht="14.25" thickBot="1">
      <c r="B5" s="22"/>
      <c r="C5" s="24"/>
      <c r="D5" s="22"/>
      <c r="E5" s="22"/>
      <c r="F5" s="22"/>
      <c r="G5" s="22"/>
      <c r="H5" s="22"/>
      <c r="I5" s="22"/>
      <c r="J5" s="735" t="s">
        <v>113</v>
      </c>
      <c r="K5" s="736"/>
    </row>
    <row r="6" spans="2:11" ht="19.5" customHeight="1" thickTop="1">
      <c r="B6" s="737" t="s">
        <v>115</v>
      </c>
      <c r="C6" s="740" t="s">
        <v>114</v>
      </c>
      <c r="D6" s="757" t="s">
        <v>116</v>
      </c>
      <c r="E6" s="729" t="s">
        <v>117</v>
      </c>
      <c r="F6" s="729" t="s">
        <v>118</v>
      </c>
      <c r="G6" s="729" t="s">
        <v>119</v>
      </c>
      <c r="H6" s="729" t="s">
        <v>76</v>
      </c>
      <c r="I6" s="729" t="s">
        <v>78</v>
      </c>
      <c r="J6" s="729" t="s">
        <v>120</v>
      </c>
      <c r="K6" s="732" t="s">
        <v>101</v>
      </c>
    </row>
    <row r="7" spans="2:11" ht="19.5" customHeight="1">
      <c r="B7" s="738"/>
      <c r="C7" s="741"/>
      <c r="D7" s="758"/>
      <c r="E7" s="730"/>
      <c r="F7" s="730"/>
      <c r="G7" s="730"/>
      <c r="H7" s="730"/>
      <c r="I7" s="730"/>
      <c r="J7" s="730"/>
      <c r="K7" s="733"/>
    </row>
    <row r="8" spans="2:11" ht="19.5" customHeight="1" thickBot="1">
      <c r="B8" s="739"/>
      <c r="C8" s="742"/>
      <c r="D8" s="759"/>
      <c r="E8" s="731"/>
      <c r="F8" s="731"/>
      <c r="G8" s="731"/>
      <c r="H8" s="731"/>
      <c r="I8" s="731"/>
      <c r="J8" s="731"/>
      <c r="K8" s="734"/>
    </row>
    <row r="9" spans="2:11" ht="19.5" customHeight="1" thickTop="1">
      <c r="B9" s="756" t="s">
        <v>121</v>
      </c>
      <c r="C9" s="34" t="s">
        <v>122</v>
      </c>
      <c r="D9" s="27">
        <v>11155275</v>
      </c>
      <c r="E9" s="28">
        <v>10832898</v>
      </c>
      <c r="F9" s="28">
        <f>D9-E9</f>
        <v>322377</v>
      </c>
      <c r="G9" s="28">
        <v>907099</v>
      </c>
      <c r="H9" s="28">
        <v>0</v>
      </c>
      <c r="I9" s="28">
        <v>0</v>
      </c>
      <c r="J9" s="28">
        <v>589936</v>
      </c>
      <c r="K9" s="29">
        <v>46984129</v>
      </c>
    </row>
    <row r="10" spans="2:11" ht="19.5" customHeight="1">
      <c r="B10" s="744"/>
      <c r="C10" s="35" t="s">
        <v>123</v>
      </c>
      <c r="D10" s="26">
        <v>2653906</v>
      </c>
      <c r="E10" s="23">
        <v>2109495</v>
      </c>
      <c r="F10" s="23">
        <f aca="true" t="shared" si="0" ref="F10:F23">D10-E10</f>
        <v>544411</v>
      </c>
      <c r="G10" s="23">
        <v>570196</v>
      </c>
      <c r="H10" s="23">
        <v>0</v>
      </c>
      <c r="I10" s="23">
        <v>0</v>
      </c>
      <c r="J10" s="23">
        <v>14429</v>
      </c>
      <c r="K10" s="25">
        <v>5308659</v>
      </c>
    </row>
    <row r="11" spans="2:11" ht="19.5" customHeight="1">
      <c r="B11" s="744"/>
      <c r="C11" s="35" t="s">
        <v>124</v>
      </c>
      <c r="D11" s="26">
        <v>1236635</v>
      </c>
      <c r="E11" s="23">
        <v>1056341</v>
      </c>
      <c r="F11" s="23">
        <f t="shared" si="0"/>
        <v>180294</v>
      </c>
      <c r="G11" s="23">
        <v>180294</v>
      </c>
      <c r="H11" s="23">
        <v>0</v>
      </c>
      <c r="I11" s="23">
        <v>0</v>
      </c>
      <c r="J11" s="23">
        <v>9984</v>
      </c>
      <c r="K11" s="25">
        <v>6858489</v>
      </c>
    </row>
    <row r="12" spans="2:11" ht="19.5" customHeight="1">
      <c r="B12" s="744"/>
      <c r="C12" s="35" t="s">
        <v>125</v>
      </c>
      <c r="D12" s="26">
        <v>822021</v>
      </c>
      <c r="E12" s="23">
        <v>615849</v>
      </c>
      <c r="F12" s="23">
        <f t="shared" si="0"/>
        <v>206172</v>
      </c>
      <c r="G12" s="23">
        <v>209829</v>
      </c>
      <c r="H12" s="23">
        <v>0</v>
      </c>
      <c r="I12" s="23">
        <v>0</v>
      </c>
      <c r="J12" s="23">
        <v>10207</v>
      </c>
      <c r="K12" s="25">
        <v>2673200</v>
      </c>
    </row>
    <row r="13" spans="2:11" ht="19.5" customHeight="1">
      <c r="B13" s="744"/>
      <c r="C13" s="35" t="s">
        <v>126</v>
      </c>
      <c r="D13" s="26">
        <v>884331</v>
      </c>
      <c r="E13" s="23">
        <v>875891</v>
      </c>
      <c r="F13" s="23">
        <f t="shared" si="0"/>
        <v>8440</v>
      </c>
      <c r="G13" s="23">
        <v>13271</v>
      </c>
      <c r="H13" s="23">
        <v>0</v>
      </c>
      <c r="I13" s="23">
        <v>0</v>
      </c>
      <c r="J13" s="23">
        <v>40503</v>
      </c>
      <c r="K13" s="25">
        <v>4582821</v>
      </c>
    </row>
    <row r="14" spans="2:11" ht="19.5" customHeight="1">
      <c r="B14" s="744"/>
      <c r="C14" s="35" t="s">
        <v>127</v>
      </c>
      <c r="D14" s="26">
        <v>715934</v>
      </c>
      <c r="E14" s="23">
        <v>688297</v>
      </c>
      <c r="F14" s="23">
        <f t="shared" si="0"/>
        <v>27637</v>
      </c>
      <c r="G14" s="23">
        <v>31318</v>
      </c>
      <c r="H14" s="23">
        <v>0</v>
      </c>
      <c r="I14" s="23">
        <v>0</v>
      </c>
      <c r="J14" s="23">
        <v>17243</v>
      </c>
      <c r="K14" s="25">
        <v>5016343</v>
      </c>
    </row>
    <row r="15" spans="2:11" ht="19.5" customHeight="1">
      <c r="B15" s="744"/>
      <c r="C15" s="35" t="s">
        <v>128</v>
      </c>
      <c r="D15" s="26">
        <v>323698</v>
      </c>
      <c r="E15" s="23">
        <v>264277</v>
      </c>
      <c r="F15" s="23">
        <f t="shared" si="0"/>
        <v>59421</v>
      </c>
      <c r="G15" s="23">
        <v>59573</v>
      </c>
      <c r="H15" s="23">
        <v>0</v>
      </c>
      <c r="I15" s="23">
        <v>0</v>
      </c>
      <c r="J15" s="23">
        <v>1794</v>
      </c>
      <c r="K15" s="25">
        <v>612516</v>
      </c>
    </row>
    <row r="16" spans="2:11" ht="19.5" customHeight="1">
      <c r="B16" s="744"/>
      <c r="C16" s="35" t="s">
        <v>129</v>
      </c>
      <c r="D16" s="26">
        <v>188815</v>
      </c>
      <c r="E16" s="23">
        <v>164659</v>
      </c>
      <c r="F16" s="23">
        <f t="shared" si="0"/>
        <v>24156</v>
      </c>
      <c r="G16" s="23">
        <v>24202</v>
      </c>
      <c r="H16" s="23">
        <v>0</v>
      </c>
      <c r="I16" s="23">
        <v>0</v>
      </c>
      <c r="J16" s="23">
        <v>1630</v>
      </c>
      <c r="K16" s="25">
        <v>343916</v>
      </c>
    </row>
    <row r="17" spans="2:11" ht="19.5" customHeight="1">
      <c r="B17" s="744"/>
      <c r="C17" s="35" t="s">
        <v>130</v>
      </c>
      <c r="D17" s="26">
        <v>207278</v>
      </c>
      <c r="E17" s="23">
        <v>190585</v>
      </c>
      <c r="F17" s="23">
        <f t="shared" si="0"/>
        <v>16693</v>
      </c>
      <c r="G17" s="23">
        <v>16869</v>
      </c>
      <c r="H17" s="23">
        <v>0</v>
      </c>
      <c r="I17" s="23">
        <v>0</v>
      </c>
      <c r="J17" s="23">
        <v>22838</v>
      </c>
      <c r="K17" s="25">
        <v>633905</v>
      </c>
    </row>
    <row r="18" spans="2:11" ht="19.5" customHeight="1">
      <c r="B18" s="744"/>
      <c r="C18" s="35" t="s">
        <v>131</v>
      </c>
      <c r="D18" s="26">
        <v>386122</v>
      </c>
      <c r="E18" s="23">
        <v>355949</v>
      </c>
      <c r="F18" s="23">
        <f t="shared" si="0"/>
        <v>30173</v>
      </c>
      <c r="G18" s="23">
        <v>32327</v>
      </c>
      <c r="H18" s="23">
        <v>0</v>
      </c>
      <c r="I18" s="23">
        <v>0</v>
      </c>
      <c r="J18" s="23">
        <v>4022</v>
      </c>
      <c r="K18" s="25">
        <v>1137576</v>
      </c>
    </row>
    <row r="19" spans="2:11" ht="19.5" customHeight="1">
      <c r="B19" s="744"/>
      <c r="C19" s="35" t="s">
        <v>132</v>
      </c>
      <c r="D19" s="26">
        <v>518906</v>
      </c>
      <c r="E19" s="23">
        <v>364510</v>
      </c>
      <c r="F19" s="23">
        <f t="shared" si="0"/>
        <v>154396</v>
      </c>
      <c r="G19" s="23">
        <v>154452</v>
      </c>
      <c r="H19" s="23">
        <v>0</v>
      </c>
      <c r="I19" s="23">
        <v>0</v>
      </c>
      <c r="J19" s="23">
        <v>1378</v>
      </c>
      <c r="K19" s="25">
        <v>670614</v>
      </c>
    </row>
    <row r="20" spans="2:11" ht="19.5" customHeight="1">
      <c r="B20" s="744"/>
      <c r="C20" s="35" t="s">
        <v>133</v>
      </c>
      <c r="D20" s="26">
        <v>259234</v>
      </c>
      <c r="E20" s="23">
        <v>220199</v>
      </c>
      <c r="F20" s="23">
        <f t="shared" si="0"/>
        <v>39035</v>
      </c>
      <c r="G20" s="23">
        <v>39157</v>
      </c>
      <c r="H20" s="23">
        <v>0</v>
      </c>
      <c r="I20" s="23">
        <v>0</v>
      </c>
      <c r="J20" s="23">
        <v>55691</v>
      </c>
      <c r="K20" s="25">
        <v>876601</v>
      </c>
    </row>
    <row r="21" spans="2:11" ht="19.5" customHeight="1">
      <c r="B21" s="744"/>
      <c r="C21" s="35" t="s">
        <v>134</v>
      </c>
      <c r="D21" s="26">
        <v>523374</v>
      </c>
      <c r="E21" s="23">
        <v>516854</v>
      </c>
      <c r="F21" s="23">
        <f t="shared" si="0"/>
        <v>6520</v>
      </c>
      <c r="G21" s="23">
        <v>10022</v>
      </c>
      <c r="H21" s="23">
        <v>0</v>
      </c>
      <c r="I21" s="23">
        <v>0</v>
      </c>
      <c r="J21" s="23">
        <v>47951</v>
      </c>
      <c r="K21" s="25">
        <v>2761550</v>
      </c>
    </row>
    <row r="22" spans="2:11" ht="19.5" customHeight="1">
      <c r="B22" s="744"/>
      <c r="C22" s="35" t="s">
        <v>135</v>
      </c>
      <c r="D22" s="26">
        <v>400753</v>
      </c>
      <c r="E22" s="23">
        <v>349821</v>
      </c>
      <c r="F22" s="23">
        <f t="shared" si="0"/>
        <v>50932</v>
      </c>
      <c r="G22" s="23">
        <v>52626</v>
      </c>
      <c r="H22" s="23">
        <v>0</v>
      </c>
      <c r="I22" s="23">
        <v>0</v>
      </c>
      <c r="J22" s="23">
        <v>2300</v>
      </c>
      <c r="K22" s="25">
        <v>1358719</v>
      </c>
    </row>
    <row r="23" spans="2:11" ht="19.5" customHeight="1" thickBot="1">
      <c r="B23" s="744"/>
      <c r="C23" s="58" t="s">
        <v>136</v>
      </c>
      <c r="D23" s="59">
        <v>144841</v>
      </c>
      <c r="E23" s="60">
        <v>160392</v>
      </c>
      <c r="F23" s="60">
        <f t="shared" si="0"/>
        <v>-15551</v>
      </c>
      <c r="G23" s="60">
        <v>-13205</v>
      </c>
      <c r="H23" s="60">
        <v>15551</v>
      </c>
      <c r="I23" s="60">
        <v>0</v>
      </c>
      <c r="J23" s="60">
        <v>310</v>
      </c>
      <c r="K23" s="61">
        <v>812416</v>
      </c>
    </row>
    <row r="24" spans="2:11" ht="19.5" customHeight="1" thickBot="1">
      <c r="B24" s="745"/>
      <c r="C24" s="54"/>
      <c r="D24" s="55">
        <f>SUM(D9:D23)</f>
        <v>20421123</v>
      </c>
      <c r="E24" s="56">
        <f aca="true" t="shared" si="1" ref="E24:K24">SUM(E9:E23)</f>
        <v>18766017</v>
      </c>
      <c r="F24" s="56">
        <f t="shared" si="1"/>
        <v>1655106</v>
      </c>
      <c r="G24" s="56">
        <f t="shared" si="1"/>
        <v>2288030</v>
      </c>
      <c r="H24" s="56">
        <f t="shared" si="1"/>
        <v>15551</v>
      </c>
      <c r="I24" s="56">
        <f t="shared" si="1"/>
        <v>0</v>
      </c>
      <c r="J24" s="56">
        <f t="shared" si="1"/>
        <v>820216</v>
      </c>
      <c r="K24" s="57">
        <f t="shared" si="1"/>
        <v>80631454</v>
      </c>
    </row>
    <row r="25" spans="2:11" ht="19.5" customHeight="1">
      <c r="B25" s="743" t="s">
        <v>138</v>
      </c>
      <c r="C25" s="52" t="s">
        <v>131</v>
      </c>
      <c r="D25" s="30">
        <v>15859</v>
      </c>
      <c r="E25" s="31">
        <v>12811</v>
      </c>
      <c r="F25" s="31">
        <f>D25-E25</f>
        <v>3048</v>
      </c>
      <c r="G25" s="31">
        <v>3048</v>
      </c>
      <c r="H25" s="31">
        <v>0</v>
      </c>
      <c r="I25" s="31">
        <v>0</v>
      </c>
      <c r="J25" s="31">
        <v>0</v>
      </c>
      <c r="K25" s="32">
        <v>256182</v>
      </c>
    </row>
    <row r="26" spans="2:11" ht="19.5" customHeight="1" thickBot="1">
      <c r="B26" s="744"/>
      <c r="C26" s="58" t="s">
        <v>139</v>
      </c>
      <c r="D26" s="59">
        <v>24402</v>
      </c>
      <c r="E26" s="60">
        <v>24631</v>
      </c>
      <c r="F26" s="60">
        <f>D26-E26</f>
        <v>-229</v>
      </c>
      <c r="G26" s="60">
        <v>-233</v>
      </c>
      <c r="H26" s="60">
        <v>0</v>
      </c>
      <c r="I26" s="60">
        <v>0</v>
      </c>
      <c r="J26" s="60">
        <v>0</v>
      </c>
      <c r="K26" s="61">
        <v>9079</v>
      </c>
    </row>
    <row r="27" spans="2:11" ht="19.5" customHeight="1" thickBot="1">
      <c r="B27" s="745"/>
      <c r="C27" s="62"/>
      <c r="D27" s="55">
        <f>SUM(D25:D26)</f>
        <v>40261</v>
      </c>
      <c r="E27" s="56">
        <f aca="true" t="shared" si="2" ref="E27:K27">SUM(E25:E26)</f>
        <v>37442</v>
      </c>
      <c r="F27" s="56">
        <f t="shared" si="2"/>
        <v>2819</v>
      </c>
      <c r="G27" s="56">
        <f t="shared" si="2"/>
        <v>2815</v>
      </c>
      <c r="H27" s="56">
        <f t="shared" si="2"/>
        <v>0</v>
      </c>
      <c r="I27" s="56">
        <f t="shared" si="2"/>
        <v>0</v>
      </c>
      <c r="J27" s="56">
        <f t="shared" si="2"/>
        <v>0</v>
      </c>
      <c r="K27" s="57">
        <f t="shared" si="2"/>
        <v>265261</v>
      </c>
    </row>
    <row r="28" spans="2:11" ht="19.5" customHeight="1">
      <c r="B28" s="743" t="s">
        <v>140</v>
      </c>
      <c r="C28" s="52" t="s">
        <v>124</v>
      </c>
      <c r="D28" s="30">
        <v>3514215</v>
      </c>
      <c r="E28" s="31">
        <v>3449427</v>
      </c>
      <c r="F28" s="31">
        <f>D28-E28</f>
        <v>64788</v>
      </c>
      <c r="G28" s="31">
        <v>81683</v>
      </c>
      <c r="H28" s="31">
        <v>0</v>
      </c>
      <c r="I28" s="31">
        <v>0</v>
      </c>
      <c r="J28" s="31">
        <v>149296</v>
      </c>
      <c r="K28" s="32">
        <v>354445</v>
      </c>
    </row>
    <row r="29" spans="2:11" ht="19.5" customHeight="1">
      <c r="B29" s="744"/>
      <c r="C29" s="35" t="s">
        <v>131</v>
      </c>
      <c r="D29" s="26">
        <v>2480042</v>
      </c>
      <c r="E29" s="23">
        <v>2627009</v>
      </c>
      <c r="F29" s="23">
        <f>D29-E29</f>
        <v>-146967</v>
      </c>
      <c r="G29" s="23">
        <v>-143962</v>
      </c>
      <c r="H29" s="23">
        <v>0</v>
      </c>
      <c r="I29" s="23">
        <v>0</v>
      </c>
      <c r="J29" s="23">
        <v>144139</v>
      </c>
      <c r="K29" s="25">
        <v>1734201</v>
      </c>
    </row>
    <row r="30" spans="2:11" ht="19.5" customHeight="1">
      <c r="B30" s="744"/>
      <c r="C30" s="35" t="s">
        <v>133</v>
      </c>
      <c r="D30" s="26">
        <v>2097770</v>
      </c>
      <c r="E30" s="23">
        <v>2250537</v>
      </c>
      <c r="F30" s="23">
        <f>D30-E30</f>
        <v>-152767</v>
      </c>
      <c r="G30" s="23">
        <v>-151483</v>
      </c>
      <c r="H30" s="23">
        <v>365699</v>
      </c>
      <c r="I30" s="23">
        <v>0</v>
      </c>
      <c r="J30" s="23">
        <v>184528</v>
      </c>
      <c r="K30" s="25">
        <v>3439417</v>
      </c>
    </row>
    <row r="31" spans="2:11" ht="19.5" customHeight="1" thickBot="1">
      <c r="B31" s="744"/>
      <c r="C31" s="58" t="s">
        <v>139</v>
      </c>
      <c r="D31" s="59">
        <v>3295513</v>
      </c>
      <c r="E31" s="60">
        <v>3349513</v>
      </c>
      <c r="F31" s="60">
        <f>D31-E31</f>
        <v>-54000</v>
      </c>
      <c r="G31" s="60">
        <v>-54000</v>
      </c>
      <c r="H31" s="60">
        <v>0</v>
      </c>
      <c r="I31" s="60">
        <v>0</v>
      </c>
      <c r="J31" s="60">
        <v>241648</v>
      </c>
      <c r="K31" s="61">
        <v>2042028</v>
      </c>
    </row>
    <row r="32" spans="2:11" ht="19.5" customHeight="1" thickBot="1">
      <c r="B32" s="745"/>
      <c r="C32" s="62"/>
      <c r="D32" s="55">
        <f>SUM(D28:D31)</f>
        <v>11387540</v>
      </c>
      <c r="E32" s="56">
        <f aca="true" t="shared" si="3" ref="E32:K32">SUM(E28:E31)</f>
        <v>11676486</v>
      </c>
      <c r="F32" s="56">
        <f t="shared" si="3"/>
        <v>-288946</v>
      </c>
      <c r="G32" s="56">
        <f t="shared" si="3"/>
        <v>-267762</v>
      </c>
      <c r="H32" s="56">
        <f t="shared" si="3"/>
        <v>365699</v>
      </c>
      <c r="I32" s="56">
        <f t="shared" si="3"/>
        <v>0</v>
      </c>
      <c r="J32" s="56">
        <f t="shared" si="3"/>
        <v>719611</v>
      </c>
      <c r="K32" s="57">
        <f t="shared" si="3"/>
        <v>7570091</v>
      </c>
    </row>
    <row r="33" spans="2:11" ht="19.5" customHeight="1" thickBot="1">
      <c r="B33" s="743" t="s">
        <v>146</v>
      </c>
      <c r="C33" s="65" t="s">
        <v>126</v>
      </c>
      <c r="D33" s="66">
        <v>689906</v>
      </c>
      <c r="E33" s="67">
        <v>714186</v>
      </c>
      <c r="F33" s="67">
        <f>D33-E33</f>
        <v>-24280</v>
      </c>
      <c r="G33" s="67">
        <v>-23499</v>
      </c>
      <c r="H33" s="67">
        <v>674986</v>
      </c>
      <c r="I33" s="67">
        <v>0</v>
      </c>
      <c r="J33" s="67">
        <v>595458</v>
      </c>
      <c r="K33" s="68">
        <v>9153279</v>
      </c>
    </row>
    <row r="34" spans="2:11" ht="19.5" customHeight="1" thickBot="1">
      <c r="B34" s="746"/>
      <c r="C34" s="46"/>
      <c r="D34" s="69">
        <f>SUM(D33)</f>
        <v>689906</v>
      </c>
      <c r="E34" s="63">
        <f aca="true" t="shared" si="4" ref="E34:K34">SUM(E33)</f>
        <v>714186</v>
      </c>
      <c r="F34" s="63">
        <f t="shared" si="4"/>
        <v>-24280</v>
      </c>
      <c r="G34" s="63">
        <f t="shared" si="4"/>
        <v>-23499</v>
      </c>
      <c r="H34" s="63">
        <f t="shared" si="4"/>
        <v>674986</v>
      </c>
      <c r="I34" s="63">
        <f t="shared" si="4"/>
        <v>0</v>
      </c>
      <c r="J34" s="63">
        <f t="shared" si="4"/>
        <v>595458</v>
      </c>
      <c r="K34" s="64">
        <f t="shared" si="4"/>
        <v>9153279</v>
      </c>
    </row>
    <row r="35" spans="2:11" ht="19.5" customHeight="1" thickTop="1">
      <c r="B35" s="747" t="s">
        <v>137</v>
      </c>
      <c r="C35" s="748"/>
      <c r="D35" s="753">
        <f>D24+D27+D32+D34</f>
        <v>32538830</v>
      </c>
      <c r="E35" s="723">
        <f aca="true" t="shared" si="5" ref="E35:K35">E24+E27+E32+E34</f>
        <v>31194131</v>
      </c>
      <c r="F35" s="723">
        <f t="shared" si="5"/>
        <v>1344699</v>
      </c>
      <c r="G35" s="723">
        <f t="shared" si="5"/>
        <v>1999584</v>
      </c>
      <c r="H35" s="723">
        <f t="shared" si="5"/>
        <v>1056236</v>
      </c>
      <c r="I35" s="723">
        <f t="shared" si="5"/>
        <v>0</v>
      </c>
      <c r="J35" s="723">
        <f t="shared" si="5"/>
        <v>2135285</v>
      </c>
      <c r="K35" s="726">
        <f t="shared" si="5"/>
        <v>97620085</v>
      </c>
    </row>
    <row r="36" spans="2:11" ht="19.5" customHeight="1">
      <c r="B36" s="749"/>
      <c r="C36" s="750"/>
      <c r="D36" s="754"/>
      <c r="E36" s="724"/>
      <c r="F36" s="724"/>
      <c r="G36" s="724"/>
      <c r="H36" s="724"/>
      <c r="I36" s="724"/>
      <c r="J36" s="724"/>
      <c r="K36" s="727"/>
    </row>
    <row r="37" spans="2:11" ht="19.5" customHeight="1" thickBot="1">
      <c r="B37" s="751"/>
      <c r="C37" s="752"/>
      <c r="D37" s="755"/>
      <c r="E37" s="725"/>
      <c r="F37" s="725"/>
      <c r="G37" s="725"/>
      <c r="H37" s="725"/>
      <c r="I37" s="725"/>
      <c r="J37" s="725"/>
      <c r="K37" s="728"/>
    </row>
    <row r="38" ht="14.25" thickTop="1"/>
  </sheetData>
  <mergeCells count="26">
    <mergeCell ref="H6:H8"/>
    <mergeCell ref="I6:I8"/>
    <mergeCell ref="B9:B24"/>
    <mergeCell ref="B25:B27"/>
    <mergeCell ref="D6:D8"/>
    <mergeCell ref="E6:E8"/>
    <mergeCell ref="F6:F8"/>
    <mergeCell ref="G6:G8"/>
    <mergeCell ref="B28:B32"/>
    <mergeCell ref="B33:B34"/>
    <mergeCell ref="B35:C37"/>
    <mergeCell ref="D35:D37"/>
    <mergeCell ref="E35:E37"/>
    <mergeCell ref="F35:F37"/>
    <mergeCell ref="G35:G37"/>
    <mergeCell ref="H35:H37"/>
    <mergeCell ref="J2:K2"/>
    <mergeCell ref="I35:I37"/>
    <mergeCell ref="J35:J37"/>
    <mergeCell ref="K35:K37"/>
    <mergeCell ref="J6:J8"/>
    <mergeCell ref="K6:K8"/>
    <mergeCell ref="B4:K4"/>
    <mergeCell ref="J5:K5"/>
    <mergeCell ref="B6:B8"/>
    <mergeCell ref="C6:C8"/>
  </mergeCells>
  <printOptions/>
  <pageMargins left="1.1811023622047245" right="0.3937007874015748" top="0.7874015748031497" bottom="0.7874015748031497" header="0.5118110236220472" footer="0.5118110236220472"/>
  <pageSetup horizontalDpi="600" verticalDpi="600" orientation="portrait" paperSize="9" scale="70" r:id="rId1"/>
  <headerFooter alignWithMargins="0">
    <oddFooter>&amp;C&amp;16 12</oddFooter>
  </headerFooter>
</worksheet>
</file>

<file path=xl/worksheets/sheet14.xml><?xml version="1.0" encoding="utf-8"?>
<worksheet xmlns="http://schemas.openxmlformats.org/spreadsheetml/2006/main" xmlns:r="http://schemas.openxmlformats.org/officeDocument/2006/relationships">
  <dimension ref="B2:K77"/>
  <sheetViews>
    <sheetView workbookViewId="0" topLeftCell="A1">
      <selection activeCell="A1" sqref="A1"/>
    </sheetView>
  </sheetViews>
  <sheetFormatPr defaultColWidth="8.796875" defaultRowHeight="14.25"/>
  <cols>
    <col min="1" max="1" width="2.59765625" style="0" customWidth="1"/>
    <col min="2" max="3" width="15.59765625" style="0" customWidth="1"/>
    <col min="4" max="4" width="11.59765625" style="21" customWidth="1"/>
    <col min="5" max="8" width="11.59765625" style="0" customWidth="1"/>
    <col min="9" max="9" width="10.59765625" style="0" customWidth="1"/>
    <col min="10" max="11" width="11.59765625" style="0" customWidth="1"/>
  </cols>
  <sheetData>
    <row r="2" spans="2:11" ht="24">
      <c r="B2" s="135" t="s">
        <v>249</v>
      </c>
      <c r="C2" s="135"/>
      <c r="D2" s="135"/>
      <c r="E2" s="135"/>
      <c r="F2" s="135"/>
      <c r="G2" s="135"/>
      <c r="H2" s="135"/>
      <c r="I2" s="135"/>
      <c r="J2" s="135"/>
      <c r="K2" s="135"/>
    </row>
    <row r="3" spans="2:11" ht="14.25" thickBot="1">
      <c r="B3" s="22"/>
      <c r="C3" s="22"/>
      <c r="D3" s="24"/>
      <c r="E3" s="22"/>
      <c r="F3" s="22"/>
      <c r="G3" s="22"/>
      <c r="H3" s="22"/>
      <c r="I3" s="22"/>
      <c r="J3" s="735" t="s">
        <v>113</v>
      </c>
      <c r="K3" s="736"/>
    </row>
    <row r="4" spans="2:11" ht="15" customHeight="1" thickTop="1">
      <c r="B4" s="772" t="s">
        <v>115</v>
      </c>
      <c r="C4" s="678"/>
      <c r="D4" s="760" t="s">
        <v>114</v>
      </c>
      <c r="E4" s="763" t="s">
        <v>142</v>
      </c>
      <c r="F4" s="766" t="s">
        <v>143</v>
      </c>
      <c r="G4" s="766" t="s">
        <v>144</v>
      </c>
      <c r="H4" s="766" t="s">
        <v>145</v>
      </c>
      <c r="I4" s="766" t="s">
        <v>80</v>
      </c>
      <c r="J4" s="766" t="s">
        <v>120</v>
      </c>
      <c r="K4" s="769" t="s">
        <v>101</v>
      </c>
    </row>
    <row r="5" spans="2:11" ht="15" customHeight="1">
      <c r="B5" s="773"/>
      <c r="C5" s="774"/>
      <c r="D5" s="761"/>
      <c r="E5" s="764"/>
      <c r="F5" s="767"/>
      <c r="G5" s="767"/>
      <c r="H5" s="767"/>
      <c r="I5" s="767"/>
      <c r="J5" s="767"/>
      <c r="K5" s="770"/>
    </row>
    <row r="6" spans="2:11" ht="15" customHeight="1" thickBot="1">
      <c r="B6" s="775"/>
      <c r="C6" s="604"/>
      <c r="D6" s="762"/>
      <c r="E6" s="765"/>
      <c r="F6" s="768"/>
      <c r="G6" s="768"/>
      <c r="H6" s="768"/>
      <c r="I6" s="768"/>
      <c r="J6" s="768"/>
      <c r="K6" s="771"/>
    </row>
    <row r="7" spans="2:11" ht="15" customHeight="1" thickTop="1">
      <c r="B7" s="776" t="s">
        <v>141</v>
      </c>
      <c r="C7" s="777"/>
      <c r="D7" s="34" t="s">
        <v>124</v>
      </c>
      <c r="E7" s="36">
        <v>193988</v>
      </c>
      <c r="F7" s="37">
        <v>192445</v>
      </c>
      <c r="G7" s="37">
        <v>3401</v>
      </c>
      <c r="H7" s="37">
        <v>1204</v>
      </c>
      <c r="I7" s="37">
        <v>0</v>
      </c>
      <c r="J7" s="37">
        <v>54000</v>
      </c>
      <c r="K7" s="38">
        <v>1297887</v>
      </c>
    </row>
    <row r="8" spans="2:11" ht="15" customHeight="1">
      <c r="B8" s="778"/>
      <c r="C8" s="701"/>
      <c r="D8" s="35" t="s">
        <v>125</v>
      </c>
      <c r="E8" s="39">
        <v>745989</v>
      </c>
      <c r="F8" s="40">
        <v>750875</v>
      </c>
      <c r="G8" s="40">
        <v>45007</v>
      </c>
      <c r="H8" s="40">
        <v>45007</v>
      </c>
      <c r="I8" s="40">
        <v>0</v>
      </c>
      <c r="J8" s="40">
        <v>304469</v>
      </c>
      <c r="K8" s="41">
        <v>3603428</v>
      </c>
    </row>
    <row r="9" spans="2:11" ht="15" customHeight="1">
      <c r="B9" s="778"/>
      <c r="C9" s="701"/>
      <c r="D9" s="35" t="s">
        <v>126</v>
      </c>
      <c r="E9" s="39">
        <v>1298136</v>
      </c>
      <c r="F9" s="40">
        <v>1298478</v>
      </c>
      <c r="G9" s="40">
        <v>834</v>
      </c>
      <c r="H9" s="40">
        <v>734</v>
      </c>
      <c r="I9" s="40">
        <v>0</v>
      </c>
      <c r="J9" s="40">
        <v>182311</v>
      </c>
      <c r="K9" s="41">
        <v>3984090</v>
      </c>
    </row>
    <row r="10" spans="2:11" ht="15" customHeight="1">
      <c r="B10" s="778"/>
      <c r="C10" s="701"/>
      <c r="D10" s="35" t="s">
        <v>127</v>
      </c>
      <c r="E10" s="39">
        <v>46487</v>
      </c>
      <c r="F10" s="40">
        <v>45570</v>
      </c>
      <c r="G10" s="40">
        <v>8594</v>
      </c>
      <c r="H10" s="40">
        <v>7594</v>
      </c>
      <c r="I10" s="40">
        <v>0</v>
      </c>
      <c r="J10" s="40">
        <v>24845</v>
      </c>
      <c r="K10" s="41">
        <v>619399</v>
      </c>
    </row>
    <row r="11" spans="2:11" ht="15" customHeight="1">
      <c r="B11" s="778"/>
      <c r="C11" s="701"/>
      <c r="D11" s="35" t="s">
        <v>128</v>
      </c>
      <c r="E11" s="39">
        <v>142082</v>
      </c>
      <c r="F11" s="40">
        <v>142057</v>
      </c>
      <c r="G11" s="40">
        <v>186</v>
      </c>
      <c r="H11" s="40">
        <v>186</v>
      </c>
      <c r="I11" s="40">
        <v>0</v>
      </c>
      <c r="J11" s="40">
        <v>42900</v>
      </c>
      <c r="K11" s="41">
        <v>630494</v>
      </c>
    </row>
    <row r="12" spans="2:11" ht="15" customHeight="1">
      <c r="B12" s="778"/>
      <c r="C12" s="701"/>
      <c r="D12" s="35" t="s">
        <v>129</v>
      </c>
      <c r="E12" s="39">
        <v>196657</v>
      </c>
      <c r="F12" s="40">
        <v>197037</v>
      </c>
      <c r="G12" s="40">
        <v>80</v>
      </c>
      <c r="H12" s="40">
        <v>80</v>
      </c>
      <c r="I12" s="40">
        <v>0</v>
      </c>
      <c r="J12" s="40">
        <v>78924</v>
      </c>
      <c r="K12" s="41">
        <v>1350491</v>
      </c>
    </row>
    <row r="13" spans="2:11" ht="15" customHeight="1">
      <c r="B13" s="778"/>
      <c r="C13" s="701"/>
      <c r="D13" s="35" t="s">
        <v>130</v>
      </c>
      <c r="E13" s="39">
        <v>38656</v>
      </c>
      <c r="F13" s="40">
        <v>38656</v>
      </c>
      <c r="G13" s="40">
        <v>0</v>
      </c>
      <c r="H13" s="40">
        <v>0</v>
      </c>
      <c r="I13" s="40">
        <v>0</v>
      </c>
      <c r="J13" s="40">
        <v>25481</v>
      </c>
      <c r="K13" s="41">
        <v>385265</v>
      </c>
    </row>
    <row r="14" spans="2:11" ht="15" customHeight="1">
      <c r="B14" s="778"/>
      <c r="C14" s="701"/>
      <c r="D14" s="35" t="s">
        <v>131</v>
      </c>
      <c r="E14" s="39">
        <v>179895</v>
      </c>
      <c r="F14" s="40">
        <v>179818</v>
      </c>
      <c r="G14" s="40">
        <v>0</v>
      </c>
      <c r="H14" s="40">
        <v>0</v>
      </c>
      <c r="I14" s="40">
        <v>0</v>
      </c>
      <c r="J14" s="40">
        <v>84160</v>
      </c>
      <c r="K14" s="41">
        <v>745444</v>
      </c>
    </row>
    <row r="15" spans="2:11" ht="15" customHeight="1">
      <c r="B15" s="778"/>
      <c r="C15" s="701"/>
      <c r="D15" s="35" t="s">
        <v>132</v>
      </c>
      <c r="E15" s="39">
        <v>607832</v>
      </c>
      <c r="F15" s="40">
        <v>609396</v>
      </c>
      <c r="G15" s="40">
        <v>6956</v>
      </c>
      <c r="H15" s="40">
        <v>6956</v>
      </c>
      <c r="I15" s="40">
        <v>0</v>
      </c>
      <c r="J15" s="40">
        <v>122255</v>
      </c>
      <c r="K15" s="41">
        <v>1690786</v>
      </c>
    </row>
    <row r="16" spans="2:11" ht="15" customHeight="1">
      <c r="B16" s="778"/>
      <c r="C16" s="701"/>
      <c r="D16" s="35" t="s">
        <v>133</v>
      </c>
      <c r="E16" s="39">
        <v>443321</v>
      </c>
      <c r="F16" s="40">
        <v>445379</v>
      </c>
      <c r="G16" s="40">
        <v>6876</v>
      </c>
      <c r="H16" s="40">
        <v>6876</v>
      </c>
      <c r="I16" s="40">
        <v>0</v>
      </c>
      <c r="J16" s="40">
        <v>200883</v>
      </c>
      <c r="K16" s="41">
        <v>2293727</v>
      </c>
    </row>
    <row r="17" spans="2:11" ht="15" customHeight="1">
      <c r="B17" s="778"/>
      <c r="C17" s="701"/>
      <c r="D17" s="35" t="s">
        <v>134</v>
      </c>
      <c r="E17" s="39">
        <v>229705</v>
      </c>
      <c r="F17" s="40">
        <v>234674</v>
      </c>
      <c r="G17" s="40">
        <v>3917</v>
      </c>
      <c r="H17" s="40">
        <v>3917</v>
      </c>
      <c r="I17" s="40">
        <v>0</v>
      </c>
      <c r="J17" s="40">
        <v>73900</v>
      </c>
      <c r="K17" s="41">
        <v>1084657</v>
      </c>
    </row>
    <row r="18" spans="2:11" ht="15" customHeight="1">
      <c r="B18" s="778"/>
      <c r="C18" s="701"/>
      <c r="D18" s="35" t="s">
        <v>139</v>
      </c>
      <c r="E18" s="39">
        <v>602956</v>
      </c>
      <c r="F18" s="40">
        <v>579054</v>
      </c>
      <c r="G18" s="40">
        <v>28328</v>
      </c>
      <c r="H18" s="40">
        <v>28328</v>
      </c>
      <c r="I18" s="40">
        <v>0</v>
      </c>
      <c r="J18" s="40">
        <v>103923</v>
      </c>
      <c r="K18" s="41">
        <v>2433508</v>
      </c>
    </row>
    <row r="19" spans="2:11" ht="15" customHeight="1">
      <c r="B19" s="778"/>
      <c r="C19" s="701"/>
      <c r="D19" s="35" t="s">
        <v>147</v>
      </c>
      <c r="E19" s="39">
        <v>101626</v>
      </c>
      <c r="F19" s="40">
        <v>101571</v>
      </c>
      <c r="G19" s="40">
        <v>531</v>
      </c>
      <c r="H19" s="40">
        <v>531</v>
      </c>
      <c r="I19" s="40">
        <v>0</v>
      </c>
      <c r="J19" s="40">
        <v>51900</v>
      </c>
      <c r="K19" s="41">
        <v>299486</v>
      </c>
    </row>
    <row r="20" spans="2:11" ht="15" customHeight="1">
      <c r="B20" s="778"/>
      <c r="C20" s="701"/>
      <c r="D20" s="35" t="s">
        <v>135</v>
      </c>
      <c r="E20" s="39">
        <v>11529</v>
      </c>
      <c r="F20" s="40">
        <v>11529</v>
      </c>
      <c r="G20" s="40">
        <v>0</v>
      </c>
      <c r="H20" s="40">
        <v>0</v>
      </c>
      <c r="I20" s="40">
        <v>0</v>
      </c>
      <c r="J20" s="40">
        <v>3864</v>
      </c>
      <c r="K20" s="41">
        <v>0</v>
      </c>
    </row>
    <row r="21" spans="2:11" ht="15" customHeight="1">
      <c r="B21" s="778"/>
      <c r="C21" s="701"/>
      <c r="D21" s="35" t="s">
        <v>148</v>
      </c>
      <c r="E21" s="39">
        <v>151524</v>
      </c>
      <c r="F21" s="40">
        <v>141852</v>
      </c>
      <c r="G21" s="40">
        <v>15620</v>
      </c>
      <c r="H21" s="40">
        <v>15620</v>
      </c>
      <c r="I21" s="40">
        <v>0</v>
      </c>
      <c r="J21" s="40">
        <v>20000</v>
      </c>
      <c r="K21" s="41">
        <v>834647</v>
      </c>
    </row>
    <row r="22" spans="2:11" ht="15" customHeight="1" thickBot="1">
      <c r="B22" s="778"/>
      <c r="C22" s="701"/>
      <c r="D22" s="73" t="s">
        <v>136</v>
      </c>
      <c r="E22" s="74">
        <v>100862</v>
      </c>
      <c r="F22" s="75">
        <v>100894</v>
      </c>
      <c r="G22" s="75">
        <v>309</v>
      </c>
      <c r="H22" s="75">
        <v>309</v>
      </c>
      <c r="I22" s="82">
        <v>0</v>
      </c>
      <c r="J22" s="75">
        <v>17434</v>
      </c>
      <c r="K22" s="76">
        <v>91787</v>
      </c>
    </row>
    <row r="23" spans="2:11" ht="15" customHeight="1" thickBot="1">
      <c r="B23" s="779"/>
      <c r="C23" s="780"/>
      <c r="D23" s="62"/>
      <c r="E23" s="70">
        <f>SUM(E7:E22)</f>
        <v>5091245</v>
      </c>
      <c r="F23" s="71">
        <f aca="true" t="shared" si="0" ref="F23:K23">SUM(F7:F22)</f>
        <v>5069285</v>
      </c>
      <c r="G23" s="71">
        <f t="shared" si="0"/>
        <v>120639</v>
      </c>
      <c r="H23" s="71">
        <f t="shared" si="0"/>
        <v>117342</v>
      </c>
      <c r="I23" s="71">
        <f t="shared" si="0"/>
        <v>0</v>
      </c>
      <c r="J23" s="71">
        <f t="shared" si="0"/>
        <v>1391249</v>
      </c>
      <c r="K23" s="72">
        <f t="shared" si="0"/>
        <v>21345096</v>
      </c>
    </row>
    <row r="24" spans="2:11" ht="15" customHeight="1">
      <c r="B24" s="746" t="s">
        <v>149</v>
      </c>
      <c r="C24" s="781" t="s">
        <v>150</v>
      </c>
      <c r="D24" s="52" t="s">
        <v>122</v>
      </c>
      <c r="E24" s="50">
        <v>19745194</v>
      </c>
      <c r="F24" s="48">
        <v>19769261</v>
      </c>
      <c r="G24" s="48">
        <v>49418</v>
      </c>
      <c r="H24" s="48">
        <v>0</v>
      </c>
      <c r="I24" s="48">
        <v>0</v>
      </c>
      <c r="J24" s="48">
        <v>5055565</v>
      </c>
      <c r="K24" s="49">
        <v>103019767</v>
      </c>
    </row>
    <row r="25" spans="2:11" ht="15" customHeight="1">
      <c r="B25" s="746"/>
      <c r="C25" s="781"/>
      <c r="D25" s="35" t="s">
        <v>123</v>
      </c>
      <c r="E25" s="39">
        <v>2653784</v>
      </c>
      <c r="F25" s="40">
        <v>2680864</v>
      </c>
      <c r="G25" s="40">
        <v>9519</v>
      </c>
      <c r="H25" s="40">
        <v>0</v>
      </c>
      <c r="I25" s="40">
        <v>0</v>
      </c>
      <c r="J25" s="40">
        <v>411258</v>
      </c>
      <c r="K25" s="41">
        <v>10543905</v>
      </c>
    </row>
    <row r="26" spans="2:11" ht="15" customHeight="1">
      <c r="B26" s="746"/>
      <c r="C26" s="781"/>
      <c r="D26" s="35" t="s">
        <v>124</v>
      </c>
      <c r="E26" s="39">
        <v>3130197</v>
      </c>
      <c r="F26" s="40">
        <v>3143313</v>
      </c>
      <c r="G26" s="40">
        <v>37806</v>
      </c>
      <c r="H26" s="40">
        <v>37427</v>
      </c>
      <c r="I26" s="40">
        <v>0</v>
      </c>
      <c r="J26" s="40">
        <v>1272138</v>
      </c>
      <c r="K26" s="41">
        <v>15763832</v>
      </c>
    </row>
    <row r="27" spans="2:11" ht="15" customHeight="1">
      <c r="B27" s="746"/>
      <c r="C27" s="781"/>
      <c r="D27" s="35" t="s">
        <v>125</v>
      </c>
      <c r="E27" s="39">
        <v>2776785</v>
      </c>
      <c r="F27" s="40">
        <v>2767679</v>
      </c>
      <c r="G27" s="40">
        <v>2185</v>
      </c>
      <c r="H27" s="40">
        <v>2185</v>
      </c>
      <c r="I27" s="40">
        <v>0</v>
      </c>
      <c r="J27" s="40">
        <v>753084</v>
      </c>
      <c r="K27" s="41">
        <v>14051914</v>
      </c>
    </row>
    <row r="28" spans="2:11" ht="15" customHeight="1">
      <c r="B28" s="746"/>
      <c r="C28" s="781"/>
      <c r="D28" s="35" t="s">
        <v>127</v>
      </c>
      <c r="E28" s="39">
        <v>2440620</v>
      </c>
      <c r="F28" s="40">
        <v>2492938</v>
      </c>
      <c r="G28" s="40">
        <v>27219</v>
      </c>
      <c r="H28" s="40">
        <v>2869</v>
      </c>
      <c r="I28" s="40">
        <v>0</v>
      </c>
      <c r="J28" s="40">
        <v>466081</v>
      </c>
      <c r="K28" s="41">
        <v>8394522</v>
      </c>
    </row>
    <row r="29" spans="2:11" ht="15" customHeight="1">
      <c r="B29" s="746"/>
      <c r="C29" s="781"/>
      <c r="D29" s="35" t="s">
        <v>128</v>
      </c>
      <c r="E29" s="39">
        <v>1186318</v>
      </c>
      <c r="F29" s="40">
        <v>1273019</v>
      </c>
      <c r="G29" s="40">
        <v>1105</v>
      </c>
      <c r="H29" s="40">
        <v>1105</v>
      </c>
      <c r="I29" s="40">
        <v>0</v>
      </c>
      <c r="J29" s="40">
        <v>374000</v>
      </c>
      <c r="K29" s="41">
        <v>5227231</v>
      </c>
    </row>
    <row r="30" spans="2:11" ht="15" customHeight="1">
      <c r="B30" s="746"/>
      <c r="C30" s="781"/>
      <c r="D30" s="35" t="s">
        <v>130</v>
      </c>
      <c r="E30" s="39">
        <v>1089165</v>
      </c>
      <c r="F30" s="40">
        <v>1133299</v>
      </c>
      <c r="G30" s="40">
        <v>0</v>
      </c>
      <c r="H30" s="40">
        <v>0</v>
      </c>
      <c r="I30" s="40">
        <v>0</v>
      </c>
      <c r="J30" s="40">
        <v>508477</v>
      </c>
      <c r="K30" s="41">
        <v>6070841</v>
      </c>
    </row>
    <row r="31" spans="2:11" ht="15" customHeight="1">
      <c r="B31" s="746"/>
      <c r="C31" s="781"/>
      <c r="D31" s="35" t="s">
        <v>131</v>
      </c>
      <c r="E31" s="39">
        <v>792002</v>
      </c>
      <c r="F31" s="40">
        <v>778104</v>
      </c>
      <c r="G31" s="40">
        <v>3380</v>
      </c>
      <c r="H31" s="40">
        <v>0</v>
      </c>
      <c r="I31" s="40">
        <v>0</v>
      </c>
      <c r="J31" s="40">
        <v>147704</v>
      </c>
      <c r="K31" s="41">
        <v>3954773</v>
      </c>
    </row>
    <row r="32" spans="2:11" ht="15" customHeight="1">
      <c r="B32" s="746"/>
      <c r="C32" s="781"/>
      <c r="D32" s="35" t="s">
        <v>132</v>
      </c>
      <c r="E32" s="39">
        <v>1156849</v>
      </c>
      <c r="F32" s="40">
        <v>1151700</v>
      </c>
      <c r="G32" s="40">
        <v>17600</v>
      </c>
      <c r="H32" s="40">
        <v>17600</v>
      </c>
      <c r="I32" s="40">
        <v>0</v>
      </c>
      <c r="J32" s="40">
        <v>418432</v>
      </c>
      <c r="K32" s="41">
        <v>7456935</v>
      </c>
    </row>
    <row r="33" spans="2:11" ht="15" customHeight="1">
      <c r="B33" s="746"/>
      <c r="C33" s="781"/>
      <c r="D33" s="35" t="s">
        <v>134</v>
      </c>
      <c r="E33" s="39">
        <v>15970</v>
      </c>
      <c r="F33" s="40">
        <v>15996</v>
      </c>
      <c r="G33" s="40">
        <v>770</v>
      </c>
      <c r="H33" s="40">
        <v>770</v>
      </c>
      <c r="I33" s="40">
        <v>0</v>
      </c>
      <c r="J33" s="40">
        <v>15935</v>
      </c>
      <c r="K33" s="41">
        <v>176863</v>
      </c>
    </row>
    <row r="34" spans="2:11" ht="15" customHeight="1">
      <c r="B34" s="746"/>
      <c r="C34" s="781"/>
      <c r="D34" s="35" t="s">
        <v>139</v>
      </c>
      <c r="E34" s="39">
        <v>541219</v>
      </c>
      <c r="F34" s="40">
        <v>518753</v>
      </c>
      <c r="G34" s="40">
        <v>15056</v>
      </c>
      <c r="H34" s="40">
        <v>15056</v>
      </c>
      <c r="I34" s="40">
        <v>0</v>
      </c>
      <c r="J34" s="40">
        <v>266840</v>
      </c>
      <c r="K34" s="41">
        <v>2218696</v>
      </c>
    </row>
    <row r="35" spans="2:11" ht="15" customHeight="1">
      <c r="B35" s="746"/>
      <c r="C35" s="781"/>
      <c r="D35" s="53" t="s">
        <v>135</v>
      </c>
      <c r="E35" s="39">
        <v>1233973</v>
      </c>
      <c r="F35" s="40">
        <v>1270730</v>
      </c>
      <c r="G35" s="40">
        <v>0</v>
      </c>
      <c r="H35" s="40">
        <v>0</v>
      </c>
      <c r="I35" s="40">
        <v>0</v>
      </c>
      <c r="J35" s="40">
        <v>255057</v>
      </c>
      <c r="K35" s="41">
        <v>4278224</v>
      </c>
    </row>
    <row r="36" spans="2:11" ht="15" customHeight="1">
      <c r="B36" s="746"/>
      <c r="C36" s="782"/>
      <c r="D36" s="35"/>
      <c r="E36" s="39">
        <f>SUM(E24:E35)</f>
        <v>36762076</v>
      </c>
      <c r="F36" s="40">
        <f aca="true" t="shared" si="1" ref="F36:K36">SUM(F24:F35)</f>
        <v>36995656</v>
      </c>
      <c r="G36" s="40">
        <f t="shared" si="1"/>
        <v>164058</v>
      </c>
      <c r="H36" s="40">
        <f t="shared" si="1"/>
        <v>77012</v>
      </c>
      <c r="I36" s="40">
        <f t="shared" si="1"/>
        <v>0</v>
      </c>
      <c r="J36" s="40">
        <f t="shared" si="1"/>
        <v>9944571</v>
      </c>
      <c r="K36" s="41">
        <f t="shared" si="1"/>
        <v>181157503</v>
      </c>
    </row>
    <row r="37" spans="2:11" ht="15" customHeight="1">
      <c r="B37" s="746"/>
      <c r="C37" s="783" t="s">
        <v>151</v>
      </c>
      <c r="D37" s="52" t="s">
        <v>124</v>
      </c>
      <c r="E37" s="39">
        <v>383362</v>
      </c>
      <c r="F37" s="40">
        <v>381205</v>
      </c>
      <c r="G37" s="40">
        <v>4342</v>
      </c>
      <c r="H37" s="40">
        <v>2786</v>
      </c>
      <c r="I37" s="40">
        <v>0</v>
      </c>
      <c r="J37" s="40">
        <v>196662</v>
      </c>
      <c r="K37" s="41">
        <v>1503791</v>
      </c>
    </row>
    <row r="38" spans="2:11" ht="15" customHeight="1">
      <c r="B38" s="746"/>
      <c r="C38" s="781"/>
      <c r="D38" s="35" t="s">
        <v>125</v>
      </c>
      <c r="E38" s="39">
        <v>36585</v>
      </c>
      <c r="F38" s="40">
        <v>36465</v>
      </c>
      <c r="G38" s="40">
        <v>1</v>
      </c>
      <c r="H38" s="40">
        <v>1</v>
      </c>
      <c r="I38" s="40">
        <v>0</v>
      </c>
      <c r="J38" s="40">
        <v>26360</v>
      </c>
      <c r="K38" s="41">
        <v>350961</v>
      </c>
    </row>
    <row r="39" spans="2:11" ht="15" customHeight="1">
      <c r="B39" s="746"/>
      <c r="C39" s="781"/>
      <c r="D39" s="35" t="s">
        <v>126</v>
      </c>
      <c r="E39" s="39">
        <v>293330</v>
      </c>
      <c r="F39" s="40">
        <v>293111</v>
      </c>
      <c r="G39" s="40">
        <v>60</v>
      </c>
      <c r="H39" s="40">
        <v>0</v>
      </c>
      <c r="I39" s="40">
        <v>0</v>
      </c>
      <c r="J39" s="40">
        <v>200978</v>
      </c>
      <c r="K39" s="41">
        <v>1247745</v>
      </c>
    </row>
    <row r="40" spans="2:11" ht="15" customHeight="1">
      <c r="B40" s="746"/>
      <c r="C40" s="781"/>
      <c r="D40" s="35" t="s">
        <v>127</v>
      </c>
      <c r="E40" s="39">
        <v>222006</v>
      </c>
      <c r="F40" s="40">
        <v>220500</v>
      </c>
      <c r="G40" s="40">
        <v>5549</v>
      </c>
      <c r="H40" s="40">
        <v>5269</v>
      </c>
      <c r="I40" s="40">
        <v>0</v>
      </c>
      <c r="J40" s="40">
        <v>65014</v>
      </c>
      <c r="K40" s="41">
        <v>1299667</v>
      </c>
    </row>
    <row r="41" spans="2:11" ht="15" customHeight="1">
      <c r="B41" s="746"/>
      <c r="C41" s="781"/>
      <c r="D41" s="35" t="s">
        <v>130</v>
      </c>
      <c r="E41" s="39">
        <v>505610</v>
      </c>
      <c r="F41" s="40">
        <v>401736</v>
      </c>
      <c r="G41" s="40">
        <v>0</v>
      </c>
      <c r="H41" s="40">
        <v>0</v>
      </c>
      <c r="I41" s="40">
        <v>0</v>
      </c>
      <c r="J41" s="40">
        <v>80577</v>
      </c>
      <c r="K41" s="41">
        <v>1899509</v>
      </c>
    </row>
    <row r="42" spans="2:11" ht="15" customHeight="1">
      <c r="B42" s="746"/>
      <c r="C42" s="781"/>
      <c r="D42" s="35" t="s">
        <v>131</v>
      </c>
      <c r="E42" s="39">
        <v>384358</v>
      </c>
      <c r="F42" s="40">
        <v>379088</v>
      </c>
      <c r="G42" s="40">
        <v>780</v>
      </c>
      <c r="H42" s="40">
        <v>0</v>
      </c>
      <c r="I42" s="40">
        <v>0</v>
      </c>
      <c r="J42" s="40">
        <v>27037</v>
      </c>
      <c r="K42" s="41">
        <v>1559290</v>
      </c>
    </row>
    <row r="43" spans="2:11" ht="15" customHeight="1">
      <c r="B43" s="746"/>
      <c r="C43" s="781"/>
      <c r="D43" s="35" t="s">
        <v>132</v>
      </c>
      <c r="E43" s="39">
        <v>334008</v>
      </c>
      <c r="F43" s="40">
        <v>330807</v>
      </c>
      <c r="G43" s="40">
        <v>2082</v>
      </c>
      <c r="H43" s="40">
        <v>2082</v>
      </c>
      <c r="I43" s="40">
        <v>0</v>
      </c>
      <c r="J43" s="40">
        <v>28603</v>
      </c>
      <c r="K43" s="41">
        <v>1419885</v>
      </c>
    </row>
    <row r="44" spans="2:11" ht="15" customHeight="1">
      <c r="B44" s="746"/>
      <c r="C44" s="781"/>
      <c r="D44" s="35" t="s">
        <v>133</v>
      </c>
      <c r="E44" s="39">
        <v>111560</v>
      </c>
      <c r="F44" s="40">
        <v>99006</v>
      </c>
      <c r="G44" s="40">
        <v>3217</v>
      </c>
      <c r="H44" s="40">
        <v>3217</v>
      </c>
      <c r="I44" s="40">
        <v>0</v>
      </c>
      <c r="J44" s="40">
        <v>47858</v>
      </c>
      <c r="K44" s="41">
        <v>656690</v>
      </c>
    </row>
    <row r="45" spans="2:11" ht="15" customHeight="1">
      <c r="B45" s="746"/>
      <c r="C45" s="781"/>
      <c r="D45" s="35" t="s">
        <v>139</v>
      </c>
      <c r="E45" s="39">
        <v>1171834</v>
      </c>
      <c r="F45" s="40">
        <v>1158786</v>
      </c>
      <c r="G45" s="40">
        <v>23579</v>
      </c>
      <c r="H45" s="40">
        <v>17237</v>
      </c>
      <c r="I45" s="40">
        <v>0</v>
      </c>
      <c r="J45" s="40">
        <v>639191</v>
      </c>
      <c r="K45" s="41">
        <v>5952084</v>
      </c>
    </row>
    <row r="46" spans="2:11" ht="15" customHeight="1">
      <c r="B46" s="746"/>
      <c r="C46" s="781"/>
      <c r="D46" s="53" t="s">
        <v>147</v>
      </c>
      <c r="E46" s="39">
        <v>81000</v>
      </c>
      <c r="F46" s="40">
        <v>81046</v>
      </c>
      <c r="G46" s="40">
        <v>147</v>
      </c>
      <c r="H46" s="40">
        <v>147</v>
      </c>
      <c r="I46" s="40">
        <v>0</v>
      </c>
      <c r="J46" s="40">
        <v>61400</v>
      </c>
      <c r="K46" s="41">
        <v>338519</v>
      </c>
    </row>
    <row r="47" spans="2:11" ht="15" customHeight="1">
      <c r="B47" s="746"/>
      <c r="C47" s="782"/>
      <c r="D47" s="35"/>
      <c r="E47" s="39">
        <f>SUM(E37:E46)</f>
        <v>3523653</v>
      </c>
      <c r="F47" s="40">
        <f aca="true" t="shared" si="2" ref="F47:K47">SUM(F37:F46)</f>
        <v>3381750</v>
      </c>
      <c r="G47" s="40">
        <f t="shared" si="2"/>
        <v>39757</v>
      </c>
      <c r="H47" s="40">
        <f t="shared" si="2"/>
        <v>30739</v>
      </c>
      <c r="I47" s="40">
        <f t="shared" si="2"/>
        <v>0</v>
      </c>
      <c r="J47" s="40">
        <f t="shared" si="2"/>
        <v>1373680</v>
      </c>
      <c r="K47" s="41">
        <f t="shared" si="2"/>
        <v>16228141</v>
      </c>
    </row>
    <row r="48" spans="2:11" ht="15" customHeight="1">
      <c r="B48" s="746"/>
      <c r="C48" s="783" t="s">
        <v>152</v>
      </c>
      <c r="D48" s="52" t="s">
        <v>122</v>
      </c>
      <c r="E48" s="39">
        <v>149002</v>
      </c>
      <c r="F48" s="40">
        <v>147512</v>
      </c>
      <c r="G48" s="40">
        <v>1123</v>
      </c>
      <c r="H48" s="40">
        <v>0</v>
      </c>
      <c r="I48" s="40">
        <v>0</v>
      </c>
      <c r="J48" s="40">
        <v>87593</v>
      </c>
      <c r="K48" s="41">
        <v>1488578</v>
      </c>
    </row>
    <row r="49" spans="2:11" ht="15" customHeight="1">
      <c r="B49" s="746"/>
      <c r="C49" s="781"/>
      <c r="D49" s="35" t="s">
        <v>124</v>
      </c>
      <c r="E49" s="39">
        <v>840662</v>
      </c>
      <c r="F49" s="40">
        <v>830185</v>
      </c>
      <c r="G49" s="40">
        <v>2129</v>
      </c>
      <c r="H49" s="40">
        <v>2129</v>
      </c>
      <c r="I49" s="40">
        <v>0</v>
      </c>
      <c r="J49" s="40">
        <v>112500</v>
      </c>
      <c r="K49" s="41">
        <v>3352925</v>
      </c>
    </row>
    <row r="50" spans="2:11" ht="15" customHeight="1">
      <c r="B50" s="746"/>
      <c r="C50" s="781"/>
      <c r="D50" s="35" t="s">
        <v>125</v>
      </c>
      <c r="E50" s="39">
        <v>121034</v>
      </c>
      <c r="F50" s="40">
        <v>119226</v>
      </c>
      <c r="G50" s="40">
        <v>69</v>
      </c>
      <c r="H50" s="40">
        <v>69</v>
      </c>
      <c r="I50" s="40">
        <v>0</v>
      </c>
      <c r="J50" s="40">
        <v>94481</v>
      </c>
      <c r="K50" s="41">
        <v>3268228</v>
      </c>
    </row>
    <row r="51" spans="2:11" ht="15" customHeight="1">
      <c r="B51" s="746"/>
      <c r="C51" s="781"/>
      <c r="D51" s="35" t="s">
        <v>126</v>
      </c>
      <c r="E51" s="39">
        <v>878912</v>
      </c>
      <c r="F51" s="40">
        <v>868640</v>
      </c>
      <c r="G51" s="40">
        <v>1564</v>
      </c>
      <c r="H51" s="40">
        <v>0</v>
      </c>
      <c r="I51" s="40">
        <v>0</v>
      </c>
      <c r="J51" s="40">
        <v>204484</v>
      </c>
      <c r="K51" s="41">
        <v>3545810</v>
      </c>
    </row>
    <row r="52" spans="2:11" ht="15" customHeight="1">
      <c r="B52" s="746"/>
      <c r="C52" s="781"/>
      <c r="D52" s="35" t="s">
        <v>127</v>
      </c>
      <c r="E52" s="39">
        <v>96265</v>
      </c>
      <c r="F52" s="40">
        <v>89795</v>
      </c>
      <c r="G52" s="40">
        <v>5887</v>
      </c>
      <c r="H52" s="40">
        <v>5887</v>
      </c>
      <c r="I52" s="40">
        <v>0</v>
      </c>
      <c r="J52" s="40">
        <v>52238</v>
      </c>
      <c r="K52" s="41">
        <v>1072735</v>
      </c>
    </row>
    <row r="53" spans="2:11" ht="15" customHeight="1">
      <c r="B53" s="746"/>
      <c r="C53" s="781"/>
      <c r="D53" s="35" t="s">
        <v>129</v>
      </c>
      <c r="E53" s="39">
        <v>150929</v>
      </c>
      <c r="F53" s="40">
        <v>150884</v>
      </c>
      <c r="G53" s="40">
        <v>77</v>
      </c>
      <c r="H53" s="40">
        <v>77</v>
      </c>
      <c r="I53" s="40">
        <v>0</v>
      </c>
      <c r="J53" s="40">
        <v>63600</v>
      </c>
      <c r="K53" s="41">
        <v>1000355</v>
      </c>
    </row>
    <row r="54" spans="2:11" ht="15" customHeight="1">
      <c r="B54" s="746"/>
      <c r="C54" s="781"/>
      <c r="D54" s="35" t="s">
        <v>130</v>
      </c>
      <c r="E54" s="39">
        <v>50286</v>
      </c>
      <c r="F54" s="40">
        <v>50286</v>
      </c>
      <c r="G54" s="40">
        <v>0</v>
      </c>
      <c r="H54" s="40">
        <v>0</v>
      </c>
      <c r="I54" s="40">
        <v>0</v>
      </c>
      <c r="J54" s="40">
        <v>39380</v>
      </c>
      <c r="K54" s="41">
        <v>478585</v>
      </c>
    </row>
    <row r="55" spans="2:11" ht="15" customHeight="1">
      <c r="B55" s="746"/>
      <c r="C55" s="781"/>
      <c r="D55" s="35" t="s">
        <v>131</v>
      </c>
      <c r="E55" s="39">
        <v>255338</v>
      </c>
      <c r="F55" s="40">
        <v>255047</v>
      </c>
      <c r="G55" s="40">
        <v>0</v>
      </c>
      <c r="H55" s="40">
        <v>0</v>
      </c>
      <c r="I55" s="40">
        <v>0</v>
      </c>
      <c r="J55" s="40">
        <v>112794</v>
      </c>
      <c r="K55" s="41">
        <v>1962745</v>
      </c>
    </row>
    <row r="56" spans="2:11" ht="15" customHeight="1">
      <c r="B56" s="746"/>
      <c r="C56" s="781"/>
      <c r="D56" s="35" t="s">
        <v>132</v>
      </c>
      <c r="E56" s="39">
        <v>346546</v>
      </c>
      <c r="F56" s="40">
        <v>346629</v>
      </c>
      <c r="G56" s="40">
        <v>4786</v>
      </c>
      <c r="H56" s="40">
        <v>4786</v>
      </c>
      <c r="I56" s="40">
        <v>0</v>
      </c>
      <c r="J56" s="40">
        <v>123684</v>
      </c>
      <c r="K56" s="41">
        <v>2745930</v>
      </c>
    </row>
    <row r="57" spans="2:11" ht="15" customHeight="1">
      <c r="B57" s="746"/>
      <c r="C57" s="781"/>
      <c r="D57" s="35" t="s">
        <v>133</v>
      </c>
      <c r="E57" s="39">
        <v>183952</v>
      </c>
      <c r="F57" s="40">
        <v>175783</v>
      </c>
      <c r="G57" s="40">
        <v>8287</v>
      </c>
      <c r="H57" s="40">
        <v>8287</v>
      </c>
      <c r="I57" s="40">
        <v>0</v>
      </c>
      <c r="J57" s="40">
        <v>72686</v>
      </c>
      <c r="K57" s="41">
        <v>1512220</v>
      </c>
    </row>
    <row r="58" spans="2:11" ht="15" customHeight="1">
      <c r="B58" s="746"/>
      <c r="C58" s="781"/>
      <c r="D58" s="35" t="s">
        <v>134</v>
      </c>
      <c r="E58" s="39">
        <v>112012</v>
      </c>
      <c r="F58" s="40">
        <v>112266</v>
      </c>
      <c r="G58" s="40">
        <v>590</v>
      </c>
      <c r="H58" s="40">
        <v>590</v>
      </c>
      <c r="I58" s="40">
        <v>0</v>
      </c>
      <c r="J58" s="40">
        <v>84284</v>
      </c>
      <c r="K58" s="41">
        <v>883124</v>
      </c>
    </row>
    <row r="59" spans="2:11" ht="15" customHeight="1">
      <c r="B59" s="746"/>
      <c r="C59" s="781"/>
      <c r="D59" s="35" t="s">
        <v>139</v>
      </c>
      <c r="E59" s="39">
        <v>74177</v>
      </c>
      <c r="F59" s="40">
        <v>73250</v>
      </c>
      <c r="G59" s="40">
        <v>1232</v>
      </c>
      <c r="H59" s="40">
        <v>1232</v>
      </c>
      <c r="I59" s="40">
        <v>0</v>
      </c>
      <c r="J59" s="40">
        <v>38290</v>
      </c>
      <c r="K59" s="41">
        <v>436691</v>
      </c>
    </row>
    <row r="60" spans="2:11" ht="15" customHeight="1">
      <c r="B60" s="746"/>
      <c r="C60" s="781"/>
      <c r="D60" s="53" t="s">
        <v>135</v>
      </c>
      <c r="E60" s="39">
        <v>39200</v>
      </c>
      <c r="F60" s="40">
        <v>39200</v>
      </c>
      <c r="G60" s="40">
        <v>0</v>
      </c>
      <c r="H60" s="40">
        <v>0</v>
      </c>
      <c r="I60" s="40">
        <v>0</v>
      </c>
      <c r="J60" s="40">
        <v>27788</v>
      </c>
      <c r="K60" s="41">
        <v>245219</v>
      </c>
    </row>
    <row r="61" spans="2:11" ht="15" customHeight="1">
      <c r="B61" s="746"/>
      <c r="C61" s="782"/>
      <c r="D61" s="35"/>
      <c r="E61" s="39">
        <f>SUM(E48:E60)</f>
        <v>3298315</v>
      </c>
      <c r="F61" s="40">
        <f aca="true" t="shared" si="3" ref="F61:K61">SUM(F48:F60)</f>
        <v>3258703</v>
      </c>
      <c r="G61" s="40">
        <f t="shared" si="3"/>
        <v>25744</v>
      </c>
      <c r="H61" s="40">
        <f t="shared" si="3"/>
        <v>23057</v>
      </c>
      <c r="I61" s="40">
        <f t="shared" si="3"/>
        <v>0</v>
      </c>
      <c r="J61" s="40">
        <f t="shared" si="3"/>
        <v>1113802</v>
      </c>
      <c r="K61" s="41">
        <f t="shared" si="3"/>
        <v>21993145</v>
      </c>
    </row>
    <row r="62" spans="2:11" ht="15" customHeight="1">
      <c r="B62" s="746"/>
      <c r="C62" s="783" t="s">
        <v>153</v>
      </c>
      <c r="D62" s="52" t="s">
        <v>126</v>
      </c>
      <c r="E62" s="39">
        <v>556468</v>
      </c>
      <c r="F62" s="40">
        <v>553714</v>
      </c>
      <c r="G62" s="40">
        <v>0</v>
      </c>
      <c r="H62" s="40">
        <v>0</v>
      </c>
      <c r="I62" s="40">
        <v>0</v>
      </c>
      <c r="J62" s="40">
        <v>179199</v>
      </c>
      <c r="K62" s="41">
        <v>1749000</v>
      </c>
    </row>
    <row r="63" spans="2:11" ht="15" customHeight="1">
      <c r="B63" s="746"/>
      <c r="C63" s="781"/>
      <c r="D63" s="35" t="s">
        <v>127</v>
      </c>
      <c r="E63" s="39">
        <v>13276</v>
      </c>
      <c r="F63" s="40">
        <v>12284</v>
      </c>
      <c r="G63" s="40">
        <v>2154</v>
      </c>
      <c r="H63" s="40">
        <v>2154</v>
      </c>
      <c r="I63" s="40">
        <v>0</v>
      </c>
      <c r="J63" s="40">
        <v>11395</v>
      </c>
      <c r="K63" s="41">
        <v>117550</v>
      </c>
    </row>
    <row r="64" spans="2:11" ht="15" customHeight="1">
      <c r="B64" s="746"/>
      <c r="C64" s="781"/>
      <c r="D64" s="35" t="s">
        <v>130</v>
      </c>
      <c r="E64" s="39">
        <v>18360</v>
      </c>
      <c r="F64" s="40">
        <v>18360</v>
      </c>
      <c r="G64" s="40">
        <v>0</v>
      </c>
      <c r="H64" s="40">
        <v>0</v>
      </c>
      <c r="I64" s="40">
        <v>0</v>
      </c>
      <c r="J64" s="40">
        <v>14994</v>
      </c>
      <c r="K64" s="41">
        <v>64215</v>
      </c>
    </row>
    <row r="65" spans="2:11" ht="15" customHeight="1">
      <c r="B65" s="746"/>
      <c r="C65" s="781"/>
      <c r="D65" s="35" t="s">
        <v>147</v>
      </c>
      <c r="E65" s="39">
        <v>13030</v>
      </c>
      <c r="F65" s="40">
        <v>12985</v>
      </c>
      <c r="G65" s="40">
        <v>156</v>
      </c>
      <c r="H65" s="40">
        <v>156</v>
      </c>
      <c r="I65" s="40">
        <v>0</v>
      </c>
      <c r="J65" s="40">
        <v>9200</v>
      </c>
      <c r="K65" s="41">
        <v>103397</v>
      </c>
    </row>
    <row r="66" spans="2:11" ht="15" customHeight="1">
      <c r="B66" s="746"/>
      <c r="C66" s="781"/>
      <c r="D66" s="53" t="s">
        <v>135</v>
      </c>
      <c r="E66" s="39">
        <v>37295</v>
      </c>
      <c r="F66" s="40">
        <v>37295</v>
      </c>
      <c r="G66" s="40">
        <v>0</v>
      </c>
      <c r="H66" s="40">
        <v>0</v>
      </c>
      <c r="I66" s="40">
        <v>0</v>
      </c>
      <c r="J66" s="40">
        <v>26251</v>
      </c>
      <c r="K66" s="41">
        <v>192901</v>
      </c>
    </row>
    <row r="67" spans="2:11" ht="15" customHeight="1">
      <c r="B67" s="746"/>
      <c r="C67" s="782"/>
      <c r="D67" s="35"/>
      <c r="E67" s="39">
        <f>SUM(E62:E66)</f>
        <v>638429</v>
      </c>
      <c r="F67" s="40">
        <f aca="true" t="shared" si="4" ref="F67:K67">SUM(F62:F66)</f>
        <v>634638</v>
      </c>
      <c r="G67" s="40">
        <f t="shared" si="4"/>
        <v>2310</v>
      </c>
      <c r="H67" s="40">
        <f t="shared" si="4"/>
        <v>2310</v>
      </c>
      <c r="I67" s="40">
        <f t="shared" si="4"/>
        <v>0</v>
      </c>
      <c r="J67" s="40">
        <f t="shared" si="4"/>
        <v>241039</v>
      </c>
      <c r="K67" s="41">
        <f t="shared" si="4"/>
        <v>2227063</v>
      </c>
    </row>
    <row r="68" spans="2:11" ht="15" customHeight="1">
      <c r="B68" s="746"/>
      <c r="C68" s="783" t="s">
        <v>154</v>
      </c>
      <c r="D68" s="52" t="s">
        <v>124</v>
      </c>
      <c r="E68" s="39">
        <v>4766</v>
      </c>
      <c r="F68" s="40">
        <v>4608</v>
      </c>
      <c r="G68" s="40">
        <v>175</v>
      </c>
      <c r="H68" s="40">
        <v>175</v>
      </c>
      <c r="I68" s="40">
        <v>0</v>
      </c>
      <c r="J68" s="40">
        <v>3413</v>
      </c>
      <c r="K68" s="41">
        <v>28479</v>
      </c>
    </row>
    <row r="69" spans="2:11" ht="15" customHeight="1">
      <c r="B69" s="746"/>
      <c r="C69" s="781"/>
      <c r="D69" s="53" t="s">
        <v>126</v>
      </c>
      <c r="E69" s="39">
        <v>7103</v>
      </c>
      <c r="F69" s="40">
        <v>7103</v>
      </c>
      <c r="G69" s="40">
        <v>0</v>
      </c>
      <c r="H69" s="40">
        <v>0</v>
      </c>
      <c r="I69" s="40">
        <v>0</v>
      </c>
      <c r="J69" s="40">
        <v>5966</v>
      </c>
      <c r="K69" s="41">
        <v>125753</v>
      </c>
    </row>
    <row r="70" spans="2:11" ht="15" customHeight="1">
      <c r="B70" s="746"/>
      <c r="C70" s="782"/>
      <c r="D70" s="35"/>
      <c r="E70" s="39">
        <f>SUM(E68:E69)</f>
        <v>11869</v>
      </c>
      <c r="F70" s="40">
        <f aca="true" t="shared" si="5" ref="F70:K70">SUM(F68:F69)</f>
        <v>11711</v>
      </c>
      <c r="G70" s="40">
        <f t="shared" si="5"/>
        <v>175</v>
      </c>
      <c r="H70" s="40">
        <f t="shared" si="5"/>
        <v>175</v>
      </c>
      <c r="I70" s="40">
        <f t="shared" si="5"/>
        <v>0</v>
      </c>
      <c r="J70" s="40">
        <f t="shared" si="5"/>
        <v>9379</v>
      </c>
      <c r="K70" s="41">
        <f t="shared" si="5"/>
        <v>154232</v>
      </c>
    </row>
    <row r="71" spans="2:11" ht="15" customHeight="1">
      <c r="B71" s="746"/>
      <c r="C71" s="783" t="s">
        <v>155</v>
      </c>
      <c r="D71" s="35" t="s">
        <v>126</v>
      </c>
      <c r="E71" s="39">
        <v>49404</v>
      </c>
      <c r="F71" s="40">
        <v>48821</v>
      </c>
      <c r="G71" s="40">
        <v>0</v>
      </c>
      <c r="H71" s="40">
        <v>0</v>
      </c>
      <c r="I71" s="40">
        <v>0</v>
      </c>
      <c r="J71" s="40">
        <v>380</v>
      </c>
      <c r="K71" s="41">
        <v>99203</v>
      </c>
    </row>
    <row r="72" spans="2:11" ht="15" customHeight="1">
      <c r="B72" s="746"/>
      <c r="C72" s="781"/>
      <c r="D72" s="35" t="s">
        <v>127</v>
      </c>
      <c r="E72" s="39">
        <v>14158</v>
      </c>
      <c r="F72" s="40">
        <v>13647</v>
      </c>
      <c r="G72" s="40">
        <v>1715</v>
      </c>
      <c r="H72" s="40">
        <v>1715</v>
      </c>
      <c r="I72" s="40">
        <v>0</v>
      </c>
      <c r="J72" s="40">
        <v>1092</v>
      </c>
      <c r="K72" s="41">
        <v>30200</v>
      </c>
    </row>
    <row r="73" spans="2:11" ht="15" customHeight="1">
      <c r="B73" s="746"/>
      <c r="C73" s="781"/>
      <c r="D73" s="35" t="s">
        <v>129</v>
      </c>
      <c r="E73" s="39">
        <v>178069</v>
      </c>
      <c r="F73" s="40">
        <v>165849</v>
      </c>
      <c r="G73" s="40">
        <v>35</v>
      </c>
      <c r="H73" s="40">
        <v>35</v>
      </c>
      <c r="I73" s="40">
        <v>0</v>
      </c>
      <c r="J73" s="40">
        <v>16750</v>
      </c>
      <c r="K73" s="41">
        <v>290200</v>
      </c>
    </row>
    <row r="74" spans="2:11" ht="15" customHeight="1">
      <c r="B74" s="746"/>
      <c r="C74" s="781"/>
      <c r="D74" s="35" t="s">
        <v>133</v>
      </c>
      <c r="E74" s="39">
        <v>52778</v>
      </c>
      <c r="F74" s="40">
        <v>54868</v>
      </c>
      <c r="G74" s="40">
        <v>1978</v>
      </c>
      <c r="H74" s="40">
        <v>1978</v>
      </c>
      <c r="I74" s="40">
        <v>0</v>
      </c>
      <c r="J74" s="40">
        <v>7374</v>
      </c>
      <c r="K74" s="41">
        <v>87604</v>
      </c>
    </row>
    <row r="75" spans="2:11" ht="15" customHeight="1">
      <c r="B75" s="746"/>
      <c r="C75" s="781"/>
      <c r="D75" s="53" t="s">
        <v>139</v>
      </c>
      <c r="E75" s="39">
        <v>1256</v>
      </c>
      <c r="F75" s="40">
        <v>1343</v>
      </c>
      <c r="G75" s="40">
        <v>1</v>
      </c>
      <c r="H75" s="40">
        <v>1</v>
      </c>
      <c r="I75" s="40">
        <v>0</v>
      </c>
      <c r="J75" s="40">
        <v>10</v>
      </c>
      <c r="K75" s="41">
        <v>17900</v>
      </c>
    </row>
    <row r="76" spans="2:11" ht="15" customHeight="1" thickBot="1">
      <c r="B76" s="746"/>
      <c r="C76" s="785"/>
      <c r="D76" s="80"/>
      <c r="E76" s="81">
        <f>SUM(E71:E75)</f>
        <v>295665</v>
      </c>
      <c r="F76" s="82">
        <f aca="true" t="shared" si="6" ref="F76:K76">SUM(F71:F75)</f>
        <v>284528</v>
      </c>
      <c r="G76" s="82">
        <f t="shared" si="6"/>
        <v>3729</v>
      </c>
      <c r="H76" s="82">
        <f t="shared" si="6"/>
        <v>3729</v>
      </c>
      <c r="I76" s="82">
        <f t="shared" si="6"/>
        <v>0</v>
      </c>
      <c r="J76" s="82">
        <f t="shared" si="6"/>
        <v>25606</v>
      </c>
      <c r="K76" s="83">
        <f t="shared" si="6"/>
        <v>525107</v>
      </c>
    </row>
    <row r="77" spans="2:11" ht="15" customHeight="1" thickBot="1">
      <c r="B77" s="784"/>
      <c r="C77" s="85"/>
      <c r="D77" s="84"/>
      <c r="E77" s="77">
        <f>SUM(E36+E47+E61+E67+E70+E76)</f>
        <v>44530007</v>
      </c>
      <c r="F77" s="78">
        <f aca="true" t="shared" si="7" ref="F77:K77">SUM(F36+F47+F61+F67+F70+F76)</f>
        <v>44566986</v>
      </c>
      <c r="G77" s="78">
        <f t="shared" si="7"/>
        <v>235773</v>
      </c>
      <c r="H77" s="78">
        <f t="shared" si="7"/>
        <v>137022</v>
      </c>
      <c r="I77" s="78">
        <f t="shared" si="7"/>
        <v>0</v>
      </c>
      <c r="J77" s="78">
        <f t="shared" si="7"/>
        <v>12708077</v>
      </c>
      <c r="K77" s="79">
        <f t="shared" si="7"/>
        <v>222285191</v>
      </c>
    </row>
    <row r="78" ht="15" thickTop="1"/>
  </sheetData>
  <mergeCells count="19">
    <mergeCell ref="B4:C6"/>
    <mergeCell ref="B7:C23"/>
    <mergeCell ref="C24:C36"/>
    <mergeCell ref="C37:C47"/>
    <mergeCell ref="B24:B77"/>
    <mergeCell ref="C48:C61"/>
    <mergeCell ref="C62:C67"/>
    <mergeCell ref="C68:C70"/>
    <mergeCell ref="C71:C76"/>
    <mergeCell ref="B2:K2"/>
    <mergeCell ref="J3:K3"/>
    <mergeCell ref="D4:D6"/>
    <mergeCell ref="E4:E6"/>
    <mergeCell ref="F4:F6"/>
    <mergeCell ref="G4:G6"/>
    <mergeCell ref="H4:H6"/>
    <mergeCell ref="I4:I6"/>
    <mergeCell ref="J4:J6"/>
    <mergeCell ref="K4:K6"/>
  </mergeCells>
  <printOptions/>
  <pageMargins left="0.7874015748031497" right="0.3937007874015748" top="0.7874015748031497" bottom="0.7874015748031497" header="0.5118110236220472" footer="0.5118110236220472"/>
  <pageSetup horizontalDpi="600" verticalDpi="600" orientation="portrait" paperSize="9" scale="70" r:id="rId2"/>
  <headerFooter alignWithMargins="0">
    <oddFooter>&amp;C&amp;16 13</oddFooter>
  </headerFooter>
  <drawing r:id="rId1"/>
</worksheet>
</file>

<file path=xl/worksheets/sheet15.xml><?xml version="1.0" encoding="utf-8"?>
<worksheet xmlns="http://schemas.openxmlformats.org/spreadsheetml/2006/main" xmlns:r="http://schemas.openxmlformats.org/officeDocument/2006/relationships">
  <dimension ref="B2:K48"/>
  <sheetViews>
    <sheetView workbookViewId="0" topLeftCell="A1">
      <selection activeCell="A1" sqref="A1"/>
    </sheetView>
  </sheetViews>
  <sheetFormatPr defaultColWidth="8.796875" defaultRowHeight="14.25"/>
  <cols>
    <col min="1" max="1" width="2.59765625" style="0" customWidth="1"/>
    <col min="2" max="3" width="15.59765625" style="0" customWidth="1"/>
    <col min="4" max="4" width="11.59765625" style="21" customWidth="1"/>
    <col min="5" max="8" width="11.59765625" style="0" customWidth="1"/>
    <col min="9" max="9" width="10.59765625" style="0" customWidth="1"/>
    <col min="10" max="11" width="11.59765625" style="0" customWidth="1"/>
  </cols>
  <sheetData>
    <row r="2" spans="2:11" ht="24">
      <c r="B2" s="135" t="s">
        <v>249</v>
      </c>
      <c r="C2" s="135"/>
      <c r="D2" s="135"/>
      <c r="E2" s="135"/>
      <c r="F2" s="135"/>
      <c r="G2" s="135"/>
      <c r="H2" s="135"/>
      <c r="I2" s="135"/>
      <c r="J2" s="135"/>
      <c r="K2" s="135"/>
    </row>
    <row r="3" spans="2:11" ht="14.25" thickBot="1">
      <c r="B3" s="22"/>
      <c r="C3" s="22"/>
      <c r="D3" s="24"/>
      <c r="E3" s="22"/>
      <c r="F3" s="22"/>
      <c r="G3" s="22"/>
      <c r="H3" s="22"/>
      <c r="I3" s="22"/>
      <c r="J3" s="735" t="s">
        <v>113</v>
      </c>
      <c r="K3" s="736"/>
    </row>
    <row r="4" spans="2:11" ht="15" customHeight="1" thickTop="1">
      <c r="B4" s="772" t="s">
        <v>115</v>
      </c>
      <c r="C4" s="677"/>
      <c r="D4" s="795" t="s">
        <v>114</v>
      </c>
      <c r="E4" s="763" t="s">
        <v>142</v>
      </c>
      <c r="F4" s="766" t="s">
        <v>143</v>
      </c>
      <c r="G4" s="766" t="s">
        <v>144</v>
      </c>
      <c r="H4" s="766" t="s">
        <v>145</v>
      </c>
      <c r="I4" s="766" t="s">
        <v>80</v>
      </c>
      <c r="J4" s="766" t="s">
        <v>120</v>
      </c>
      <c r="K4" s="769" t="s">
        <v>101</v>
      </c>
    </row>
    <row r="5" spans="2:11" ht="15" customHeight="1">
      <c r="B5" s="773"/>
      <c r="C5" s="612"/>
      <c r="D5" s="796"/>
      <c r="E5" s="764"/>
      <c r="F5" s="767"/>
      <c r="G5" s="767"/>
      <c r="H5" s="767"/>
      <c r="I5" s="767"/>
      <c r="J5" s="767"/>
      <c r="K5" s="770"/>
    </row>
    <row r="6" spans="2:11" ht="15" customHeight="1" thickBot="1">
      <c r="B6" s="775"/>
      <c r="C6" s="603"/>
      <c r="D6" s="797"/>
      <c r="E6" s="765"/>
      <c r="F6" s="768"/>
      <c r="G6" s="768"/>
      <c r="H6" s="768"/>
      <c r="I6" s="768"/>
      <c r="J6" s="768"/>
      <c r="K6" s="771"/>
    </row>
    <row r="7" spans="2:11" ht="15" customHeight="1" thickTop="1">
      <c r="B7" s="776" t="s">
        <v>156</v>
      </c>
      <c r="C7" s="793"/>
      <c r="D7" s="86" t="s">
        <v>126</v>
      </c>
      <c r="E7" s="36">
        <v>54141</v>
      </c>
      <c r="F7" s="37">
        <v>54141</v>
      </c>
      <c r="G7" s="37">
        <v>0</v>
      </c>
      <c r="H7" s="37">
        <v>0</v>
      </c>
      <c r="I7" s="37">
        <v>0</v>
      </c>
      <c r="J7" s="37">
        <v>5943</v>
      </c>
      <c r="K7" s="38">
        <v>9781</v>
      </c>
    </row>
    <row r="8" spans="2:11" ht="15" customHeight="1" thickBot="1">
      <c r="B8" s="778"/>
      <c r="C8" s="542"/>
      <c r="D8" s="58" t="s">
        <v>147</v>
      </c>
      <c r="E8" s="81">
        <v>289546</v>
      </c>
      <c r="F8" s="82">
        <v>326995</v>
      </c>
      <c r="G8" s="82">
        <v>-246226</v>
      </c>
      <c r="H8" s="82">
        <v>-246226</v>
      </c>
      <c r="I8" s="82">
        <v>208777</v>
      </c>
      <c r="J8" s="82">
        <v>16557</v>
      </c>
      <c r="K8" s="83">
        <v>192896</v>
      </c>
    </row>
    <row r="9" spans="2:11" ht="15" customHeight="1" thickBot="1">
      <c r="B9" s="779"/>
      <c r="C9" s="780"/>
      <c r="D9" s="54"/>
      <c r="E9" s="70">
        <f>SUM(E7:E8)</f>
        <v>343687</v>
      </c>
      <c r="F9" s="71">
        <f aca="true" t="shared" si="0" ref="F9:K9">SUM(F7:F8)</f>
        <v>381136</v>
      </c>
      <c r="G9" s="71">
        <f t="shared" si="0"/>
        <v>-246226</v>
      </c>
      <c r="H9" s="71">
        <f t="shared" si="0"/>
        <v>-246226</v>
      </c>
      <c r="I9" s="71">
        <f t="shared" si="0"/>
        <v>208777</v>
      </c>
      <c r="J9" s="71">
        <f t="shared" si="0"/>
        <v>22500</v>
      </c>
      <c r="K9" s="72">
        <f t="shared" si="0"/>
        <v>202677</v>
      </c>
    </row>
    <row r="10" spans="2:11" ht="15" customHeight="1">
      <c r="B10" s="786" t="s">
        <v>157</v>
      </c>
      <c r="C10" s="794" t="s">
        <v>158</v>
      </c>
      <c r="D10" s="87" t="s">
        <v>122</v>
      </c>
      <c r="E10" s="42">
        <v>32695</v>
      </c>
      <c r="F10" s="43">
        <v>32695</v>
      </c>
      <c r="G10" s="43">
        <v>0</v>
      </c>
      <c r="H10" s="43">
        <v>0</v>
      </c>
      <c r="I10" s="43">
        <v>0</v>
      </c>
      <c r="J10" s="43">
        <v>32695</v>
      </c>
      <c r="K10" s="44">
        <v>114878</v>
      </c>
    </row>
    <row r="11" spans="2:11" ht="15" customHeight="1">
      <c r="B11" s="746"/>
      <c r="C11" s="782"/>
      <c r="D11" s="35"/>
      <c r="E11" s="39">
        <f aca="true" t="shared" si="1" ref="E11:K11">SUM(E10:E10)</f>
        <v>32695</v>
      </c>
      <c r="F11" s="40">
        <f t="shared" si="1"/>
        <v>32695</v>
      </c>
      <c r="G11" s="40">
        <f t="shared" si="1"/>
        <v>0</v>
      </c>
      <c r="H11" s="40">
        <f t="shared" si="1"/>
        <v>0</v>
      </c>
      <c r="I11" s="40">
        <f t="shared" si="1"/>
        <v>0</v>
      </c>
      <c r="J11" s="40">
        <f t="shared" si="1"/>
        <v>32695</v>
      </c>
      <c r="K11" s="41">
        <f t="shared" si="1"/>
        <v>114878</v>
      </c>
    </row>
    <row r="12" spans="2:11" ht="15" customHeight="1">
      <c r="B12" s="746"/>
      <c r="C12" s="791" t="s">
        <v>159</v>
      </c>
      <c r="D12" s="53" t="s">
        <v>122</v>
      </c>
      <c r="E12" s="39">
        <v>338461</v>
      </c>
      <c r="F12" s="40">
        <v>338461</v>
      </c>
      <c r="G12" s="40">
        <v>0</v>
      </c>
      <c r="H12" s="40">
        <v>0</v>
      </c>
      <c r="I12" s="40">
        <v>0</v>
      </c>
      <c r="J12" s="40">
        <v>0</v>
      </c>
      <c r="K12" s="41">
        <v>1182574</v>
      </c>
    </row>
    <row r="13" spans="2:11" ht="15" customHeight="1">
      <c r="B13" s="746"/>
      <c r="C13" s="792"/>
      <c r="D13" s="53" t="s">
        <v>126</v>
      </c>
      <c r="E13" s="39">
        <v>178218</v>
      </c>
      <c r="F13" s="40">
        <v>428769</v>
      </c>
      <c r="G13" s="40">
        <v>164796</v>
      </c>
      <c r="H13" s="40">
        <v>43793</v>
      </c>
      <c r="I13" s="40">
        <v>0</v>
      </c>
      <c r="J13" s="40">
        <v>0</v>
      </c>
      <c r="K13" s="41">
        <v>0</v>
      </c>
    </row>
    <row r="14" spans="2:11" ht="15" customHeight="1">
      <c r="B14" s="746"/>
      <c r="C14" s="792"/>
      <c r="D14" s="53" t="s">
        <v>128</v>
      </c>
      <c r="E14" s="39">
        <v>69364</v>
      </c>
      <c r="F14" s="40">
        <v>70729</v>
      </c>
      <c r="G14" s="40">
        <v>301</v>
      </c>
      <c r="H14" s="40">
        <v>301</v>
      </c>
      <c r="I14" s="40">
        <v>0</v>
      </c>
      <c r="J14" s="40">
        <v>66260</v>
      </c>
      <c r="K14" s="41">
        <v>0</v>
      </c>
    </row>
    <row r="15" spans="2:11" ht="15" customHeight="1">
      <c r="B15" s="746"/>
      <c r="C15" s="792"/>
      <c r="D15" s="53" t="s">
        <v>135</v>
      </c>
      <c r="E15" s="39">
        <v>10049</v>
      </c>
      <c r="F15" s="40">
        <v>10049</v>
      </c>
      <c r="G15" s="40">
        <v>0</v>
      </c>
      <c r="H15" s="40">
        <v>0</v>
      </c>
      <c r="I15" s="40">
        <v>0</v>
      </c>
      <c r="J15" s="40">
        <v>7902</v>
      </c>
      <c r="K15" s="41">
        <v>0</v>
      </c>
    </row>
    <row r="16" spans="2:11" ht="15" customHeight="1" thickBot="1">
      <c r="B16" s="746"/>
      <c r="C16" s="785"/>
      <c r="D16" s="80"/>
      <c r="E16" s="81">
        <f>SUM(E12:E15)</f>
        <v>596092</v>
      </c>
      <c r="F16" s="82">
        <f aca="true" t="shared" si="2" ref="F16:K16">SUM(F12:F15)</f>
        <v>848008</v>
      </c>
      <c r="G16" s="82">
        <f t="shared" si="2"/>
        <v>165097</v>
      </c>
      <c r="H16" s="82">
        <f t="shared" si="2"/>
        <v>44094</v>
      </c>
      <c r="I16" s="82">
        <f t="shared" si="2"/>
        <v>0</v>
      </c>
      <c r="J16" s="82">
        <f t="shared" si="2"/>
        <v>74162</v>
      </c>
      <c r="K16" s="83">
        <f t="shared" si="2"/>
        <v>1182574</v>
      </c>
    </row>
    <row r="17" spans="2:11" ht="15" customHeight="1" thickBot="1">
      <c r="B17" s="745"/>
      <c r="C17" s="89"/>
      <c r="D17" s="88"/>
      <c r="E17" s="70">
        <f>E11+E16</f>
        <v>628787</v>
      </c>
      <c r="F17" s="71">
        <f aca="true" t="shared" si="3" ref="F17:K17">F11+F16</f>
        <v>880703</v>
      </c>
      <c r="G17" s="71">
        <f t="shared" si="3"/>
        <v>165097</v>
      </c>
      <c r="H17" s="71">
        <f t="shared" si="3"/>
        <v>44094</v>
      </c>
      <c r="I17" s="71">
        <f t="shared" si="3"/>
        <v>0</v>
      </c>
      <c r="J17" s="71">
        <f t="shared" si="3"/>
        <v>106857</v>
      </c>
      <c r="K17" s="72">
        <f t="shared" si="3"/>
        <v>1297452</v>
      </c>
    </row>
    <row r="18" spans="2:11" ht="15" customHeight="1">
      <c r="B18" s="786" t="s">
        <v>160</v>
      </c>
      <c r="C18" s="787"/>
      <c r="D18" s="87" t="s">
        <v>124</v>
      </c>
      <c r="E18" s="42">
        <v>30466</v>
      </c>
      <c r="F18" s="43">
        <v>27505</v>
      </c>
      <c r="G18" s="43">
        <v>1199</v>
      </c>
      <c r="H18" s="43">
        <v>1199</v>
      </c>
      <c r="I18" s="43">
        <v>0</v>
      </c>
      <c r="J18" s="43">
        <v>0</v>
      </c>
      <c r="K18" s="44">
        <v>0</v>
      </c>
    </row>
    <row r="19" spans="2:11" ht="15" customHeight="1" thickBot="1">
      <c r="B19" s="778"/>
      <c r="C19" s="542"/>
      <c r="D19" s="58" t="s">
        <v>147</v>
      </c>
      <c r="E19" s="81">
        <v>5819</v>
      </c>
      <c r="F19" s="82">
        <v>6818</v>
      </c>
      <c r="G19" s="82">
        <v>-4444</v>
      </c>
      <c r="H19" s="82">
        <v>-4444</v>
      </c>
      <c r="I19" s="82">
        <v>3445</v>
      </c>
      <c r="J19" s="82">
        <v>0</v>
      </c>
      <c r="K19" s="83">
        <v>0</v>
      </c>
    </row>
    <row r="20" spans="2:11" ht="15" customHeight="1" thickBot="1">
      <c r="B20" s="779"/>
      <c r="C20" s="780"/>
      <c r="D20" s="54"/>
      <c r="E20" s="70">
        <f>SUM(E18:E19)</f>
        <v>36285</v>
      </c>
      <c r="F20" s="71">
        <f aca="true" t="shared" si="4" ref="F20:K20">SUM(F18:F19)</f>
        <v>34323</v>
      </c>
      <c r="G20" s="71">
        <f t="shared" si="4"/>
        <v>-3245</v>
      </c>
      <c r="H20" s="71">
        <f t="shared" si="4"/>
        <v>-3245</v>
      </c>
      <c r="I20" s="71">
        <f t="shared" si="4"/>
        <v>3445</v>
      </c>
      <c r="J20" s="71">
        <f t="shared" si="4"/>
        <v>0</v>
      </c>
      <c r="K20" s="72">
        <f t="shared" si="4"/>
        <v>0</v>
      </c>
    </row>
    <row r="21" spans="2:11" ht="15" customHeight="1">
      <c r="B21" s="786" t="s">
        <v>161</v>
      </c>
      <c r="C21" s="794" t="s">
        <v>162</v>
      </c>
      <c r="D21" s="87" t="s">
        <v>124</v>
      </c>
      <c r="E21" s="42">
        <v>8955</v>
      </c>
      <c r="F21" s="43">
        <v>8955</v>
      </c>
      <c r="G21" s="43">
        <v>0</v>
      </c>
      <c r="H21" s="43">
        <v>0</v>
      </c>
      <c r="I21" s="43">
        <v>0</v>
      </c>
      <c r="J21" s="43">
        <v>2552</v>
      </c>
      <c r="K21" s="44">
        <v>0</v>
      </c>
    </row>
    <row r="22" spans="2:11" ht="15" customHeight="1">
      <c r="B22" s="746"/>
      <c r="C22" s="792"/>
      <c r="D22" s="53" t="s">
        <v>129</v>
      </c>
      <c r="E22" s="39">
        <v>429586</v>
      </c>
      <c r="F22" s="40">
        <v>442840</v>
      </c>
      <c r="G22" s="40">
        <v>56860</v>
      </c>
      <c r="H22" s="40">
        <v>56860</v>
      </c>
      <c r="I22" s="40">
        <v>0</v>
      </c>
      <c r="J22" s="40">
        <v>23545</v>
      </c>
      <c r="K22" s="41">
        <v>613683</v>
      </c>
    </row>
    <row r="23" spans="2:11" ht="15" customHeight="1">
      <c r="B23" s="746"/>
      <c r="C23" s="782"/>
      <c r="D23" s="35"/>
      <c r="E23" s="39">
        <f>SUM(E21:E22)</f>
        <v>438541</v>
      </c>
      <c r="F23" s="40">
        <f aca="true" t="shared" si="5" ref="F23:K23">SUM(F21:F22)</f>
        <v>451795</v>
      </c>
      <c r="G23" s="40">
        <f t="shared" si="5"/>
        <v>56860</v>
      </c>
      <c r="H23" s="40">
        <f t="shared" si="5"/>
        <v>56860</v>
      </c>
      <c r="I23" s="40">
        <f t="shared" si="5"/>
        <v>0</v>
      </c>
      <c r="J23" s="40">
        <f t="shared" si="5"/>
        <v>26097</v>
      </c>
      <c r="K23" s="41">
        <f t="shared" si="5"/>
        <v>613683</v>
      </c>
    </row>
    <row r="24" spans="2:11" ht="15" customHeight="1">
      <c r="B24" s="746"/>
      <c r="C24" s="791" t="s">
        <v>163</v>
      </c>
      <c r="D24" s="53" t="s">
        <v>122</v>
      </c>
      <c r="E24" s="39">
        <v>334781</v>
      </c>
      <c r="F24" s="40">
        <v>312168</v>
      </c>
      <c r="G24" s="40">
        <v>-104779</v>
      </c>
      <c r="H24" s="40">
        <v>-104779</v>
      </c>
      <c r="I24" s="40">
        <v>127392</v>
      </c>
      <c r="J24" s="40">
        <v>76739</v>
      </c>
      <c r="K24" s="41">
        <v>192132</v>
      </c>
    </row>
    <row r="25" spans="2:11" ht="15" customHeight="1">
      <c r="B25" s="746"/>
      <c r="C25" s="792"/>
      <c r="D25" s="53" t="s">
        <v>123</v>
      </c>
      <c r="E25" s="39">
        <v>97743</v>
      </c>
      <c r="F25" s="40">
        <v>97743</v>
      </c>
      <c r="G25" s="40">
        <v>0</v>
      </c>
      <c r="H25" s="40">
        <v>0</v>
      </c>
      <c r="I25" s="40">
        <v>0</v>
      </c>
      <c r="J25" s="40">
        <v>86034</v>
      </c>
      <c r="K25" s="41">
        <v>14367</v>
      </c>
    </row>
    <row r="26" spans="2:11" ht="15" customHeight="1">
      <c r="B26" s="746"/>
      <c r="C26" s="792"/>
      <c r="D26" s="53" t="s">
        <v>127</v>
      </c>
      <c r="E26" s="39">
        <v>68522</v>
      </c>
      <c r="F26" s="40">
        <v>70136</v>
      </c>
      <c r="G26" s="40">
        <v>8385</v>
      </c>
      <c r="H26" s="40">
        <v>8385</v>
      </c>
      <c r="I26" s="40">
        <v>0</v>
      </c>
      <c r="J26" s="40">
        <v>0</v>
      </c>
      <c r="K26" s="41">
        <v>0</v>
      </c>
    </row>
    <row r="27" spans="2:11" ht="15" customHeight="1">
      <c r="B27" s="746"/>
      <c r="C27" s="792"/>
      <c r="D27" s="53" t="s">
        <v>134</v>
      </c>
      <c r="E27" s="39">
        <v>129310</v>
      </c>
      <c r="F27" s="40">
        <v>131842</v>
      </c>
      <c r="G27" s="40">
        <v>2222</v>
      </c>
      <c r="H27" s="40">
        <v>2222</v>
      </c>
      <c r="I27" s="40">
        <v>0</v>
      </c>
      <c r="J27" s="40">
        <v>90390</v>
      </c>
      <c r="K27" s="41">
        <v>480000</v>
      </c>
    </row>
    <row r="28" spans="2:11" ht="15" customHeight="1">
      <c r="B28" s="746"/>
      <c r="C28" s="792"/>
      <c r="D28" s="53" t="s">
        <v>139</v>
      </c>
      <c r="E28" s="39">
        <v>39437</v>
      </c>
      <c r="F28" s="40">
        <v>44529</v>
      </c>
      <c r="G28" s="40">
        <v>3087</v>
      </c>
      <c r="H28" s="40">
        <v>3087</v>
      </c>
      <c r="I28" s="40">
        <v>0</v>
      </c>
      <c r="J28" s="40">
        <v>5326</v>
      </c>
      <c r="K28" s="41">
        <v>0</v>
      </c>
    </row>
    <row r="29" spans="2:11" ht="15" customHeight="1" thickBot="1">
      <c r="B29" s="746"/>
      <c r="C29" s="785"/>
      <c r="D29" s="80"/>
      <c r="E29" s="81">
        <f>SUM(E24:E28)</f>
        <v>669793</v>
      </c>
      <c r="F29" s="82">
        <f aca="true" t="shared" si="6" ref="F29:K29">SUM(F24:F28)</f>
        <v>656418</v>
      </c>
      <c r="G29" s="82">
        <f t="shared" si="6"/>
        <v>-91085</v>
      </c>
      <c r="H29" s="82">
        <f t="shared" si="6"/>
        <v>-91085</v>
      </c>
      <c r="I29" s="82">
        <f t="shared" si="6"/>
        <v>127392</v>
      </c>
      <c r="J29" s="82">
        <f t="shared" si="6"/>
        <v>258489</v>
      </c>
      <c r="K29" s="83">
        <f t="shared" si="6"/>
        <v>686499</v>
      </c>
    </row>
    <row r="30" spans="2:11" ht="15" customHeight="1" thickBot="1">
      <c r="B30" s="745"/>
      <c r="C30" s="89"/>
      <c r="D30" s="88"/>
      <c r="E30" s="70">
        <f>E23+E29</f>
        <v>1108334</v>
      </c>
      <c r="F30" s="71">
        <f aca="true" t="shared" si="7" ref="F30:K30">F23+F29</f>
        <v>1108213</v>
      </c>
      <c r="G30" s="71">
        <f t="shared" si="7"/>
        <v>-34225</v>
      </c>
      <c r="H30" s="71">
        <f t="shared" si="7"/>
        <v>-34225</v>
      </c>
      <c r="I30" s="71">
        <f t="shared" si="7"/>
        <v>127392</v>
      </c>
      <c r="J30" s="71">
        <f t="shared" si="7"/>
        <v>284586</v>
      </c>
      <c r="K30" s="72">
        <f t="shared" si="7"/>
        <v>1300182</v>
      </c>
    </row>
    <row r="31" spans="2:11" ht="15" customHeight="1">
      <c r="B31" s="786" t="s">
        <v>164</v>
      </c>
      <c r="C31" s="787"/>
      <c r="D31" s="87" t="s">
        <v>122</v>
      </c>
      <c r="E31" s="42">
        <v>396148</v>
      </c>
      <c r="F31" s="43">
        <v>396148</v>
      </c>
      <c r="G31" s="43">
        <v>0</v>
      </c>
      <c r="H31" s="43">
        <v>0</v>
      </c>
      <c r="I31" s="43">
        <v>0</v>
      </c>
      <c r="J31" s="43">
        <v>37134</v>
      </c>
      <c r="K31" s="44">
        <v>578879</v>
      </c>
    </row>
    <row r="32" spans="2:11" ht="15" customHeight="1">
      <c r="B32" s="778"/>
      <c r="C32" s="542"/>
      <c r="D32" s="53" t="s">
        <v>123</v>
      </c>
      <c r="E32" s="39">
        <v>81418</v>
      </c>
      <c r="F32" s="40">
        <v>81418</v>
      </c>
      <c r="G32" s="40">
        <v>0</v>
      </c>
      <c r="H32" s="40">
        <v>0</v>
      </c>
      <c r="I32" s="40">
        <v>0</v>
      </c>
      <c r="J32" s="40">
        <v>30002</v>
      </c>
      <c r="K32" s="41">
        <v>0</v>
      </c>
    </row>
    <row r="33" spans="2:11" ht="15" customHeight="1" thickBot="1">
      <c r="B33" s="778"/>
      <c r="C33" s="542"/>
      <c r="D33" s="58" t="s">
        <v>126</v>
      </c>
      <c r="E33" s="81">
        <v>25691</v>
      </c>
      <c r="F33" s="82">
        <v>21705</v>
      </c>
      <c r="G33" s="82">
        <v>2748</v>
      </c>
      <c r="H33" s="82">
        <v>2748</v>
      </c>
      <c r="I33" s="82">
        <v>0</v>
      </c>
      <c r="J33" s="82">
        <v>0</v>
      </c>
      <c r="K33" s="83">
        <v>59651</v>
      </c>
    </row>
    <row r="34" spans="2:11" ht="15" customHeight="1" thickBot="1">
      <c r="B34" s="779"/>
      <c r="C34" s="780"/>
      <c r="D34" s="54"/>
      <c r="E34" s="70">
        <f>SUM(E31:E33)</f>
        <v>503257</v>
      </c>
      <c r="F34" s="71">
        <f aca="true" t="shared" si="8" ref="F34:K34">SUM(F31:F33)</f>
        <v>499271</v>
      </c>
      <c r="G34" s="71">
        <f t="shared" si="8"/>
        <v>2748</v>
      </c>
      <c r="H34" s="71">
        <f t="shared" si="8"/>
        <v>2748</v>
      </c>
      <c r="I34" s="71">
        <f t="shared" si="8"/>
        <v>0</v>
      </c>
      <c r="J34" s="71">
        <f t="shared" si="8"/>
        <v>67136</v>
      </c>
      <c r="K34" s="72">
        <f t="shared" si="8"/>
        <v>638530</v>
      </c>
    </row>
    <row r="35" spans="2:11" ht="15" customHeight="1" thickBot="1">
      <c r="B35" s="786" t="s">
        <v>165</v>
      </c>
      <c r="C35" s="787"/>
      <c r="D35" s="65" t="s">
        <v>122</v>
      </c>
      <c r="E35" s="90">
        <v>166090</v>
      </c>
      <c r="F35" s="91">
        <v>166090</v>
      </c>
      <c r="G35" s="91">
        <v>0</v>
      </c>
      <c r="H35" s="91">
        <v>0</v>
      </c>
      <c r="I35" s="91">
        <v>0</v>
      </c>
      <c r="J35" s="91">
        <v>0</v>
      </c>
      <c r="K35" s="92">
        <v>650706</v>
      </c>
    </row>
    <row r="36" spans="2:11" ht="15" customHeight="1" thickBot="1">
      <c r="B36" s="779"/>
      <c r="C36" s="780"/>
      <c r="D36" s="54"/>
      <c r="E36" s="70">
        <f>SUM(E35)</f>
        <v>166090</v>
      </c>
      <c r="F36" s="71">
        <f aca="true" t="shared" si="9" ref="F36:K36">SUM(F35)</f>
        <v>166090</v>
      </c>
      <c r="G36" s="71">
        <f t="shared" si="9"/>
        <v>0</v>
      </c>
      <c r="H36" s="71">
        <f t="shared" si="9"/>
        <v>0</v>
      </c>
      <c r="I36" s="71">
        <f t="shared" si="9"/>
        <v>0</v>
      </c>
      <c r="J36" s="71">
        <f t="shared" si="9"/>
        <v>0</v>
      </c>
      <c r="K36" s="72">
        <f t="shared" si="9"/>
        <v>650706</v>
      </c>
    </row>
    <row r="37" spans="2:11" ht="15" customHeight="1">
      <c r="B37" s="786" t="s">
        <v>166</v>
      </c>
      <c r="C37" s="787"/>
      <c r="D37" s="87" t="s">
        <v>124</v>
      </c>
      <c r="E37" s="42">
        <v>363851</v>
      </c>
      <c r="F37" s="43">
        <v>356114</v>
      </c>
      <c r="G37" s="43">
        <v>21721</v>
      </c>
      <c r="H37" s="43">
        <v>21721</v>
      </c>
      <c r="I37" s="43">
        <v>0</v>
      </c>
      <c r="J37" s="43">
        <v>845</v>
      </c>
      <c r="K37" s="44">
        <v>214151</v>
      </c>
    </row>
    <row r="38" spans="2:11" ht="15" customHeight="1">
      <c r="B38" s="778"/>
      <c r="C38" s="542"/>
      <c r="D38" s="53" t="s">
        <v>125</v>
      </c>
      <c r="E38" s="39">
        <v>86</v>
      </c>
      <c r="F38" s="40">
        <v>86</v>
      </c>
      <c r="G38" s="40">
        <v>0</v>
      </c>
      <c r="H38" s="40">
        <v>0</v>
      </c>
      <c r="I38" s="40">
        <v>0</v>
      </c>
      <c r="J38" s="40">
        <v>0</v>
      </c>
      <c r="K38" s="41">
        <v>0</v>
      </c>
    </row>
    <row r="39" spans="2:11" ht="15" customHeight="1">
      <c r="B39" s="778"/>
      <c r="C39" s="542"/>
      <c r="D39" s="53" t="s">
        <v>128</v>
      </c>
      <c r="E39" s="39">
        <v>21724</v>
      </c>
      <c r="F39" s="40">
        <v>21724</v>
      </c>
      <c r="G39" s="40">
        <v>0</v>
      </c>
      <c r="H39" s="40">
        <v>0</v>
      </c>
      <c r="I39" s="40">
        <v>0</v>
      </c>
      <c r="J39" s="40">
        <v>9924</v>
      </c>
      <c r="K39" s="41">
        <v>0</v>
      </c>
    </row>
    <row r="40" spans="2:11" ht="15" customHeight="1">
      <c r="B40" s="778"/>
      <c r="C40" s="542"/>
      <c r="D40" s="53" t="s">
        <v>132</v>
      </c>
      <c r="E40" s="39">
        <v>369781</v>
      </c>
      <c r="F40" s="40">
        <v>370270</v>
      </c>
      <c r="G40" s="40">
        <v>11840</v>
      </c>
      <c r="H40" s="40">
        <v>11840</v>
      </c>
      <c r="I40" s="40">
        <v>0</v>
      </c>
      <c r="J40" s="40">
        <v>1195</v>
      </c>
      <c r="K40" s="41">
        <v>683888</v>
      </c>
    </row>
    <row r="41" spans="2:11" ht="15" customHeight="1">
      <c r="B41" s="778"/>
      <c r="C41" s="542"/>
      <c r="D41" s="53" t="s">
        <v>133</v>
      </c>
      <c r="E41" s="39">
        <v>118</v>
      </c>
      <c r="F41" s="40">
        <v>181</v>
      </c>
      <c r="G41" s="40">
        <v>114</v>
      </c>
      <c r="H41" s="40">
        <v>114</v>
      </c>
      <c r="I41" s="40">
        <v>0</v>
      </c>
      <c r="J41" s="40">
        <v>0</v>
      </c>
      <c r="K41" s="41">
        <v>0</v>
      </c>
    </row>
    <row r="42" spans="2:11" ht="15" customHeight="1">
      <c r="B42" s="778"/>
      <c r="C42" s="542"/>
      <c r="D42" s="53" t="s">
        <v>139</v>
      </c>
      <c r="E42" s="39">
        <v>536224</v>
      </c>
      <c r="F42" s="40">
        <v>543072</v>
      </c>
      <c r="G42" s="40">
        <v>18775</v>
      </c>
      <c r="H42" s="40">
        <v>18775</v>
      </c>
      <c r="I42" s="40">
        <v>0</v>
      </c>
      <c r="J42" s="40">
        <v>8000</v>
      </c>
      <c r="K42" s="41">
        <v>0</v>
      </c>
    </row>
    <row r="43" spans="2:11" ht="15" customHeight="1">
      <c r="B43" s="778"/>
      <c r="C43" s="542"/>
      <c r="D43" s="53" t="s">
        <v>147</v>
      </c>
      <c r="E43" s="39">
        <v>143255</v>
      </c>
      <c r="F43" s="40">
        <v>124222</v>
      </c>
      <c r="G43" s="40">
        <v>71184</v>
      </c>
      <c r="H43" s="40">
        <v>71184</v>
      </c>
      <c r="I43" s="40">
        <v>0</v>
      </c>
      <c r="J43" s="40">
        <v>0</v>
      </c>
      <c r="K43" s="41">
        <v>132192</v>
      </c>
    </row>
    <row r="44" spans="2:11" ht="15" customHeight="1" thickBot="1">
      <c r="B44" s="778"/>
      <c r="C44" s="542"/>
      <c r="D44" s="58" t="s">
        <v>167</v>
      </c>
      <c r="E44" s="81">
        <v>297259</v>
      </c>
      <c r="F44" s="82">
        <v>266859</v>
      </c>
      <c r="G44" s="82">
        <v>17560</v>
      </c>
      <c r="H44" s="82">
        <v>17560</v>
      </c>
      <c r="I44" s="82">
        <v>0</v>
      </c>
      <c r="J44" s="82">
        <v>0</v>
      </c>
      <c r="K44" s="83">
        <v>0</v>
      </c>
    </row>
    <row r="45" spans="2:11" ht="15" customHeight="1" thickBot="1">
      <c r="B45" s="778"/>
      <c r="C45" s="542"/>
      <c r="D45" s="33"/>
      <c r="E45" s="93">
        <f aca="true" t="shared" si="10" ref="E45:K45">SUM(E37:E44)</f>
        <v>1732298</v>
      </c>
      <c r="F45" s="94">
        <f t="shared" si="10"/>
        <v>1682528</v>
      </c>
      <c r="G45" s="94">
        <f t="shared" si="10"/>
        <v>141194</v>
      </c>
      <c r="H45" s="94">
        <f t="shared" si="10"/>
        <v>141194</v>
      </c>
      <c r="I45" s="94">
        <f t="shared" si="10"/>
        <v>0</v>
      </c>
      <c r="J45" s="94">
        <f t="shared" si="10"/>
        <v>19964</v>
      </c>
      <c r="K45" s="95">
        <f t="shared" si="10"/>
        <v>1030231</v>
      </c>
    </row>
    <row r="46" spans="2:11" ht="15" customHeight="1" thickTop="1">
      <c r="B46" s="747" t="s">
        <v>137</v>
      </c>
      <c r="C46" s="788"/>
      <c r="D46" s="748"/>
      <c r="E46" s="753">
        <f>SUM('事業別(法非適用)1'!E23+'事業別(法非適用)1'!E77+'事業別(法非適用)2'!E9+'事業別(法非適用)2'!E17+'事業別(法非適用)2'!E20+'事業別(法非適用)2'!E30+'事業別(法非適用)2'!E34+'事業別(法非適用)2'!E36+'事業別(法非適用)2'!E45)</f>
        <v>54139990</v>
      </c>
      <c r="F46" s="723">
        <f>SUM('事業別(法非適用)1'!F23+'事業別(法非適用)1'!F77+'事業別(法非適用)2'!F9+'事業別(法非適用)2'!F17+'事業別(法非適用)2'!F20+'事業別(法非適用)2'!F30+'事業別(法非適用)2'!F34+'事業別(法非適用)2'!F36+'事業別(法非適用)2'!F45)</f>
        <v>54388535</v>
      </c>
      <c r="G46" s="723">
        <f>SUM('事業別(法非適用)1'!G23+'事業別(法非適用)1'!G77+'事業別(法非適用)2'!G9+'事業別(法非適用)2'!G17+'事業別(法非適用)2'!G20+'事業別(法非適用)2'!G30+'事業別(法非適用)2'!G34+'事業別(法非適用)2'!G36+'事業別(法非適用)2'!G45)</f>
        <v>381755</v>
      </c>
      <c r="H46" s="723">
        <f>SUM('事業別(法非適用)1'!H23+'事業別(法非適用)1'!H77+'事業別(法非適用)2'!H9+'事業別(法非適用)2'!H17+'事業別(法非適用)2'!H20+'事業別(法非適用)2'!H30+'事業別(法非適用)2'!H34+'事業別(法非適用)2'!H36+'事業別(法非適用)2'!H45)</f>
        <v>158704</v>
      </c>
      <c r="I46" s="723">
        <f>SUM('事業別(法非適用)1'!I23+'事業別(法非適用)1'!I77+'事業別(法非適用)2'!I9+'事業別(法非適用)2'!I17+'事業別(法非適用)2'!I20+'事業別(法非適用)2'!I30+'事業別(法非適用)2'!I34+'事業別(法非適用)2'!I36+'事業別(法非適用)2'!I45)</f>
        <v>339614</v>
      </c>
      <c r="J46" s="723">
        <f>SUM('事業別(法非適用)1'!J23+'事業別(法非適用)1'!J77+'事業別(法非適用)2'!J9+'事業別(法非適用)2'!J17+'事業別(法非適用)2'!J20+'事業別(法非適用)2'!J30+'事業別(法非適用)2'!J34+'事業別(法非適用)2'!J36+'事業別(法非適用)2'!J45)</f>
        <v>14600369</v>
      </c>
      <c r="K46" s="726">
        <f>SUM('事業別(法非適用)1'!K23+'事業別(法非適用)1'!K77+'事業別(法非適用)2'!K9+'事業別(法非適用)2'!K17+'事業別(法非適用)2'!K20+'事業別(法非適用)2'!K30+'事業別(法非適用)2'!K34+'事業別(法非適用)2'!K36+'事業別(法非適用)2'!K45)</f>
        <v>248750065</v>
      </c>
    </row>
    <row r="47" spans="2:11" ht="15" customHeight="1">
      <c r="B47" s="749"/>
      <c r="C47" s="789"/>
      <c r="D47" s="750"/>
      <c r="E47" s="754"/>
      <c r="F47" s="724"/>
      <c r="G47" s="724"/>
      <c r="H47" s="724"/>
      <c r="I47" s="724"/>
      <c r="J47" s="724"/>
      <c r="K47" s="727"/>
    </row>
    <row r="48" spans="2:11" ht="15" customHeight="1" thickBot="1">
      <c r="B48" s="751"/>
      <c r="C48" s="790"/>
      <c r="D48" s="752"/>
      <c r="E48" s="755"/>
      <c r="F48" s="725"/>
      <c r="G48" s="725"/>
      <c r="H48" s="725"/>
      <c r="I48" s="725"/>
      <c r="J48" s="725"/>
      <c r="K48" s="728"/>
    </row>
    <row r="49" ht="14.25" thickTop="1"/>
  </sheetData>
  <mergeCells count="30">
    <mergeCell ref="B2:K2"/>
    <mergeCell ref="J3:K3"/>
    <mergeCell ref="D4:D6"/>
    <mergeCell ref="E4:E6"/>
    <mergeCell ref="F4:F6"/>
    <mergeCell ref="G4:G6"/>
    <mergeCell ref="H4:H6"/>
    <mergeCell ref="I4:I6"/>
    <mergeCell ref="J4:J6"/>
    <mergeCell ref="K4:K6"/>
    <mergeCell ref="I46:I48"/>
    <mergeCell ref="J46:J48"/>
    <mergeCell ref="K46:K48"/>
    <mergeCell ref="B4:C6"/>
    <mergeCell ref="B7:C9"/>
    <mergeCell ref="C10:C11"/>
    <mergeCell ref="C12:C16"/>
    <mergeCell ref="B10:B17"/>
    <mergeCell ref="B18:C20"/>
    <mergeCell ref="C21:C23"/>
    <mergeCell ref="C24:C29"/>
    <mergeCell ref="B21:B30"/>
    <mergeCell ref="B31:C34"/>
    <mergeCell ref="B35:C36"/>
    <mergeCell ref="G46:G48"/>
    <mergeCell ref="H46:H48"/>
    <mergeCell ref="B37:C45"/>
    <mergeCell ref="B46:D48"/>
    <mergeCell ref="E46:E48"/>
    <mergeCell ref="F46:F48"/>
  </mergeCells>
  <printOptions/>
  <pageMargins left="1.1811023622047245" right="0.3937007874015748" top="0.7874015748031497" bottom="0.7874015748031497" header="0.5118110236220472" footer="0.5118110236220472"/>
  <pageSetup horizontalDpi="600" verticalDpi="600" orientation="portrait" paperSize="9" scale="70" r:id="rId1"/>
  <headerFooter alignWithMargins="0">
    <oddFooter>&amp;C&amp;16 14</oddFooter>
  </headerFooter>
</worksheet>
</file>

<file path=xl/worksheets/sheet16.xml><?xml version="1.0" encoding="utf-8"?>
<worksheet xmlns="http://schemas.openxmlformats.org/spreadsheetml/2006/main" xmlns:r="http://schemas.openxmlformats.org/officeDocument/2006/relationships">
  <dimension ref="B2:K49"/>
  <sheetViews>
    <sheetView workbookViewId="0" topLeftCell="A1">
      <selection activeCell="B2" sqref="B2"/>
    </sheetView>
  </sheetViews>
  <sheetFormatPr defaultColWidth="8.796875" defaultRowHeight="14.25"/>
  <cols>
    <col min="1" max="1" width="2.59765625" style="0" customWidth="1"/>
    <col min="2" max="2" width="11.59765625" style="21" customWidth="1"/>
    <col min="3" max="3" width="21.59765625" style="101" customWidth="1"/>
    <col min="4" max="7" width="11.59765625" style="0" customWidth="1"/>
    <col min="8" max="9" width="10.59765625" style="0" customWidth="1"/>
    <col min="10" max="11" width="11.59765625" style="0" customWidth="1"/>
  </cols>
  <sheetData>
    <row r="1" ht="14.25" thickBot="1"/>
    <row r="2" spans="10:11" ht="30" customHeight="1" thickBot="1" thickTop="1">
      <c r="J2" s="721" t="s">
        <v>245</v>
      </c>
      <c r="K2" s="722"/>
    </row>
    <row r="3" spans="10:11" ht="30" customHeight="1" thickTop="1">
      <c r="J3" s="129"/>
      <c r="K3" s="129"/>
    </row>
    <row r="4" spans="2:11" ht="24">
      <c r="B4" s="135" t="s">
        <v>250</v>
      </c>
      <c r="C4" s="135"/>
      <c r="D4" s="135"/>
      <c r="E4" s="135"/>
      <c r="F4" s="135"/>
      <c r="G4" s="135"/>
      <c r="H4" s="135"/>
      <c r="I4" s="135"/>
      <c r="J4" s="135"/>
      <c r="K4" s="135"/>
    </row>
    <row r="5" spans="2:11" ht="14.25" thickBot="1">
      <c r="B5" s="24"/>
      <c r="C5" s="96"/>
      <c r="D5" s="22"/>
      <c r="E5" s="22"/>
      <c r="F5" s="22"/>
      <c r="G5" s="22"/>
      <c r="H5" s="22"/>
      <c r="I5" s="22"/>
      <c r="J5" s="735" t="s">
        <v>113</v>
      </c>
      <c r="K5" s="736"/>
    </row>
    <row r="6" spans="2:11" ht="19.5" customHeight="1" thickTop="1">
      <c r="B6" s="737" t="s">
        <v>168</v>
      </c>
      <c r="C6" s="802" t="s">
        <v>115</v>
      </c>
      <c r="D6" s="757" t="s">
        <v>116</v>
      </c>
      <c r="E6" s="729" t="s">
        <v>117</v>
      </c>
      <c r="F6" s="729" t="s">
        <v>118</v>
      </c>
      <c r="G6" s="729" t="s">
        <v>119</v>
      </c>
      <c r="H6" s="729" t="s">
        <v>76</v>
      </c>
      <c r="I6" s="729" t="s">
        <v>78</v>
      </c>
      <c r="J6" s="729" t="s">
        <v>120</v>
      </c>
      <c r="K6" s="732" t="s">
        <v>101</v>
      </c>
    </row>
    <row r="7" spans="2:11" ht="19.5" customHeight="1">
      <c r="B7" s="738"/>
      <c r="C7" s="803"/>
      <c r="D7" s="758"/>
      <c r="E7" s="730"/>
      <c r="F7" s="730"/>
      <c r="G7" s="730"/>
      <c r="H7" s="730"/>
      <c r="I7" s="730"/>
      <c r="J7" s="730"/>
      <c r="K7" s="733"/>
    </row>
    <row r="8" spans="2:11" ht="19.5" customHeight="1" thickBot="1">
      <c r="B8" s="739"/>
      <c r="C8" s="804"/>
      <c r="D8" s="759"/>
      <c r="E8" s="731"/>
      <c r="F8" s="731"/>
      <c r="G8" s="731"/>
      <c r="H8" s="731"/>
      <c r="I8" s="731"/>
      <c r="J8" s="731"/>
      <c r="K8" s="734"/>
    </row>
    <row r="9" spans="2:11" ht="19.5" customHeight="1" thickBot="1" thickTop="1">
      <c r="B9" s="816" t="s">
        <v>122</v>
      </c>
      <c r="C9" s="109" t="s">
        <v>121</v>
      </c>
      <c r="D9" s="110">
        <v>11155275</v>
      </c>
      <c r="E9" s="111">
        <v>10832898</v>
      </c>
      <c r="F9" s="111">
        <f>D9-E9</f>
        <v>322377</v>
      </c>
      <c r="G9" s="111">
        <v>907099</v>
      </c>
      <c r="H9" s="111">
        <v>0</v>
      </c>
      <c r="I9" s="111">
        <v>0</v>
      </c>
      <c r="J9" s="111">
        <v>589936</v>
      </c>
      <c r="K9" s="112">
        <v>46984129</v>
      </c>
    </row>
    <row r="10" spans="2:11" ht="19.5" customHeight="1" thickBot="1">
      <c r="B10" s="806"/>
      <c r="C10" s="98"/>
      <c r="D10" s="70">
        <f>SUM(D9)</f>
        <v>11155275</v>
      </c>
      <c r="E10" s="71">
        <f aca="true" t="shared" si="0" ref="E10:K10">SUM(E9)</f>
        <v>10832898</v>
      </c>
      <c r="F10" s="71">
        <f t="shared" si="0"/>
        <v>322377</v>
      </c>
      <c r="G10" s="71">
        <f t="shared" si="0"/>
        <v>907099</v>
      </c>
      <c r="H10" s="71">
        <f t="shared" si="0"/>
        <v>0</v>
      </c>
      <c r="I10" s="71">
        <f t="shared" si="0"/>
        <v>0</v>
      </c>
      <c r="J10" s="71">
        <f t="shared" si="0"/>
        <v>589936</v>
      </c>
      <c r="K10" s="72">
        <f t="shared" si="0"/>
        <v>46984129</v>
      </c>
    </row>
    <row r="11" spans="2:11" ht="19.5" customHeight="1" thickBot="1">
      <c r="B11" s="805" t="s">
        <v>123</v>
      </c>
      <c r="C11" s="113" t="s">
        <v>121</v>
      </c>
      <c r="D11" s="103">
        <v>2653906</v>
      </c>
      <c r="E11" s="104">
        <v>2109495</v>
      </c>
      <c r="F11" s="104">
        <f>D11-E11</f>
        <v>544411</v>
      </c>
      <c r="G11" s="104">
        <v>570196</v>
      </c>
      <c r="H11" s="104">
        <v>0</v>
      </c>
      <c r="I11" s="104">
        <v>0</v>
      </c>
      <c r="J11" s="104">
        <v>14429</v>
      </c>
      <c r="K11" s="105">
        <v>5308659</v>
      </c>
    </row>
    <row r="12" spans="2:11" ht="19.5" customHeight="1" thickBot="1">
      <c r="B12" s="806"/>
      <c r="C12" s="98"/>
      <c r="D12" s="70">
        <f aca="true" t="shared" si="1" ref="D12:K12">SUM(D11)</f>
        <v>2653906</v>
      </c>
      <c r="E12" s="71">
        <f t="shared" si="1"/>
        <v>2109495</v>
      </c>
      <c r="F12" s="71">
        <f t="shared" si="1"/>
        <v>544411</v>
      </c>
      <c r="G12" s="71">
        <f t="shared" si="1"/>
        <v>570196</v>
      </c>
      <c r="H12" s="71">
        <f t="shared" si="1"/>
        <v>0</v>
      </c>
      <c r="I12" s="71">
        <f t="shared" si="1"/>
        <v>0</v>
      </c>
      <c r="J12" s="71">
        <f t="shared" si="1"/>
        <v>14429</v>
      </c>
      <c r="K12" s="72">
        <f t="shared" si="1"/>
        <v>5308659</v>
      </c>
    </row>
    <row r="13" spans="2:11" ht="19.5" customHeight="1">
      <c r="B13" s="815" t="s">
        <v>124</v>
      </c>
      <c r="C13" s="114" t="s">
        <v>121</v>
      </c>
      <c r="D13" s="106">
        <v>1236635</v>
      </c>
      <c r="E13" s="107">
        <v>1056341</v>
      </c>
      <c r="F13" s="107">
        <f>D13-E13</f>
        <v>180294</v>
      </c>
      <c r="G13" s="107">
        <v>180294</v>
      </c>
      <c r="H13" s="107">
        <v>0</v>
      </c>
      <c r="I13" s="107">
        <v>0</v>
      </c>
      <c r="J13" s="107">
        <v>9984</v>
      </c>
      <c r="K13" s="108">
        <v>6858489</v>
      </c>
    </row>
    <row r="14" spans="2:11" ht="19.5" customHeight="1" thickBot="1">
      <c r="B14" s="808"/>
      <c r="C14" s="102" t="s">
        <v>140</v>
      </c>
      <c r="D14" s="74">
        <v>3514215</v>
      </c>
      <c r="E14" s="75">
        <v>3449427</v>
      </c>
      <c r="F14" s="75">
        <f>D14-E14</f>
        <v>64788</v>
      </c>
      <c r="G14" s="75">
        <v>81683</v>
      </c>
      <c r="H14" s="75">
        <v>0</v>
      </c>
      <c r="I14" s="75">
        <v>0</v>
      </c>
      <c r="J14" s="75">
        <v>149296</v>
      </c>
      <c r="K14" s="76">
        <v>354445</v>
      </c>
    </row>
    <row r="15" spans="2:11" ht="19.5" customHeight="1" thickBot="1">
      <c r="B15" s="806"/>
      <c r="C15" s="99"/>
      <c r="D15" s="70">
        <f>SUM(D13:D14)</f>
        <v>4750850</v>
      </c>
      <c r="E15" s="71">
        <f aca="true" t="shared" si="2" ref="E15:K15">SUM(E13:E14)</f>
        <v>4505768</v>
      </c>
      <c r="F15" s="71">
        <f t="shared" si="2"/>
        <v>245082</v>
      </c>
      <c r="G15" s="71">
        <f t="shared" si="2"/>
        <v>261977</v>
      </c>
      <c r="H15" s="71">
        <f t="shared" si="2"/>
        <v>0</v>
      </c>
      <c r="I15" s="71">
        <f t="shared" si="2"/>
        <v>0</v>
      </c>
      <c r="J15" s="71">
        <f t="shared" si="2"/>
        <v>159280</v>
      </c>
      <c r="K15" s="72">
        <f t="shared" si="2"/>
        <v>7212934</v>
      </c>
    </row>
    <row r="16" spans="2:11" ht="19.5" customHeight="1" thickBot="1">
      <c r="B16" s="805" t="s">
        <v>125</v>
      </c>
      <c r="C16" s="113" t="s">
        <v>121</v>
      </c>
      <c r="D16" s="103">
        <v>822021</v>
      </c>
      <c r="E16" s="104">
        <v>615849</v>
      </c>
      <c r="F16" s="104">
        <f>D16-E16</f>
        <v>206172</v>
      </c>
      <c r="G16" s="104">
        <v>209829</v>
      </c>
      <c r="H16" s="104">
        <v>0</v>
      </c>
      <c r="I16" s="104">
        <v>0</v>
      </c>
      <c r="J16" s="104">
        <v>10207</v>
      </c>
      <c r="K16" s="105">
        <v>2673200</v>
      </c>
    </row>
    <row r="17" spans="2:11" ht="19.5" customHeight="1" thickBot="1">
      <c r="B17" s="806"/>
      <c r="C17" s="98"/>
      <c r="D17" s="70">
        <f aca="true" t="shared" si="3" ref="D17:K17">SUM(D16)</f>
        <v>822021</v>
      </c>
      <c r="E17" s="71">
        <f t="shared" si="3"/>
        <v>615849</v>
      </c>
      <c r="F17" s="71">
        <f t="shared" si="3"/>
        <v>206172</v>
      </c>
      <c r="G17" s="71">
        <f t="shared" si="3"/>
        <v>209829</v>
      </c>
      <c r="H17" s="71">
        <f t="shared" si="3"/>
        <v>0</v>
      </c>
      <c r="I17" s="71">
        <f t="shared" si="3"/>
        <v>0</v>
      </c>
      <c r="J17" s="71">
        <f t="shared" si="3"/>
        <v>10207</v>
      </c>
      <c r="K17" s="72">
        <f t="shared" si="3"/>
        <v>2673200</v>
      </c>
    </row>
    <row r="18" spans="2:11" ht="19.5" customHeight="1">
      <c r="B18" s="815" t="s">
        <v>126</v>
      </c>
      <c r="C18" s="114" t="s">
        <v>121</v>
      </c>
      <c r="D18" s="106">
        <v>884331</v>
      </c>
      <c r="E18" s="107">
        <v>875891</v>
      </c>
      <c r="F18" s="107">
        <f>D18-E18</f>
        <v>8440</v>
      </c>
      <c r="G18" s="107">
        <v>13271</v>
      </c>
      <c r="H18" s="107">
        <v>0</v>
      </c>
      <c r="I18" s="107">
        <v>0</v>
      </c>
      <c r="J18" s="107">
        <v>40503</v>
      </c>
      <c r="K18" s="108">
        <v>4582821</v>
      </c>
    </row>
    <row r="19" spans="2:11" ht="19.5" customHeight="1" thickBot="1">
      <c r="B19" s="808"/>
      <c r="C19" s="102" t="s">
        <v>169</v>
      </c>
      <c r="D19" s="74">
        <v>689906</v>
      </c>
      <c r="E19" s="75">
        <v>714186</v>
      </c>
      <c r="F19" s="75">
        <f>D19-E19</f>
        <v>-24280</v>
      </c>
      <c r="G19" s="75">
        <v>-23499</v>
      </c>
      <c r="H19" s="75">
        <v>674986</v>
      </c>
      <c r="I19" s="75">
        <v>0</v>
      </c>
      <c r="J19" s="75">
        <v>595458</v>
      </c>
      <c r="K19" s="76">
        <v>9153279</v>
      </c>
    </row>
    <row r="20" spans="2:11" ht="19.5" customHeight="1" thickBot="1">
      <c r="B20" s="806"/>
      <c r="C20" s="99"/>
      <c r="D20" s="70">
        <f aca="true" t="shared" si="4" ref="D20:K20">SUM(D18:D19)</f>
        <v>1574237</v>
      </c>
      <c r="E20" s="71">
        <f t="shared" si="4"/>
        <v>1590077</v>
      </c>
      <c r="F20" s="71">
        <f t="shared" si="4"/>
        <v>-15840</v>
      </c>
      <c r="G20" s="71">
        <f t="shared" si="4"/>
        <v>-10228</v>
      </c>
      <c r="H20" s="71">
        <f t="shared" si="4"/>
        <v>674986</v>
      </c>
      <c r="I20" s="71">
        <f t="shared" si="4"/>
        <v>0</v>
      </c>
      <c r="J20" s="71">
        <f t="shared" si="4"/>
        <v>635961</v>
      </c>
      <c r="K20" s="72">
        <f t="shared" si="4"/>
        <v>13736100</v>
      </c>
    </row>
    <row r="21" spans="2:11" ht="19.5" customHeight="1" thickBot="1">
      <c r="B21" s="805" t="s">
        <v>127</v>
      </c>
      <c r="C21" s="113" t="s">
        <v>121</v>
      </c>
      <c r="D21" s="103">
        <v>715934</v>
      </c>
      <c r="E21" s="104">
        <v>688297</v>
      </c>
      <c r="F21" s="104">
        <f>D21-E21</f>
        <v>27637</v>
      </c>
      <c r="G21" s="104">
        <v>31318</v>
      </c>
      <c r="H21" s="104">
        <v>0</v>
      </c>
      <c r="I21" s="104">
        <v>0</v>
      </c>
      <c r="J21" s="104">
        <v>17243</v>
      </c>
      <c r="K21" s="105">
        <v>5016343</v>
      </c>
    </row>
    <row r="22" spans="2:11" ht="19.5" customHeight="1" thickBot="1">
      <c r="B22" s="806"/>
      <c r="C22" s="98"/>
      <c r="D22" s="70">
        <f aca="true" t="shared" si="5" ref="D22:K22">SUM(D21)</f>
        <v>715934</v>
      </c>
      <c r="E22" s="71">
        <f t="shared" si="5"/>
        <v>688297</v>
      </c>
      <c r="F22" s="71">
        <f t="shared" si="5"/>
        <v>27637</v>
      </c>
      <c r="G22" s="71">
        <f t="shared" si="5"/>
        <v>31318</v>
      </c>
      <c r="H22" s="71">
        <f t="shared" si="5"/>
        <v>0</v>
      </c>
      <c r="I22" s="71">
        <f t="shared" si="5"/>
        <v>0</v>
      </c>
      <c r="J22" s="71">
        <f t="shared" si="5"/>
        <v>17243</v>
      </c>
      <c r="K22" s="72">
        <f t="shared" si="5"/>
        <v>5016343</v>
      </c>
    </row>
    <row r="23" spans="2:11" ht="19.5" customHeight="1" thickBot="1">
      <c r="B23" s="805" t="s">
        <v>128</v>
      </c>
      <c r="C23" s="113" t="s">
        <v>121</v>
      </c>
      <c r="D23" s="103">
        <v>323698</v>
      </c>
      <c r="E23" s="104">
        <v>264277</v>
      </c>
      <c r="F23" s="104">
        <f>D23-E23</f>
        <v>59421</v>
      </c>
      <c r="G23" s="104">
        <v>59573</v>
      </c>
      <c r="H23" s="104">
        <v>0</v>
      </c>
      <c r="I23" s="104">
        <v>0</v>
      </c>
      <c r="J23" s="104">
        <v>1794</v>
      </c>
      <c r="K23" s="105">
        <v>612516</v>
      </c>
    </row>
    <row r="24" spans="2:11" ht="19.5" customHeight="1" thickBot="1">
      <c r="B24" s="806"/>
      <c r="C24" s="98"/>
      <c r="D24" s="70">
        <f aca="true" t="shared" si="6" ref="D24:K24">SUM(D23)</f>
        <v>323698</v>
      </c>
      <c r="E24" s="71">
        <f t="shared" si="6"/>
        <v>264277</v>
      </c>
      <c r="F24" s="71">
        <f t="shared" si="6"/>
        <v>59421</v>
      </c>
      <c r="G24" s="71">
        <f t="shared" si="6"/>
        <v>59573</v>
      </c>
      <c r="H24" s="71">
        <f t="shared" si="6"/>
        <v>0</v>
      </c>
      <c r="I24" s="71">
        <f t="shared" si="6"/>
        <v>0</v>
      </c>
      <c r="J24" s="71">
        <f t="shared" si="6"/>
        <v>1794</v>
      </c>
      <c r="K24" s="72">
        <f t="shared" si="6"/>
        <v>612516</v>
      </c>
    </row>
    <row r="25" spans="2:11" ht="19.5" customHeight="1" thickBot="1">
      <c r="B25" s="805" t="s">
        <v>129</v>
      </c>
      <c r="C25" s="113" t="s">
        <v>121</v>
      </c>
      <c r="D25" s="103">
        <v>188815</v>
      </c>
      <c r="E25" s="104">
        <v>164659</v>
      </c>
      <c r="F25" s="104">
        <f>D25-E25</f>
        <v>24156</v>
      </c>
      <c r="G25" s="104">
        <v>24202</v>
      </c>
      <c r="H25" s="104">
        <v>0</v>
      </c>
      <c r="I25" s="104">
        <v>0</v>
      </c>
      <c r="J25" s="104">
        <v>1630</v>
      </c>
      <c r="K25" s="105">
        <v>343916</v>
      </c>
    </row>
    <row r="26" spans="2:11" ht="19.5" customHeight="1" thickBot="1">
      <c r="B26" s="806"/>
      <c r="C26" s="98"/>
      <c r="D26" s="70">
        <f aca="true" t="shared" si="7" ref="D26:K26">SUM(D25)</f>
        <v>188815</v>
      </c>
      <c r="E26" s="71">
        <f t="shared" si="7"/>
        <v>164659</v>
      </c>
      <c r="F26" s="71">
        <f t="shared" si="7"/>
        <v>24156</v>
      </c>
      <c r="G26" s="71">
        <f t="shared" si="7"/>
        <v>24202</v>
      </c>
      <c r="H26" s="71">
        <f t="shared" si="7"/>
        <v>0</v>
      </c>
      <c r="I26" s="71">
        <f t="shared" si="7"/>
        <v>0</v>
      </c>
      <c r="J26" s="71">
        <f t="shared" si="7"/>
        <v>1630</v>
      </c>
      <c r="K26" s="72">
        <f t="shared" si="7"/>
        <v>343916</v>
      </c>
    </row>
    <row r="27" spans="2:11" ht="19.5" customHeight="1" thickBot="1">
      <c r="B27" s="805" t="s">
        <v>130</v>
      </c>
      <c r="C27" s="113" t="s">
        <v>121</v>
      </c>
      <c r="D27" s="103">
        <v>207278</v>
      </c>
      <c r="E27" s="104">
        <v>190585</v>
      </c>
      <c r="F27" s="104">
        <f>D27-E27</f>
        <v>16693</v>
      </c>
      <c r="G27" s="104">
        <v>16869</v>
      </c>
      <c r="H27" s="104">
        <v>0</v>
      </c>
      <c r="I27" s="104">
        <v>0</v>
      </c>
      <c r="J27" s="104">
        <v>22838</v>
      </c>
      <c r="K27" s="105">
        <v>633905</v>
      </c>
    </row>
    <row r="28" spans="2:11" ht="19.5" customHeight="1" thickBot="1">
      <c r="B28" s="806"/>
      <c r="C28" s="98"/>
      <c r="D28" s="70">
        <f aca="true" t="shared" si="8" ref="D28:K28">SUM(D27)</f>
        <v>207278</v>
      </c>
      <c r="E28" s="71">
        <f t="shared" si="8"/>
        <v>190585</v>
      </c>
      <c r="F28" s="71">
        <f t="shared" si="8"/>
        <v>16693</v>
      </c>
      <c r="G28" s="71">
        <f t="shared" si="8"/>
        <v>16869</v>
      </c>
      <c r="H28" s="71">
        <f t="shared" si="8"/>
        <v>0</v>
      </c>
      <c r="I28" s="71">
        <f t="shared" si="8"/>
        <v>0</v>
      </c>
      <c r="J28" s="71">
        <f t="shared" si="8"/>
        <v>22838</v>
      </c>
      <c r="K28" s="72">
        <f t="shared" si="8"/>
        <v>633905</v>
      </c>
    </row>
    <row r="29" spans="2:11" ht="19.5" customHeight="1">
      <c r="B29" s="815" t="s">
        <v>131</v>
      </c>
      <c r="C29" s="114" t="s">
        <v>121</v>
      </c>
      <c r="D29" s="106">
        <v>386122</v>
      </c>
      <c r="E29" s="107">
        <v>355949</v>
      </c>
      <c r="F29" s="107">
        <f>D29-E29</f>
        <v>30173</v>
      </c>
      <c r="G29" s="107">
        <v>32327</v>
      </c>
      <c r="H29" s="107">
        <v>0</v>
      </c>
      <c r="I29" s="107">
        <v>0</v>
      </c>
      <c r="J29" s="107">
        <v>4022</v>
      </c>
      <c r="K29" s="108">
        <v>1137576</v>
      </c>
    </row>
    <row r="30" spans="2:11" ht="19.5" customHeight="1">
      <c r="B30" s="808"/>
      <c r="C30" s="115" t="s">
        <v>138</v>
      </c>
      <c r="D30" s="51">
        <v>15859</v>
      </c>
      <c r="E30" s="45">
        <v>12811</v>
      </c>
      <c r="F30" s="45">
        <f>D30-E30</f>
        <v>3048</v>
      </c>
      <c r="G30" s="45">
        <v>3048</v>
      </c>
      <c r="H30" s="45">
        <v>0</v>
      </c>
      <c r="I30" s="45">
        <v>0</v>
      </c>
      <c r="J30" s="45">
        <v>0</v>
      </c>
      <c r="K30" s="47">
        <v>256182</v>
      </c>
    </row>
    <row r="31" spans="2:11" ht="19.5" customHeight="1" thickBot="1">
      <c r="B31" s="808"/>
      <c r="C31" s="102" t="s">
        <v>140</v>
      </c>
      <c r="D31" s="74">
        <v>2480042</v>
      </c>
      <c r="E31" s="75">
        <v>2627009</v>
      </c>
      <c r="F31" s="75">
        <f>D31-E31</f>
        <v>-146967</v>
      </c>
      <c r="G31" s="75">
        <v>-143962</v>
      </c>
      <c r="H31" s="75">
        <v>0</v>
      </c>
      <c r="I31" s="75">
        <v>0</v>
      </c>
      <c r="J31" s="75">
        <v>144139</v>
      </c>
      <c r="K31" s="76">
        <v>1734201</v>
      </c>
    </row>
    <row r="32" spans="2:11" ht="19.5" customHeight="1" thickBot="1">
      <c r="B32" s="806"/>
      <c r="C32" s="99"/>
      <c r="D32" s="70">
        <f>SUM(D29:D31)</f>
        <v>2882023</v>
      </c>
      <c r="E32" s="71">
        <f aca="true" t="shared" si="9" ref="E32:K32">SUM(E29:E31)</f>
        <v>2995769</v>
      </c>
      <c r="F32" s="71">
        <f t="shared" si="9"/>
        <v>-113746</v>
      </c>
      <c r="G32" s="71">
        <f t="shared" si="9"/>
        <v>-108587</v>
      </c>
      <c r="H32" s="71">
        <f t="shared" si="9"/>
        <v>0</v>
      </c>
      <c r="I32" s="71">
        <f t="shared" si="9"/>
        <v>0</v>
      </c>
      <c r="J32" s="71">
        <f t="shared" si="9"/>
        <v>148161</v>
      </c>
      <c r="K32" s="72">
        <f t="shared" si="9"/>
        <v>3127959</v>
      </c>
    </row>
    <row r="33" spans="2:11" ht="19.5" customHeight="1" thickBot="1">
      <c r="B33" s="805" t="s">
        <v>132</v>
      </c>
      <c r="C33" s="113" t="s">
        <v>121</v>
      </c>
      <c r="D33" s="103">
        <v>518906</v>
      </c>
      <c r="E33" s="104">
        <v>364510</v>
      </c>
      <c r="F33" s="104">
        <f>D33-E33</f>
        <v>154396</v>
      </c>
      <c r="G33" s="104">
        <v>154452</v>
      </c>
      <c r="H33" s="104">
        <v>0</v>
      </c>
      <c r="I33" s="104">
        <v>0</v>
      </c>
      <c r="J33" s="104">
        <v>1378</v>
      </c>
      <c r="K33" s="105">
        <v>670614</v>
      </c>
    </row>
    <row r="34" spans="2:11" ht="19.5" customHeight="1" thickBot="1">
      <c r="B34" s="806"/>
      <c r="C34" s="98"/>
      <c r="D34" s="70">
        <f aca="true" t="shared" si="10" ref="D34:K34">SUM(D33)</f>
        <v>518906</v>
      </c>
      <c r="E34" s="71">
        <f t="shared" si="10"/>
        <v>364510</v>
      </c>
      <c r="F34" s="71">
        <f t="shared" si="10"/>
        <v>154396</v>
      </c>
      <c r="G34" s="71">
        <f t="shared" si="10"/>
        <v>154452</v>
      </c>
      <c r="H34" s="71">
        <f t="shared" si="10"/>
        <v>0</v>
      </c>
      <c r="I34" s="71">
        <f t="shared" si="10"/>
        <v>0</v>
      </c>
      <c r="J34" s="71">
        <f t="shared" si="10"/>
        <v>1378</v>
      </c>
      <c r="K34" s="72">
        <f t="shared" si="10"/>
        <v>670614</v>
      </c>
    </row>
    <row r="35" spans="2:11" ht="19.5" customHeight="1">
      <c r="B35" s="815" t="s">
        <v>133</v>
      </c>
      <c r="C35" s="114" t="s">
        <v>121</v>
      </c>
      <c r="D35" s="106">
        <v>259234</v>
      </c>
      <c r="E35" s="107">
        <v>220199</v>
      </c>
      <c r="F35" s="107">
        <f>D35-E35</f>
        <v>39035</v>
      </c>
      <c r="G35" s="107">
        <v>39157</v>
      </c>
      <c r="H35" s="107">
        <v>0</v>
      </c>
      <c r="I35" s="107">
        <v>0</v>
      </c>
      <c r="J35" s="107">
        <v>55691</v>
      </c>
      <c r="K35" s="108">
        <v>876601</v>
      </c>
    </row>
    <row r="36" spans="2:11" ht="19.5" customHeight="1" thickBot="1">
      <c r="B36" s="808"/>
      <c r="C36" s="102" t="s">
        <v>140</v>
      </c>
      <c r="D36" s="74">
        <v>2097770</v>
      </c>
      <c r="E36" s="75">
        <v>2250537</v>
      </c>
      <c r="F36" s="75">
        <f>D36-E36</f>
        <v>-152767</v>
      </c>
      <c r="G36" s="75">
        <v>-151483</v>
      </c>
      <c r="H36" s="75">
        <v>365699</v>
      </c>
      <c r="I36" s="75">
        <v>0</v>
      </c>
      <c r="J36" s="75">
        <v>184528</v>
      </c>
      <c r="K36" s="76">
        <v>3439417</v>
      </c>
    </row>
    <row r="37" spans="2:11" ht="19.5" customHeight="1" thickBot="1">
      <c r="B37" s="806"/>
      <c r="C37" s="99"/>
      <c r="D37" s="70">
        <f aca="true" t="shared" si="11" ref="D37:K37">SUM(D35:D36)</f>
        <v>2357004</v>
      </c>
      <c r="E37" s="71">
        <f t="shared" si="11"/>
        <v>2470736</v>
      </c>
      <c r="F37" s="71">
        <f t="shared" si="11"/>
        <v>-113732</v>
      </c>
      <c r="G37" s="71">
        <f t="shared" si="11"/>
        <v>-112326</v>
      </c>
      <c r="H37" s="71">
        <f t="shared" si="11"/>
        <v>365699</v>
      </c>
      <c r="I37" s="71">
        <f t="shared" si="11"/>
        <v>0</v>
      </c>
      <c r="J37" s="71">
        <f t="shared" si="11"/>
        <v>240219</v>
      </c>
      <c r="K37" s="72">
        <f t="shared" si="11"/>
        <v>4316018</v>
      </c>
    </row>
    <row r="38" spans="2:11" ht="19.5" customHeight="1" thickBot="1">
      <c r="B38" s="805" t="s">
        <v>134</v>
      </c>
      <c r="C38" s="113" t="s">
        <v>121</v>
      </c>
      <c r="D38" s="103">
        <v>523374</v>
      </c>
      <c r="E38" s="104">
        <v>516854</v>
      </c>
      <c r="F38" s="104">
        <f>D38-E38</f>
        <v>6520</v>
      </c>
      <c r="G38" s="104">
        <v>10022</v>
      </c>
      <c r="H38" s="104">
        <v>0</v>
      </c>
      <c r="I38" s="104">
        <v>0</v>
      </c>
      <c r="J38" s="104">
        <v>47951</v>
      </c>
      <c r="K38" s="105">
        <v>2761550</v>
      </c>
    </row>
    <row r="39" spans="2:11" ht="19.5" customHeight="1" thickBot="1">
      <c r="B39" s="806"/>
      <c r="C39" s="98"/>
      <c r="D39" s="70">
        <f aca="true" t="shared" si="12" ref="D39:K39">SUM(D38)</f>
        <v>523374</v>
      </c>
      <c r="E39" s="71">
        <f t="shared" si="12"/>
        <v>516854</v>
      </c>
      <c r="F39" s="71">
        <f t="shared" si="12"/>
        <v>6520</v>
      </c>
      <c r="G39" s="71">
        <f t="shared" si="12"/>
        <v>10022</v>
      </c>
      <c r="H39" s="71">
        <f t="shared" si="12"/>
        <v>0</v>
      </c>
      <c r="I39" s="71">
        <f t="shared" si="12"/>
        <v>0</v>
      </c>
      <c r="J39" s="71">
        <f t="shared" si="12"/>
        <v>47951</v>
      </c>
      <c r="K39" s="72">
        <f t="shared" si="12"/>
        <v>2761550</v>
      </c>
    </row>
    <row r="40" spans="2:11" ht="19.5" customHeight="1">
      <c r="B40" s="815" t="s">
        <v>139</v>
      </c>
      <c r="C40" s="114" t="s">
        <v>138</v>
      </c>
      <c r="D40" s="106">
        <v>24402</v>
      </c>
      <c r="E40" s="107">
        <v>24631</v>
      </c>
      <c r="F40" s="107">
        <f>D40-E40</f>
        <v>-229</v>
      </c>
      <c r="G40" s="107">
        <v>-233</v>
      </c>
      <c r="H40" s="107">
        <v>0</v>
      </c>
      <c r="I40" s="107">
        <v>0</v>
      </c>
      <c r="J40" s="107">
        <v>0</v>
      </c>
      <c r="K40" s="108">
        <v>9079</v>
      </c>
    </row>
    <row r="41" spans="2:11" ht="19.5" customHeight="1" thickBot="1">
      <c r="B41" s="808"/>
      <c r="C41" s="102" t="s">
        <v>140</v>
      </c>
      <c r="D41" s="74">
        <v>3295513</v>
      </c>
      <c r="E41" s="75">
        <v>3349513</v>
      </c>
      <c r="F41" s="75">
        <f>D41-E41</f>
        <v>-54000</v>
      </c>
      <c r="G41" s="75">
        <v>-54000</v>
      </c>
      <c r="H41" s="75">
        <v>0</v>
      </c>
      <c r="I41" s="75">
        <v>0</v>
      </c>
      <c r="J41" s="75">
        <v>241648</v>
      </c>
      <c r="K41" s="76">
        <v>2042028</v>
      </c>
    </row>
    <row r="42" spans="2:11" ht="19.5" customHeight="1" thickBot="1">
      <c r="B42" s="806"/>
      <c r="C42" s="99"/>
      <c r="D42" s="70">
        <f aca="true" t="shared" si="13" ref="D42:K42">SUM(D40:D41)</f>
        <v>3319915</v>
      </c>
      <c r="E42" s="71">
        <f t="shared" si="13"/>
        <v>3374144</v>
      </c>
      <c r="F42" s="71">
        <f t="shared" si="13"/>
        <v>-54229</v>
      </c>
      <c r="G42" s="71">
        <f t="shared" si="13"/>
        <v>-54233</v>
      </c>
      <c r="H42" s="71">
        <f t="shared" si="13"/>
        <v>0</v>
      </c>
      <c r="I42" s="71">
        <f t="shared" si="13"/>
        <v>0</v>
      </c>
      <c r="J42" s="71">
        <f t="shared" si="13"/>
        <v>241648</v>
      </c>
      <c r="K42" s="72">
        <f t="shared" si="13"/>
        <v>2051107</v>
      </c>
    </row>
    <row r="43" spans="2:11" ht="19.5" customHeight="1" thickBot="1">
      <c r="B43" s="805" t="s">
        <v>135</v>
      </c>
      <c r="C43" s="113" t="s">
        <v>121</v>
      </c>
      <c r="D43" s="103">
        <v>400753</v>
      </c>
      <c r="E43" s="104">
        <v>349821</v>
      </c>
      <c r="F43" s="104">
        <f>D43-E43</f>
        <v>50932</v>
      </c>
      <c r="G43" s="104">
        <v>52626</v>
      </c>
      <c r="H43" s="104">
        <v>0</v>
      </c>
      <c r="I43" s="104">
        <v>0</v>
      </c>
      <c r="J43" s="104">
        <v>2300</v>
      </c>
      <c r="K43" s="105">
        <v>1358719</v>
      </c>
    </row>
    <row r="44" spans="2:11" ht="19.5" customHeight="1" thickBot="1">
      <c r="B44" s="806"/>
      <c r="C44" s="98"/>
      <c r="D44" s="70">
        <f aca="true" t="shared" si="14" ref="D44:K44">SUM(D43)</f>
        <v>400753</v>
      </c>
      <c r="E44" s="71">
        <f t="shared" si="14"/>
        <v>349821</v>
      </c>
      <c r="F44" s="71">
        <f t="shared" si="14"/>
        <v>50932</v>
      </c>
      <c r="G44" s="71">
        <f t="shared" si="14"/>
        <v>52626</v>
      </c>
      <c r="H44" s="71">
        <f t="shared" si="14"/>
        <v>0</v>
      </c>
      <c r="I44" s="71">
        <f t="shared" si="14"/>
        <v>0</v>
      </c>
      <c r="J44" s="71">
        <f t="shared" si="14"/>
        <v>2300</v>
      </c>
      <c r="K44" s="72">
        <f t="shared" si="14"/>
        <v>1358719</v>
      </c>
    </row>
    <row r="45" spans="2:11" ht="19.5" customHeight="1" thickBot="1">
      <c r="B45" s="805" t="s">
        <v>136</v>
      </c>
      <c r="C45" s="113" t="s">
        <v>121</v>
      </c>
      <c r="D45" s="103">
        <v>144841</v>
      </c>
      <c r="E45" s="104">
        <v>160392</v>
      </c>
      <c r="F45" s="104">
        <f>D45-E45</f>
        <v>-15551</v>
      </c>
      <c r="G45" s="104">
        <v>-13205</v>
      </c>
      <c r="H45" s="104">
        <v>15551</v>
      </c>
      <c r="I45" s="104">
        <v>0</v>
      </c>
      <c r="J45" s="104">
        <v>310</v>
      </c>
      <c r="K45" s="105">
        <v>812416</v>
      </c>
    </row>
    <row r="46" spans="2:11" ht="19.5" customHeight="1" thickBot="1">
      <c r="B46" s="806"/>
      <c r="C46" s="98"/>
      <c r="D46" s="70">
        <f aca="true" t="shared" si="15" ref="D46:K46">SUM(D45)</f>
        <v>144841</v>
      </c>
      <c r="E46" s="71">
        <f t="shared" si="15"/>
        <v>160392</v>
      </c>
      <c r="F46" s="71">
        <f t="shared" si="15"/>
        <v>-15551</v>
      </c>
      <c r="G46" s="71">
        <f t="shared" si="15"/>
        <v>-13205</v>
      </c>
      <c r="H46" s="71">
        <f t="shared" si="15"/>
        <v>15551</v>
      </c>
      <c r="I46" s="71">
        <f t="shared" si="15"/>
        <v>0</v>
      </c>
      <c r="J46" s="71">
        <f t="shared" si="15"/>
        <v>310</v>
      </c>
      <c r="K46" s="72">
        <f t="shared" si="15"/>
        <v>812416</v>
      </c>
    </row>
    <row r="47" spans="2:11" ht="19.5" customHeight="1" thickTop="1">
      <c r="B47" s="747" t="s">
        <v>137</v>
      </c>
      <c r="C47" s="807"/>
      <c r="D47" s="812">
        <f>D10+D12+D15+D17+D20+D22+D24+D26+D28+D32+D34+D37+D39+D42+D44+D46</f>
        <v>32538830</v>
      </c>
      <c r="E47" s="723">
        <f aca="true" t="shared" si="16" ref="E47:K47">E10+E12+E15+E17+E20+E22+E24+E26+E28+E32+E34+E37+E39+E42+E44+E46</f>
        <v>31194131</v>
      </c>
      <c r="F47" s="723">
        <f t="shared" si="16"/>
        <v>1344699</v>
      </c>
      <c r="G47" s="723">
        <f t="shared" si="16"/>
        <v>1999584</v>
      </c>
      <c r="H47" s="723">
        <f t="shared" si="16"/>
        <v>1056236</v>
      </c>
      <c r="I47" s="723">
        <f t="shared" si="16"/>
        <v>0</v>
      </c>
      <c r="J47" s="723">
        <f t="shared" si="16"/>
        <v>2135285</v>
      </c>
      <c r="K47" s="726">
        <f t="shared" si="16"/>
        <v>97620085</v>
      </c>
    </row>
    <row r="48" spans="2:11" ht="19.5" customHeight="1">
      <c r="B48" s="808"/>
      <c r="C48" s="809"/>
      <c r="D48" s="813"/>
      <c r="E48" s="798"/>
      <c r="F48" s="798"/>
      <c r="G48" s="798"/>
      <c r="H48" s="798"/>
      <c r="I48" s="798"/>
      <c r="J48" s="798"/>
      <c r="K48" s="800"/>
    </row>
    <row r="49" spans="2:11" ht="19.5" customHeight="1" thickBot="1">
      <c r="B49" s="810"/>
      <c r="C49" s="811"/>
      <c r="D49" s="814"/>
      <c r="E49" s="799"/>
      <c r="F49" s="799"/>
      <c r="G49" s="799"/>
      <c r="H49" s="799"/>
      <c r="I49" s="799"/>
      <c r="J49" s="799"/>
      <c r="K49" s="801"/>
    </row>
    <row r="50" ht="14.25" thickTop="1"/>
  </sheetData>
  <mergeCells count="38">
    <mergeCell ref="B23:B24"/>
    <mergeCell ref="B25:B26"/>
    <mergeCell ref="B27:B28"/>
    <mergeCell ref="B29:B32"/>
    <mergeCell ref="B13:B15"/>
    <mergeCell ref="B16:B17"/>
    <mergeCell ref="B18:B20"/>
    <mergeCell ref="B21:B22"/>
    <mergeCell ref="J6:J8"/>
    <mergeCell ref="K6:K8"/>
    <mergeCell ref="B9:B10"/>
    <mergeCell ref="B11:B12"/>
    <mergeCell ref="F6:F8"/>
    <mergeCell ref="G6:G8"/>
    <mergeCell ref="H6:H8"/>
    <mergeCell ref="I6:I8"/>
    <mergeCell ref="B33:B34"/>
    <mergeCell ref="B35:B37"/>
    <mergeCell ref="B38:B39"/>
    <mergeCell ref="B40:B42"/>
    <mergeCell ref="B43:B44"/>
    <mergeCell ref="B45:B46"/>
    <mergeCell ref="B47:C49"/>
    <mergeCell ref="D47:D49"/>
    <mergeCell ref="E47:E49"/>
    <mergeCell ref="F47:F49"/>
    <mergeCell ref="G47:G49"/>
    <mergeCell ref="H47:H49"/>
    <mergeCell ref="J2:K2"/>
    <mergeCell ref="I47:I49"/>
    <mergeCell ref="J47:J49"/>
    <mergeCell ref="K47:K49"/>
    <mergeCell ref="B4:K4"/>
    <mergeCell ref="J5:K5"/>
    <mergeCell ref="B6:B8"/>
    <mergeCell ref="C6:C8"/>
    <mergeCell ref="D6:D8"/>
    <mergeCell ref="E6:E8"/>
  </mergeCells>
  <printOptions/>
  <pageMargins left="0.7874015748031497" right="0.3937007874015748" top="0.7874015748031497" bottom="0.7874015748031497" header="0.5118110236220472" footer="0.5118110236220472"/>
  <pageSetup horizontalDpi="600" verticalDpi="600" orientation="portrait" paperSize="9" scale="70" r:id="rId1"/>
  <headerFooter alignWithMargins="0">
    <oddFooter>&amp;C&amp;16 15</oddFooter>
  </headerFooter>
</worksheet>
</file>

<file path=xl/worksheets/sheet17.xml><?xml version="1.0" encoding="utf-8"?>
<worksheet xmlns="http://schemas.openxmlformats.org/spreadsheetml/2006/main" xmlns:r="http://schemas.openxmlformats.org/officeDocument/2006/relationships">
  <dimension ref="B2:J72"/>
  <sheetViews>
    <sheetView workbookViewId="0" topLeftCell="A1">
      <selection activeCell="A1" sqref="A1"/>
    </sheetView>
  </sheetViews>
  <sheetFormatPr defaultColWidth="8.796875" defaultRowHeight="14.25"/>
  <cols>
    <col min="1" max="1" width="2.59765625" style="0" customWidth="1"/>
    <col min="2" max="2" width="11.59765625" style="21" customWidth="1"/>
    <col min="3" max="3" width="27.19921875" style="101" customWidth="1"/>
    <col min="4" max="7" width="11.59765625" style="0" customWidth="1"/>
    <col min="8" max="8" width="10.59765625" style="0" customWidth="1"/>
    <col min="9" max="10" width="11.59765625" style="0" customWidth="1"/>
  </cols>
  <sheetData>
    <row r="2" spans="2:10" ht="24">
      <c r="B2" s="135" t="s">
        <v>251</v>
      </c>
      <c r="C2" s="135"/>
      <c r="D2" s="135"/>
      <c r="E2" s="135"/>
      <c r="F2" s="135"/>
      <c r="G2" s="135"/>
      <c r="H2" s="135"/>
      <c r="I2" s="135"/>
      <c r="J2" s="135"/>
    </row>
    <row r="3" spans="2:10" ht="14.25" thickBot="1">
      <c r="B3" s="24"/>
      <c r="C3" s="96"/>
      <c r="D3" s="22"/>
      <c r="E3" s="22"/>
      <c r="F3" s="22"/>
      <c r="G3" s="22"/>
      <c r="H3" s="22"/>
      <c r="I3" s="735" t="s">
        <v>113</v>
      </c>
      <c r="J3" s="736"/>
    </row>
    <row r="4" spans="2:10" ht="15" customHeight="1" thickTop="1">
      <c r="B4" s="772" t="s">
        <v>114</v>
      </c>
      <c r="C4" s="819" t="s">
        <v>115</v>
      </c>
      <c r="D4" s="763" t="s">
        <v>142</v>
      </c>
      <c r="E4" s="766" t="s">
        <v>143</v>
      </c>
      <c r="F4" s="766" t="s">
        <v>144</v>
      </c>
      <c r="G4" s="766" t="s">
        <v>145</v>
      </c>
      <c r="H4" s="766" t="s">
        <v>80</v>
      </c>
      <c r="I4" s="766" t="s">
        <v>120</v>
      </c>
      <c r="J4" s="769" t="s">
        <v>101</v>
      </c>
    </row>
    <row r="5" spans="2:10" ht="15" customHeight="1">
      <c r="B5" s="773"/>
      <c r="C5" s="820"/>
      <c r="D5" s="764"/>
      <c r="E5" s="767"/>
      <c r="F5" s="767"/>
      <c r="G5" s="767"/>
      <c r="H5" s="767"/>
      <c r="I5" s="767"/>
      <c r="J5" s="770"/>
    </row>
    <row r="6" spans="2:10" ht="15" customHeight="1" thickBot="1">
      <c r="B6" s="775"/>
      <c r="C6" s="821"/>
      <c r="D6" s="765"/>
      <c r="E6" s="768"/>
      <c r="F6" s="768"/>
      <c r="G6" s="768"/>
      <c r="H6" s="768"/>
      <c r="I6" s="768"/>
      <c r="J6" s="771"/>
    </row>
    <row r="7" spans="2:10" ht="15" customHeight="1" thickTop="1">
      <c r="B7" s="818" t="s">
        <v>122</v>
      </c>
      <c r="C7" s="117" t="s">
        <v>169</v>
      </c>
      <c r="D7" s="36">
        <v>19745194</v>
      </c>
      <c r="E7" s="37">
        <v>19769261</v>
      </c>
      <c r="F7" s="37">
        <v>49418</v>
      </c>
      <c r="G7" s="37">
        <v>0</v>
      </c>
      <c r="H7" s="37">
        <v>0</v>
      </c>
      <c r="I7" s="37">
        <v>5055565</v>
      </c>
      <c r="J7" s="38">
        <v>103019767</v>
      </c>
    </row>
    <row r="8" spans="2:10" ht="15" customHeight="1">
      <c r="B8" s="808"/>
      <c r="C8" s="116" t="s">
        <v>170</v>
      </c>
      <c r="D8" s="39">
        <v>149002</v>
      </c>
      <c r="E8" s="40">
        <v>147512</v>
      </c>
      <c r="F8" s="40">
        <v>1123</v>
      </c>
      <c r="G8" s="40">
        <v>0</v>
      </c>
      <c r="H8" s="40">
        <v>0</v>
      </c>
      <c r="I8" s="40">
        <v>87593</v>
      </c>
      <c r="J8" s="41">
        <v>1488578</v>
      </c>
    </row>
    <row r="9" spans="2:10" ht="15" customHeight="1">
      <c r="B9" s="808"/>
      <c r="C9" s="116" t="s">
        <v>171</v>
      </c>
      <c r="D9" s="39">
        <v>32695</v>
      </c>
      <c r="E9" s="40">
        <v>32695</v>
      </c>
      <c r="F9" s="40">
        <v>0</v>
      </c>
      <c r="G9" s="40">
        <v>0</v>
      </c>
      <c r="H9" s="40">
        <v>0</v>
      </c>
      <c r="I9" s="40">
        <v>32695</v>
      </c>
      <c r="J9" s="41">
        <v>114878</v>
      </c>
    </row>
    <row r="10" spans="2:10" ht="15" customHeight="1">
      <c r="B10" s="808"/>
      <c r="C10" s="116" t="s">
        <v>172</v>
      </c>
      <c r="D10" s="39">
        <v>338461</v>
      </c>
      <c r="E10" s="40">
        <v>338461</v>
      </c>
      <c r="F10" s="40">
        <v>0</v>
      </c>
      <c r="G10" s="40">
        <v>0</v>
      </c>
      <c r="H10" s="40">
        <v>0</v>
      </c>
      <c r="I10" s="40">
        <v>0</v>
      </c>
      <c r="J10" s="41">
        <v>1182574</v>
      </c>
    </row>
    <row r="11" spans="2:10" ht="15" customHeight="1">
      <c r="B11" s="808"/>
      <c r="C11" s="116" t="s">
        <v>173</v>
      </c>
      <c r="D11" s="39">
        <v>334781</v>
      </c>
      <c r="E11" s="40">
        <v>312168</v>
      </c>
      <c r="F11" s="40">
        <v>-104779</v>
      </c>
      <c r="G11" s="40">
        <v>-104779</v>
      </c>
      <c r="H11" s="40">
        <v>127392</v>
      </c>
      <c r="I11" s="40">
        <v>76739</v>
      </c>
      <c r="J11" s="41">
        <v>192132</v>
      </c>
    </row>
    <row r="12" spans="2:10" ht="15" customHeight="1">
      <c r="B12" s="808"/>
      <c r="C12" s="116" t="s">
        <v>164</v>
      </c>
      <c r="D12" s="39">
        <v>396148</v>
      </c>
      <c r="E12" s="40">
        <v>396148</v>
      </c>
      <c r="F12" s="40">
        <v>0</v>
      </c>
      <c r="G12" s="40">
        <v>0</v>
      </c>
      <c r="H12" s="40">
        <v>0</v>
      </c>
      <c r="I12" s="40">
        <v>37134</v>
      </c>
      <c r="J12" s="41">
        <v>578879</v>
      </c>
    </row>
    <row r="13" spans="2:10" ht="15" customHeight="1" thickBot="1">
      <c r="B13" s="808"/>
      <c r="C13" s="97" t="s">
        <v>165</v>
      </c>
      <c r="D13" s="81">
        <v>166090</v>
      </c>
      <c r="E13" s="82">
        <v>166090</v>
      </c>
      <c r="F13" s="82">
        <v>0</v>
      </c>
      <c r="G13" s="82">
        <v>0</v>
      </c>
      <c r="H13" s="82">
        <v>0</v>
      </c>
      <c r="I13" s="82">
        <v>0</v>
      </c>
      <c r="J13" s="83">
        <v>650706</v>
      </c>
    </row>
    <row r="14" spans="2:10" ht="15" customHeight="1" thickBot="1">
      <c r="B14" s="806"/>
      <c r="C14" s="98"/>
      <c r="D14" s="70">
        <f aca="true" t="shared" si="0" ref="D14:J14">SUM(D7:D13)</f>
        <v>21162371</v>
      </c>
      <c r="E14" s="71">
        <f t="shared" si="0"/>
        <v>21162335</v>
      </c>
      <c r="F14" s="71">
        <f t="shared" si="0"/>
        <v>-54238</v>
      </c>
      <c r="G14" s="71">
        <f t="shared" si="0"/>
        <v>-104779</v>
      </c>
      <c r="H14" s="71">
        <f t="shared" si="0"/>
        <v>127392</v>
      </c>
      <c r="I14" s="71">
        <f t="shared" si="0"/>
        <v>5289726</v>
      </c>
      <c r="J14" s="72">
        <f t="shared" si="0"/>
        <v>107227514</v>
      </c>
    </row>
    <row r="15" spans="2:10" ht="15" customHeight="1">
      <c r="B15" s="817" t="s">
        <v>123</v>
      </c>
      <c r="C15" s="119" t="s">
        <v>169</v>
      </c>
      <c r="D15" s="42">
        <v>2653784</v>
      </c>
      <c r="E15" s="43">
        <v>2680864</v>
      </c>
      <c r="F15" s="43">
        <v>9519</v>
      </c>
      <c r="G15" s="43">
        <v>0</v>
      </c>
      <c r="H15" s="43">
        <v>0</v>
      </c>
      <c r="I15" s="43">
        <v>411258</v>
      </c>
      <c r="J15" s="44">
        <v>10543905</v>
      </c>
    </row>
    <row r="16" spans="2:10" ht="15" customHeight="1">
      <c r="B16" s="808"/>
      <c r="C16" s="116" t="s">
        <v>173</v>
      </c>
      <c r="D16" s="39">
        <v>97743</v>
      </c>
      <c r="E16" s="40">
        <v>97743</v>
      </c>
      <c r="F16" s="40">
        <v>0</v>
      </c>
      <c r="G16" s="40">
        <v>0</v>
      </c>
      <c r="H16" s="40">
        <v>0</v>
      </c>
      <c r="I16" s="40">
        <v>86034</v>
      </c>
      <c r="J16" s="41">
        <v>14367</v>
      </c>
    </row>
    <row r="17" spans="2:10" ht="15" customHeight="1" thickBot="1">
      <c r="B17" s="808"/>
      <c r="C17" s="97" t="s">
        <v>164</v>
      </c>
      <c r="D17" s="81">
        <v>81418</v>
      </c>
      <c r="E17" s="82">
        <v>81418</v>
      </c>
      <c r="F17" s="82">
        <v>0</v>
      </c>
      <c r="G17" s="82">
        <v>0</v>
      </c>
      <c r="H17" s="82">
        <v>0</v>
      </c>
      <c r="I17" s="82">
        <v>30002</v>
      </c>
      <c r="J17" s="83">
        <v>0</v>
      </c>
    </row>
    <row r="18" spans="2:10" ht="15" customHeight="1" thickBot="1">
      <c r="B18" s="806"/>
      <c r="C18" s="98"/>
      <c r="D18" s="70">
        <f aca="true" t="shared" si="1" ref="D18:J18">SUM(D15:D17)</f>
        <v>2832945</v>
      </c>
      <c r="E18" s="71">
        <f t="shared" si="1"/>
        <v>2860025</v>
      </c>
      <c r="F18" s="71">
        <f t="shared" si="1"/>
        <v>9519</v>
      </c>
      <c r="G18" s="71">
        <f t="shared" si="1"/>
        <v>0</v>
      </c>
      <c r="H18" s="71">
        <f t="shared" si="1"/>
        <v>0</v>
      </c>
      <c r="I18" s="71">
        <f t="shared" si="1"/>
        <v>527294</v>
      </c>
      <c r="J18" s="72">
        <f t="shared" si="1"/>
        <v>10558272</v>
      </c>
    </row>
    <row r="19" spans="2:10" ht="15" customHeight="1">
      <c r="B19" s="773" t="s">
        <v>124</v>
      </c>
      <c r="C19" s="118" t="s">
        <v>141</v>
      </c>
      <c r="D19" s="50">
        <v>193988</v>
      </c>
      <c r="E19" s="48">
        <v>192445</v>
      </c>
      <c r="F19" s="48">
        <v>3401</v>
      </c>
      <c r="G19" s="48">
        <v>1204</v>
      </c>
      <c r="H19" s="48">
        <v>0</v>
      </c>
      <c r="I19" s="48">
        <v>54000</v>
      </c>
      <c r="J19" s="49">
        <v>1297887</v>
      </c>
    </row>
    <row r="20" spans="2:10" ht="15" customHeight="1">
      <c r="B20" s="808"/>
      <c r="C20" s="116" t="s">
        <v>169</v>
      </c>
      <c r="D20" s="39">
        <v>3130197</v>
      </c>
      <c r="E20" s="40">
        <v>3143313</v>
      </c>
      <c r="F20" s="40">
        <v>37806</v>
      </c>
      <c r="G20" s="40">
        <v>37427</v>
      </c>
      <c r="H20" s="40">
        <v>0</v>
      </c>
      <c r="I20" s="40">
        <v>1272138</v>
      </c>
      <c r="J20" s="41">
        <v>15763832</v>
      </c>
    </row>
    <row r="21" spans="2:10" ht="15" customHeight="1">
      <c r="B21" s="808"/>
      <c r="C21" s="116" t="s">
        <v>174</v>
      </c>
      <c r="D21" s="39">
        <v>383362</v>
      </c>
      <c r="E21" s="40">
        <v>381205</v>
      </c>
      <c r="F21" s="40">
        <v>4342</v>
      </c>
      <c r="G21" s="40">
        <v>2786</v>
      </c>
      <c r="H21" s="40">
        <v>0</v>
      </c>
      <c r="I21" s="40">
        <v>196662</v>
      </c>
      <c r="J21" s="41">
        <v>1503791</v>
      </c>
    </row>
    <row r="22" spans="2:10" ht="15" customHeight="1">
      <c r="B22" s="808"/>
      <c r="C22" s="116" t="s">
        <v>170</v>
      </c>
      <c r="D22" s="39">
        <v>840662</v>
      </c>
      <c r="E22" s="40">
        <v>830185</v>
      </c>
      <c r="F22" s="40">
        <v>2129</v>
      </c>
      <c r="G22" s="40">
        <v>2129</v>
      </c>
      <c r="H22" s="40">
        <v>0</v>
      </c>
      <c r="I22" s="40">
        <v>112500</v>
      </c>
      <c r="J22" s="41">
        <v>3352925</v>
      </c>
    </row>
    <row r="23" spans="2:10" ht="15" customHeight="1">
      <c r="B23" s="808"/>
      <c r="C23" s="116" t="s">
        <v>175</v>
      </c>
      <c r="D23" s="39">
        <v>4766</v>
      </c>
      <c r="E23" s="40">
        <v>4608</v>
      </c>
      <c r="F23" s="40">
        <v>175</v>
      </c>
      <c r="G23" s="40">
        <v>175</v>
      </c>
      <c r="H23" s="40">
        <v>0</v>
      </c>
      <c r="I23" s="40">
        <v>3413</v>
      </c>
      <c r="J23" s="41">
        <v>28479</v>
      </c>
    </row>
    <row r="24" spans="2:10" ht="15" customHeight="1">
      <c r="B24" s="808"/>
      <c r="C24" s="116" t="s">
        <v>160</v>
      </c>
      <c r="D24" s="39">
        <v>30466</v>
      </c>
      <c r="E24" s="40">
        <v>27505</v>
      </c>
      <c r="F24" s="40">
        <v>1199</v>
      </c>
      <c r="G24" s="40">
        <v>1199</v>
      </c>
      <c r="H24" s="40">
        <v>0</v>
      </c>
      <c r="I24" s="40">
        <v>0</v>
      </c>
      <c r="J24" s="41">
        <v>0</v>
      </c>
    </row>
    <row r="25" spans="2:10" ht="15" customHeight="1">
      <c r="B25" s="808"/>
      <c r="C25" s="116" t="s">
        <v>176</v>
      </c>
      <c r="D25" s="39">
        <v>8955</v>
      </c>
      <c r="E25" s="40">
        <v>8955</v>
      </c>
      <c r="F25" s="40">
        <v>0</v>
      </c>
      <c r="G25" s="40">
        <v>0</v>
      </c>
      <c r="H25" s="40">
        <v>0</v>
      </c>
      <c r="I25" s="40">
        <v>2552</v>
      </c>
      <c r="J25" s="41">
        <v>0</v>
      </c>
    </row>
    <row r="26" spans="2:10" ht="15" customHeight="1" thickBot="1">
      <c r="B26" s="808"/>
      <c r="C26" s="97" t="s">
        <v>166</v>
      </c>
      <c r="D26" s="81">
        <v>363851</v>
      </c>
      <c r="E26" s="82">
        <v>356114</v>
      </c>
      <c r="F26" s="82">
        <v>21721</v>
      </c>
      <c r="G26" s="82">
        <v>21721</v>
      </c>
      <c r="H26" s="82">
        <v>0</v>
      </c>
      <c r="I26" s="82">
        <v>845</v>
      </c>
      <c r="J26" s="83">
        <v>214151</v>
      </c>
    </row>
    <row r="27" spans="2:10" ht="15" customHeight="1" thickBot="1">
      <c r="B27" s="806"/>
      <c r="C27" s="98"/>
      <c r="D27" s="70">
        <f aca="true" t="shared" si="2" ref="D27:J27">SUM(D19:D26)</f>
        <v>4956247</v>
      </c>
      <c r="E27" s="71">
        <f t="shared" si="2"/>
        <v>4944330</v>
      </c>
      <c r="F27" s="71">
        <f t="shared" si="2"/>
        <v>70773</v>
      </c>
      <c r="G27" s="71">
        <f t="shared" si="2"/>
        <v>66641</v>
      </c>
      <c r="H27" s="71">
        <f t="shared" si="2"/>
        <v>0</v>
      </c>
      <c r="I27" s="71">
        <f t="shared" si="2"/>
        <v>1642110</v>
      </c>
      <c r="J27" s="72">
        <f t="shared" si="2"/>
        <v>22161065</v>
      </c>
    </row>
    <row r="28" spans="2:10" ht="15" customHeight="1">
      <c r="B28" s="773" t="s">
        <v>125</v>
      </c>
      <c r="C28" s="118" t="s">
        <v>141</v>
      </c>
      <c r="D28" s="50">
        <v>745989</v>
      </c>
      <c r="E28" s="48">
        <v>750875</v>
      </c>
      <c r="F28" s="48">
        <v>45007</v>
      </c>
      <c r="G28" s="48">
        <v>45007</v>
      </c>
      <c r="H28" s="48">
        <v>0</v>
      </c>
      <c r="I28" s="48">
        <v>304469</v>
      </c>
      <c r="J28" s="49">
        <v>3603428</v>
      </c>
    </row>
    <row r="29" spans="2:10" ht="15" customHeight="1">
      <c r="B29" s="808"/>
      <c r="C29" s="116" t="s">
        <v>169</v>
      </c>
      <c r="D29" s="39">
        <v>2776785</v>
      </c>
      <c r="E29" s="40">
        <v>2767679</v>
      </c>
      <c r="F29" s="40">
        <v>2185</v>
      </c>
      <c r="G29" s="40">
        <v>2185</v>
      </c>
      <c r="H29" s="40">
        <v>0</v>
      </c>
      <c r="I29" s="40">
        <v>753084</v>
      </c>
      <c r="J29" s="41">
        <v>14051914</v>
      </c>
    </row>
    <row r="30" spans="2:10" ht="15" customHeight="1">
      <c r="B30" s="808"/>
      <c r="C30" s="116" t="s">
        <v>174</v>
      </c>
      <c r="D30" s="39">
        <v>36585</v>
      </c>
      <c r="E30" s="40">
        <v>36465</v>
      </c>
      <c r="F30" s="40">
        <v>1</v>
      </c>
      <c r="G30" s="40">
        <v>1</v>
      </c>
      <c r="H30" s="40">
        <v>0</v>
      </c>
      <c r="I30" s="40">
        <v>26360</v>
      </c>
      <c r="J30" s="41">
        <v>350961</v>
      </c>
    </row>
    <row r="31" spans="2:10" ht="15" customHeight="1">
      <c r="B31" s="808"/>
      <c r="C31" s="116" t="s">
        <v>170</v>
      </c>
      <c r="D31" s="39">
        <v>121034</v>
      </c>
      <c r="E31" s="40">
        <v>119226</v>
      </c>
      <c r="F31" s="40">
        <v>69</v>
      </c>
      <c r="G31" s="40">
        <v>69</v>
      </c>
      <c r="H31" s="40">
        <v>0</v>
      </c>
      <c r="I31" s="40">
        <v>94481</v>
      </c>
      <c r="J31" s="41">
        <v>3268228</v>
      </c>
    </row>
    <row r="32" spans="2:10" ht="15" customHeight="1" thickBot="1">
      <c r="B32" s="808"/>
      <c r="C32" s="97" t="s">
        <v>166</v>
      </c>
      <c r="D32" s="81">
        <v>86</v>
      </c>
      <c r="E32" s="82">
        <v>86</v>
      </c>
      <c r="F32" s="82">
        <v>0</v>
      </c>
      <c r="G32" s="82">
        <v>0</v>
      </c>
      <c r="H32" s="82">
        <v>0</v>
      </c>
      <c r="I32" s="82">
        <v>0</v>
      </c>
      <c r="J32" s="83">
        <v>0</v>
      </c>
    </row>
    <row r="33" spans="2:10" ht="15" customHeight="1" thickBot="1">
      <c r="B33" s="806"/>
      <c r="C33" s="98"/>
      <c r="D33" s="70">
        <f aca="true" t="shared" si="3" ref="D33:J33">SUM(D28:D32)</f>
        <v>3680479</v>
      </c>
      <c r="E33" s="71">
        <f t="shared" si="3"/>
        <v>3674331</v>
      </c>
      <c r="F33" s="71">
        <f t="shared" si="3"/>
        <v>47262</v>
      </c>
      <c r="G33" s="71">
        <f t="shared" si="3"/>
        <v>47262</v>
      </c>
      <c r="H33" s="71">
        <f t="shared" si="3"/>
        <v>0</v>
      </c>
      <c r="I33" s="71">
        <f t="shared" si="3"/>
        <v>1178394</v>
      </c>
      <c r="J33" s="72">
        <f t="shared" si="3"/>
        <v>21274531</v>
      </c>
    </row>
    <row r="34" spans="2:10" ht="15" customHeight="1">
      <c r="B34" s="773" t="s">
        <v>126</v>
      </c>
      <c r="C34" s="118" t="s">
        <v>141</v>
      </c>
      <c r="D34" s="50">
        <v>1298136</v>
      </c>
      <c r="E34" s="48">
        <v>1298478</v>
      </c>
      <c r="F34" s="48">
        <v>834</v>
      </c>
      <c r="G34" s="48">
        <v>734</v>
      </c>
      <c r="H34" s="48">
        <v>0</v>
      </c>
      <c r="I34" s="48">
        <v>182311</v>
      </c>
      <c r="J34" s="49">
        <v>3984090</v>
      </c>
    </row>
    <row r="35" spans="2:10" ht="15" customHeight="1">
      <c r="B35" s="808"/>
      <c r="C35" s="116" t="s">
        <v>174</v>
      </c>
      <c r="D35" s="39">
        <v>293330</v>
      </c>
      <c r="E35" s="40">
        <v>293111</v>
      </c>
      <c r="F35" s="40">
        <v>60</v>
      </c>
      <c r="G35" s="40">
        <v>0</v>
      </c>
      <c r="H35" s="40">
        <v>0</v>
      </c>
      <c r="I35" s="40">
        <v>200978</v>
      </c>
      <c r="J35" s="41">
        <v>1247745</v>
      </c>
    </row>
    <row r="36" spans="2:10" ht="15" customHeight="1">
      <c r="B36" s="808"/>
      <c r="C36" s="116" t="s">
        <v>170</v>
      </c>
      <c r="D36" s="39">
        <v>878912</v>
      </c>
      <c r="E36" s="40">
        <v>868640</v>
      </c>
      <c r="F36" s="40">
        <v>1564</v>
      </c>
      <c r="G36" s="40">
        <v>0</v>
      </c>
      <c r="H36" s="40">
        <v>0</v>
      </c>
      <c r="I36" s="40">
        <v>204484</v>
      </c>
      <c r="J36" s="41">
        <v>3545810</v>
      </c>
    </row>
    <row r="37" spans="2:10" ht="15" customHeight="1">
      <c r="B37" s="808"/>
      <c r="C37" s="116" t="s">
        <v>177</v>
      </c>
      <c r="D37" s="39">
        <v>556468</v>
      </c>
      <c r="E37" s="40">
        <v>553714</v>
      </c>
      <c r="F37" s="40">
        <v>0</v>
      </c>
      <c r="G37" s="40">
        <v>0</v>
      </c>
      <c r="H37" s="40">
        <v>0</v>
      </c>
      <c r="I37" s="40">
        <v>179199</v>
      </c>
      <c r="J37" s="41">
        <v>1749000</v>
      </c>
    </row>
    <row r="38" spans="2:10" ht="15" customHeight="1">
      <c r="B38" s="808"/>
      <c r="C38" s="116" t="s">
        <v>175</v>
      </c>
      <c r="D38" s="39">
        <v>7103</v>
      </c>
      <c r="E38" s="40">
        <v>7103</v>
      </c>
      <c r="F38" s="40">
        <v>0</v>
      </c>
      <c r="G38" s="40">
        <v>0</v>
      </c>
      <c r="H38" s="40">
        <v>0</v>
      </c>
      <c r="I38" s="40">
        <v>5966</v>
      </c>
      <c r="J38" s="41">
        <v>125753</v>
      </c>
    </row>
    <row r="39" spans="2:10" ht="15" customHeight="1">
      <c r="B39" s="808"/>
      <c r="C39" s="116" t="s">
        <v>178</v>
      </c>
      <c r="D39" s="39">
        <v>49404</v>
      </c>
      <c r="E39" s="40">
        <v>48821</v>
      </c>
      <c r="F39" s="40">
        <v>0</v>
      </c>
      <c r="G39" s="40">
        <v>0</v>
      </c>
      <c r="H39" s="40">
        <v>0</v>
      </c>
      <c r="I39" s="40">
        <v>380</v>
      </c>
      <c r="J39" s="41">
        <v>99203</v>
      </c>
    </row>
    <row r="40" spans="2:10" ht="15" customHeight="1">
      <c r="B40" s="808"/>
      <c r="C40" s="116" t="s">
        <v>156</v>
      </c>
      <c r="D40" s="39">
        <v>54141</v>
      </c>
      <c r="E40" s="40">
        <v>54141</v>
      </c>
      <c r="F40" s="40">
        <v>0</v>
      </c>
      <c r="G40" s="40">
        <v>0</v>
      </c>
      <c r="H40" s="40">
        <v>0</v>
      </c>
      <c r="I40" s="40">
        <v>5943</v>
      </c>
      <c r="J40" s="41">
        <v>9781</v>
      </c>
    </row>
    <row r="41" spans="2:10" ht="15" customHeight="1">
      <c r="B41" s="808"/>
      <c r="C41" s="116" t="s">
        <v>172</v>
      </c>
      <c r="D41" s="39">
        <v>178218</v>
      </c>
      <c r="E41" s="40">
        <v>428769</v>
      </c>
      <c r="F41" s="40">
        <v>164796</v>
      </c>
      <c r="G41" s="40">
        <v>43793</v>
      </c>
      <c r="H41" s="40">
        <v>0</v>
      </c>
      <c r="I41" s="40">
        <v>0</v>
      </c>
      <c r="J41" s="41">
        <v>0</v>
      </c>
    </row>
    <row r="42" spans="2:10" ht="15" customHeight="1" thickBot="1">
      <c r="B42" s="808"/>
      <c r="C42" s="97" t="s">
        <v>164</v>
      </c>
      <c r="D42" s="81">
        <v>25691</v>
      </c>
      <c r="E42" s="82">
        <v>21705</v>
      </c>
      <c r="F42" s="82">
        <v>2748</v>
      </c>
      <c r="G42" s="82">
        <v>2748</v>
      </c>
      <c r="H42" s="82">
        <v>0</v>
      </c>
      <c r="I42" s="82">
        <v>0</v>
      </c>
      <c r="J42" s="83">
        <v>59651</v>
      </c>
    </row>
    <row r="43" spans="2:10" ht="15" customHeight="1" thickBot="1">
      <c r="B43" s="806"/>
      <c r="C43" s="98"/>
      <c r="D43" s="70">
        <f aca="true" t="shared" si="4" ref="D43:J43">SUM(D34:D42)</f>
        <v>3341403</v>
      </c>
      <c r="E43" s="71">
        <f t="shared" si="4"/>
        <v>3574482</v>
      </c>
      <c r="F43" s="71">
        <f t="shared" si="4"/>
        <v>170002</v>
      </c>
      <c r="G43" s="71">
        <f t="shared" si="4"/>
        <v>47275</v>
      </c>
      <c r="H43" s="71">
        <f t="shared" si="4"/>
        <v>0</v>
      </c>
      <c r="I43" s="71">
        <f t="shared" si="4"/>
        <v>779261</v>
      </c>
      <c r="J43" s="72">
        <f t="shared" si="4"/>
        <v>10821033</v>
      </c>
    </row>
    <row r="44" spans="2:10" ht="15" customHeight="1">
      <c r="B44" s="773" t="s">
        <v>127</v>
      </c>
      <c r="C44" s="118" t="s">
        <v>141</v>
      </c>
      <c r="D44" s="50">
        <v>46487</v>
      </c>
      <c r="E44" s="48">
        <v>45570</v>
      </c>
      <c r="F44" s="48">
        <v>8594</v>
      </c>
      <c r="G44" s="48">
        <v>7594</v>
      </c>
      <c r="H44" s="48">
        <v>0</v>
      </c>
      <c r="I44" s="48">
        <v>24845</v>
      </c>
      <c r="J44" s="49">
        <v>619399</v>
      </c>
    </row>
    <row r="45" spans="2:10" ht="15" customHeight="1">
      <c r="B45" s="773"/>
      <c r="C45" s="116" t="s">
        <v>169</v>
      </c>
      <c r="D45" s="50">
        <v>2440620</v>
      </c>
      <c r="E45" s="48">
        <v>2492938</v>
      </c>
      <c r="F45" s="48">
        <v>27219</v>
      </c>
      <c r="G45" s="48">
        <v>2869</v>
      </c>
      <c r="H45" s="48">
        <v>0</v>
      </c>
      <c r="I45" s="48">
        <v>466081</v>
      </c>
      <c r="J45" s="49">
        <v>8394522</v>
      </c>
    </row>
    <row r="46" spans="2:10" ht="15" customHeight="1">
      <c r="B46" s="808"/>
      <c r="C46" s="116" t="s">
        <v>174</v>
      </c>
      <c r="D46" s="39">
        <v>222006</v>
      </c>
      <c r="E46" s="40">
        <v>220500</v>
      </c>
      <c r="F46" s="40">
        <v>5549</v>
      </c>
      <c r="G46" s="40">
        <v>5269</v>
      </c>
      <c r="H46" s="40">
        <v>0</v>
      </c>
      <c r="I46" s="40">
        <v>65014</v>
      </c>
      <c r="J46" s="41">
        <v>1299667</v>
      </c>
    </row>
    <row r="47" spans="2:10" ht="15" customHeight="1">
      <c r="B47" s="808"/>
      <c r="C47" s="116" t="s">
        <v>170</v>
      </c>
      <c r="D47" s="39">
        <v>96265</v>
      </c>
      <c r="E47" s="40">
        <v>89795</v>
      </c>
      <c r="F47" s="40">
        <v>5887</v>
      </c>
      <c r="G47" s="40">
        <v>5887</v>
      </c>
      <c r="H47" s="40">
        <v>0</v>
      </c>
      <c r="I47" s="40">
        <v>52238</v>
      </c>
      <c r="J47" s="41">
        <v>1072735</v>
      </c>
    </row>
    <row r="48" spans="2:10" ht="15" customHeight="1">
      <c r="B48" s="808"/>
      <c r="C48" s="116" t="s">
        <v>177</v>
      </c>
      <c r="D48" s="39">
        <v>13276</v>
      </c>
      <c r="E48" s="40">
        <v>12284</v>
      </c>
      <c r="F48" s="40">
        <v>2154</v>
      </c>
      <c r="G48" s="40">
        <v>2154</v>
      </c>
      <c r="H48" s="40">
        <v>0</v>
      </c>
      <c r="I48" s="40">
        <v>11395</v>
      </c>
      <c r="J48" s="41">
        <v>117550</v>
      </c>
    </row>
    <row r="49" spans="2:10" ht="15" customHeight="1">
      <c r="B49" s="808"/>
      <c r="C49" s="116" t="s">
        <v>178</v>
      </c>
      <c r="D49" s="39">
        <v>14158</v>
      </c>
      <c r="E49" s="40">
        <v>13647</v>
      </c>
      <c r="F49" s="40">
        <v>1715</v>
      </c>
      <c r="G49" s="40">
        <v>1715</v>
      </c>
      <c r="H49" s="40">
        <v>0</v>
      </c>
      <c r="I49" s="40">
        <v>1092</v>
      </c>
      <c r="J49" s="41">
        <v>30200</v>
      </c>
    </row>
    <row r="50" spans="2:10" ht="15" customHeight="1" thickBot="1">
      <c r="B50" s="808"/>
      <c r="C50" s="97" t="s">
        <v>173</v>
      </c>
      <c r="D50" s="81">
        <v>68522</v>
      </c>
      <c r="E50" s="82">
        <v>70136</v>
      </c>
      <c r="F50" s="82">
        <v>8385</v>
      </c>
      <c r="G50" s="82">
        <v>8385</v>
      </c>
      <c r="H50" s="82">
        <v>0</v>
      </c>
      <c r="I50" s="82">
        <v>0</v>
      </c>
      <c r="J50" s="83">
        <v>0</v>
      </c>
    </row>
    <row r="51" spans="2:10" ht="15" customHeight="1" thickBot="1">
      <c r="B51" s="806"/>
      <c r="C51" s="98"/>
      <c r="D51" s="70">
        <f aca="true" t="shared" si="5" ref="D51:J51">SUM(D44:D50)</f>
        <v>2901334</v>
      </c>
      <c r="E51" s="71">
        <f t="shared" si="5"/>
        <v>2944870</v>
      </c>
      <c r="F51" s="71">
        <f t="shared" si="5"/>
        <v>59503</v>
      </c>
      <c r="G51" s="71">
        <f t="shared" si="5"/>
        <v>33873</v>
      </c>
      <c r="H51" s="71">
        <f t="shared" si="5"/>
        <v>0</v>
      </c>
      <c r="I51" s="71">
        <f t="shared" si="5"/>
        <v>620665</v>
      </c>
      <c r="J51" s="72">
        <f t="shared" si="5"/>
        <v>11534073</v>
      </c>
    </row>
    <row r="52" spans="2:10" ht="15" customHeight="1">
      <c r="B52" s="773" t="s">
        <v>128</v>
      </c>
      <c r="C52" s="118" t="s">
        <v>141</v>
      </c>
      <c r="D52" s="50">
        <v>142082</v>
      </c>
      <c r="E52" s="48">
        <v>142057</v>
      </c>
      <c r="F52" s="48">
        <v>186</v>
      </c>
      <c r="G52" s="48">
        <v>186</v>
      </c>
      <c r="H52" s="48">
        <v>0</v>
      </c>
      <c r="I52" s="48">
        <v>42900</v>
      </c>
      <c r="J52" s="49">
        <v>630494</v>
      </c>
    </row>
    <row r="53" spans="2:10" ht="15" customHeight="1">
      <c r="B53" s="773"/>
      <c r="C53" s="116" t="s">
        <v>169</v>
      </c>
      <c r="D53" s="50">
        <v>1186318</v>
      </c>
      <c r="E53" s="48">
        <v>1273019</v>
      </c>
      <c r="F53" s="48">
        <v>1105</v>
      </c>
      <c r="G53" s="48">
        <v>1105</v>
      </c>
      <c r="H53" s="48">
        <v>0</v>
      </c>
      <c r="I53" s="48">
        <v>374000</v>
      </c>
      <c r="J53" s="49">
        <v>5227231</v>
      </c>
    </row>
    <row r="54" spans="2:10" ht="15" customHeight="1">
      <c r="B54" s="808"/>
      <c r="C54" s="116" t="s">
        <v>172</v>
      </c>
      <c r="D54" s="39">
        <v>69364</v>
      </c>
      <c r="E54" s="40">
        <v>70729</v>
      </c>
      <c r="F54" s="40">
        <v>301</v>
      </c>
      <c r="G54" s="40">
        <v>301</v>
      </c>
      <c r="H54" s="40">
        <v>0</v>
      </c>
      <c r="I54" s="40">
        <v>66260</v>
      </c>
      <c r="J54" s="41">
        <v>0</v>
      </c>
    </row>
    <row r="55" spans="2:10" ht="15" customHeight="1" thickBot="1">
      <c r="B55" s="808"/>
      <c r="C55" s="97" t="s">
        <v>166</v>
      </c>
      <c r="D55" s="81">
        <v>21724</v>
      </c>
      <c r="E55" s="82">
        <v>21724</v>
      </c>
      <c r="F55" s="82">
        <v>0</v>
      </c>
      <c r="G55" s="82">
        <v>0</v>
      </c>
      <c r="H55" s="82">
        <v>0</v>
      </c>
      <c r="I55" s="82">
        <v>9924</v>
      </c>
      <c r="J55" s="83">
        <v>0</v>
      </c>
    </row>
    <row r="56" spans="2:10" ht="15" customHeight="1" thickBot="1">
      <c r="B56" s="806"/>
      <c r="C56" s="98"/>
      <c r="D56" s="70">
        <f aca="true" t="shared" si="6" ref="D56:J56">SUM(D52:D55)</f>
        <v>1419488</v>
      </c>
      <c r="E56" s="71">
        <f t="shared" si="6"/>
        <v>1507529</v>
      </c>
      <c r="F56" s="71">
        <f t="shared" si="6"/>
        <v>1592</v>
      </c>
      <c r="G56" s="71">
        <f t="shared" si="6"/>
        <v>1592</v>
      </c>
      <c r="H56" s="71">
        <f t="shared" si="6"/>
        <v>0</v>
      </c>
      <c r="I56" s="71">
        <f t="shared" si="6"/>
        <v>493084</v>
      </c>
      <c r="J56" s="72">
        <f t="shared" si="6"/>
        <v>5857725</v>
      </c>
    </row>
    <row r="57" spans="2:10" ht="15" customHeight="1">
      <c r="B57" s="773" t="s">
        <v>129</v>
      </c>
      <c r="C57" s="118" t="s">
        <v>141</v>
      </c>
      <c r="D57" s="50">
        <v>196657</v>
      </c>
      <c r="E57" s="48">
        <v>197037</v>
      </c>
      <c r="F57" s="48">
        <v>80</v>
      </c>
      <c r="G57" s="48">
        <v>80</v>
      </c>
      <c r="H57" s="48">
        <v>0</v>
      </c>
      <c r="I57" s="48">
        <v>78924</v>
      </c>
      <c r="J57" s="49">
        <v>1350491</v>
      </c>
    </row>
    <row r="58" spans="2:10" ht="15" customHeight="1">
      <c r="B58" s="773"/>
      <c r="C58" s="116" t="s">
        <v>170</v>
      </c>
      <c r="D58" s="50">
        <v>150929</v>
      </c>
      <c r="E58" s="48">
        <v>150884</v>
      </c>
      <c r="F58" s="48">
        <v>77</v>
      </c>
      <c r="G58" s="48">
        <v>77</v>
      </c>
      <c r="H58" s="48">
        <v>0</v>
      </c>
      <c r="I58" s="48">
        <v>63600</v>
      </c>
      <c r="J58" s="49">
        <v>1000355</v>
      </c>
    </row>
    <row r="59" spans="2:10" ht="15" customHeight="1">
      <c r="B59" s="808"/>
      <c r="C59" s="116" t="s">
        <v>178</v>
      </c>
      <c r="D59" s="39">
        <v>178069</v>
      </c>
      <c r="E59" s="40">
        <v>165849</v>
      </c>
      <c r="F59" s="40">
        <v>35</v>
      </c>
      <c r="G59" s="40">
        <v>35</v>
      </c>
      <c r="H59" s="40">
        <v>0</v>
      </c>
      <c r="I59" s="40">
        <v>16750</v>
      </c>
      <c r="J59" s="41">
        <v>290200</v>
      </c>
    </row>
    <row r="60" spans="2:10" ht="15" customHeight="1" thickBot="1">
      <c r="B60" s="808"/>
      <c r="C60" s="97" t="s">
        <v>176</v>
      </c>
      <c r="D60" s="81">
        <v>429586</v>
      </c>
      <c r="E60" s="82">
        <v>442840</v>
      </c>
      <c r="F60" s="82">
        <v>56860</v>
      </c>
      <c r="G60" s="82">
        <v>56860</v>
      </c>
      <c r="H60" s="82">
        <v>0</v>
      </c>
      <c r="I60" s="82">
        <v>23545</v>
      </c>
      <c r="J60" s="83">
        <v>613683</v>
      </c>
    </row>
    <row r="61" spans="2:10" ht="15" customHeight="1" thickBot="1">
      <c r="B61" s="806"/>
      <c r="C61" s="98"/>
      <c r="D61" s="70">
        <f aca="true" t="shared" si="7" ref="D61:J61">SUM(D57:D60)</f>
        <v>955241</v>
      </c>
      <c r="E61" s="71">
        <f t="shared" si="7"/>
        <v>956610</v>
      </c>
      <c r="F61" s="71">
        <f t="shared" si="7"/>
        <v>57052</v>
      </c>
      <c r="G61" s="71">
        <f t="shared" si="7"/>
        <v>57052</v>
      </c>
      <c r="H61" s="71">
        <f t="shared" si="7"/>
        <v>0</v>
      </c>
      <c r="I61" s="71">
        <f t="shared" si="7"/>
        <v>182819</v>
      </c>
      <c r="J61" s="72">
        <f t="shared" si="7"/>
        <v>3254729</v>
      </c>
    </row>
    <row r="62" spans="2:10" ht="15" customHeight="1">
      <c r="B62" s="773" t="s">
        <v>130</v>
      </c>
      <c r="C62" s="118" t="s">
        <v>141</v>
      </c>
      <c r="D62" s="50">
        <v>38656</v>
      </c>
      <c r="E62" s="48">
        <v>38656</v>
      </c>
      <c r="F62" s="48">
        <v>0</v>
      </c>
      <c r="G62" s="48">
        <v>0</v>
      </c>
      <c r="H62" s="48">
        <v>0</v>
      </c>
      <c r="I62" s="48">
        <v>25481</v>
      </c>
      <c r="J62" s="49">
        <v>385265</v>
      </c>
    </row>
    <row r="63" spans="2:10" ht="15" customHeight="1">
      <c r="B63" s="773"/>
      <c r="C63" s="116" t="s">
        <v>169</v>
      </c>
      <c r="D63" s="50">
        <v>1089165</v>
      </c>
      <c r="E63" s="48">
        <v>1133299</v>
      </c>
      <c r="F63" s="48">
        <v>0</v>
      </c>
      <c r="G63" s="48">
        <v>0</v>
      </c>
      <c r="H63" s="48">
        <v>0</v>
      </c>
      <c r="I63" s="48">
        <v>508477</v>
      </c>
      <c r="J63" s="49">
        <v>6070841</v>
      </c>
    </row>
    <row r="64" spans="2:10" ht="15" customHeight="1">
      <c r="B64" s="808"/>
      <c r="C64" s="116" t="s">
        <v>174</v>
      </c>
      <c r="D64" s="39">
        <v>505610</v>
      </c>
      <c r="E64" s="40">
        <v>401736</v>
      </c>
      <c r="F64" s="40">
        <v>0</v>
      </c>
      <c r="G64" s="40">
        <v>0</v>
      </c>
      <c r="H64" s="40">
        <v>0</v>
      </c>
      <c r="I64" s="40">
        <v>80577</v>
      </c>
      <c r="J64" s="41">
        <v>1899509</v>
      </c>
    </row>
    <row r="65" spans="2:10" ht="15" customHeight="1">
      <c r="B65" s="808"/>
      <c r="C65" s="116" t="s">
        <v>170</v>
      </c>
      <c r="D65" s="39">
        <v>50286</v>
      </c>
      <c r="E65" s="40">
        <v>50286</v>
      </c>
      <c r="F65" s="40">
        <v>0</v>
      </c>
      <c r="G65" s="40">
        <v>0</v>
      </c>
      <c r="H65" s="40">
        <v>0</v>
      </c>
      <c r="I65" s="40">
        <v>39380</v>
      </c>
      <c r="J65" s="41">
        <v>478585</v>
      </c>
    </row>
    <row r="66" spans="2:10" ht="15" customHeight="1" thickBot="1">
      <c r="B66" s="808"/>
      <c r="C66" s="97" t="s">
        <v>177</v>
      </c>
      <c r="D66" s="81">
        <v>18360</v>
      </c>
      <c r="E66" s="82">
        <v>18360</v>
      </c>
      <c r="F66" s="82">
        <v>0</v>
      </c>
      <c r="G66" s="82">
        <v>0</v>
      </c>
      <c r="H66" s="82">
        <v>0</v>
      </c>
      <c r="I66" s="82">
        <v>14994</v>
      </c>
      <c r="J66" s="83">
        <v>64215</v>
      </c>
    </row>
    <row r="67" spans="2:10" ht="15" customHeight="1" thickBot="1">
      <c r="B67" s="806"/>
      <c r="C67" s="98"/>
      <c r="D67" s="70">
        <f aca="true" t="shared" si="8" ref="D67:J67">SUM(D62:D66)</f>
        <v>1702077</v>
      </c>
      <c r="E67" s="71">
        <f t="shared" si="8"/>
        <v>1642337</v>
      </c>
      <c r="F67" s="71">
        <f t="shared" si="8"/>
        <v>0</v>
      </c>
      <c r="G67" s="71">
        <f t="shared" si="8"/>
        <v>0</v>
      </c>
      <c r="H67" s="71">
        <f t="shared" si="8"/>
        <v>0</v>
      </c>
      <c r="I67" s="71">
        <f t="shared" si="8"/>
        <v>668909</v>
      </c>
      <c r="J67" s="72">
        <f t="shared" si="8"/>
        <v>8898415</v>
      </c>
    </row>
    <row r="68" spans="2:10" ht="15" customHeight="1">
      <c r="B68" s="773" t="s">
        <v>131</v>
      </c>
      <c r="C68" s="118" t="s">
        <v>141</v>
      </c>
      <c r="D68" s="50">
        <v>179895</v>
      </c>
      <c r="E68" s="48">
        <v>179818</v>
      </c>
      <c r="F68" s="48">
        <v>0</v>
      </c>
      <c r="G68" s="48">
        <v>0</v>
      </c>
      <c r="H68" s="48">
        <v>0</v>
      </c>
      <c r="I68" s="48">
        <v>84160</v>
      </c>
      <c r="J68" s="49">
        <v>745444</v>
      </c>
    </row>
    <row r="69" spans="2:10" ht="15" customHeight="1">
      <c r="B69" s="773"/>
      <c r="C69" s="116" t="s">
        <v>169</v>
      </c>
      <c r="D69" s="50">
        <v>792002</v>
      </c>
      <c r="E69" s="48">
        <v>778104</v>
      </c>
      <c r="F69" s="48">
        <v>3380</v>
      </c>
      <c r="G69" s="48">
        <v>0</v>
      </c>
      <c r="H69" s="48">
        <v>0</v>
      </c>
      <c r="I69" s="48">
        <v>147704</v>
      </c>
      <c r="J69" s="49">
        <v>3954773</v>
      </c>
    </row>
    <row r="70" spans="2:10" ht="15" customHeight="1">
      <c r="B70" s="808"/>
      <c r="C70" s="116" t="s">
        <v>174</v>
      </c>
      <c r="D70" s="39">
        <v>384358</v>
      </c>
      <c r="E70" s="40">
        <v>379088</v>
      </c>
      <c r="F70" s="40">
        <v>780</v>
      </c>
      <c r="G70" s="40">
        <v>0</v>
      </c>
      <c r="H70" s="40">
        <v>0</v>
      </c>
      <c r="I70" s="40">
        <v>27037</v>
      </c>
      <c r="J70" s="41">
        <v>1559290</v>
      </c>
    </row>
    <row r="71" spans="2:10" ht="15" customHeight="1" thickBot="1">
      <c r="B71" s="808"/>
      <c r="C71" s="97" t="s">
        <v>170</v>
      </c>
      <c r="D71" s="81">
        <v>255338</v>
      </c>
      <c r="E71" s="82">
        <v>255047</v>
      </c>
      <c r="F71" s="82">
        <v>0</v>
      </c>
      <c r="G71" s="82">
        <v>0</v>
      </c>
      <c r="H71" s="82">
        <v>0</v>
      </c>
      <c r="I71" s="82">
        <v>112794</v>
      </c>
      <c r="J71" s="83">
        <v>1962745</v>
      </c>
    </row>
    <row r="72" spans="2:10" ht="15" customHeight="1" thickBot="1">
      <c r="B72" s="806"/>
      <c r="C72" s="98"/>
      <c r="D72" s="70">
        <f aca="true" t="shared" si="9" ref="D72:J72">SUM(D68:D71)</f>
        <v>1611593</v>
      </c>
      <c r="E72" s="71">
        <f t="shared" si="9"/>
        <v>1592057</v>
      </c>
      <c r="F72" s="71">
        <f t="shared" si="9"/>
        <v>4160</v>
      </c>
      <c r="G72" s="71">
        <f t="shared" si="9"/>
        <v>0</v>
      </c>
      <c r="H72" s="71">
        <f t="shared" si="9"/>
        <v>0</v>
      </c>
      <c r="I72" s="71">
        <f t="shared" si="9"/>
        <v>371695</v>
      </c>
      <c r="J72" s="72">
        <f t="shared" si="9"/>
        <v>8222252</v>
      </c>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sheetData>
  <mergeCells count="21">
    <mergeCell ref="B2:J2"/>
    <mergeCell ref="I3:J3"/>
    <mergeCell ref="C4:C6"/>
    <mergeCell ref="D4:D6"/>
    <mergeCell ref="E4:E6"/>
    <mergeCell ref="F4:F6"/>
    <mergeCell ref="G4:G6"/>
    <mergeCell ref="H4:H6"/>
    <mergeCell ref="I4:I6"/>
    <mergeCell ref="J4:J6"/>
    <mergeCell ref="B4:B6"/>
    <mergeCell ref="B7:B14"/>
    <mergeCell ref="B44:B51"/>
    <mergeCell ref="B52:B56"/>
    <mergeCell ref="B57:B61"/>
    <mergeCell ref="B62:B67"/>
    <mergeCell ref="B68:B72"/>
    <mergeCell ref="B15:B18"/>
    <mergeCell ref="B19:B27"/>
    <mergeCell ref="B28:B33"/>
    <mergeCell ref="B34:B43"/>
  </mergeCells>
  <printOptions/>
  <pageMargins left="1.1811023622047245" right="0.3937007874015748" top="0.7874015748031497" bottom="0.7874015748031497" header="0.5118110236220472" footer="0.5118110236220472"/>
  <pageSetup horizontalDpi="600" verticalDpi="600" orientation="portrait" paperSize="9" scale="70" r:id="rId2"/>
  <headerFooter alignWithMargins="0">
    <oddFooter>&amp;C&amp;16 16</oddFooter>
  </headerFooter>
  <drawing r:id="rId1"/>
</worksheet>
</file>

<file path=xl/worksheets/sheet18.xml><?xml version="1.0" encoding="utf-8"?>
<worksheet xmlns="http://schemas.openxmlformats.org/spreadsheetml/2006/main" xmlns:r="http://schemas.openxmlformats.org/officeDocument/2006/relationships">
  <dimension ref="B2:J53"/>
  <sheetViews>
    <sheetView workbookViewId="0" topLeftCell="A1">
      <selection activeCell="A1" sqref="A1"/>
    </sheetView>
  </sheetViews>
  <sheetFormatPr defaultColWidth="8.796875" defaultRowHeight="14.25"/>
  <cols>
    <col min="1" max="1" width="2.59765625" style="0" customWidth="1"/>
    <col min="2" max="2" width="11.59765625" style="21" customWidth="1"/>
    <col min="3" max="3" width="27.19921875" style="101" customWidth="1"/>
    <col min="4" max="7" width="11.59765625" style="0" customWidth="1"/>
    <col min="8" max="8" width="10.59765625" style="0" customWidth="1"/>
    <col min="9" max="10" width="11.59765625" style="0" customWidth="1"/>
  </cols>
  <sheetData>
    <row r="2" spans="2:10" ht="24">
      <c r="B2" s="135" t="s">
        <v>251</v>
      </c>
      <c r="C2" s="135"/>
      <c r="D2" s="135"/>
      <c r="E2" s="135"/>
      <c r="F2" s="135"/>
      <c r="G2" s="135"/>
      <c r="H2" s="135"/>
      <c r="I2" s="135"/>
      <c r="J2" s="135"/>
    </row>
    <row r="3" spans="2:10" ht="14.25" thickBot="1">
      <c r="B3" s="24"/>
      <c r="C3" s="96"/>
      <c r="D3" s="22"/>
      <c r="E3" s="22"/>
      <c r="F3" s="22"/>
      <c r="G3" s="22"/>
      <c r="H3" s="22"/>
      <c r="I3" s="735" t="s">
        <v>113</v>
      </c>
      <c r="J3" s="736"/>
    </row>
    <row r="4" spans="2:10" ht="15" customHeight="1" thickTop="1">
      <c r="B4" s="772" t="s">
        <v>114</v>
      </c>
      <c r="C4" s="819" t="s">
        <v>115</v>
      </c>
      <c r="D4" s="763" t="s">
        <v>142</v>
      </c>
      <c r="E4" s="766" t="s">
        <v>143</v>
      </c>
      <c r="F4" s="766" t="s">
        <v>144</v>
      </c>
      <c r="G4" s="766" t="s">
        <v>145</v>
      </c>
      <c r="H4" s="766" t="s">
        <v>80</v>
      </c>
      <c r="I4" s="766" t="s">
        <v>120</v>
      </c>
      <c r="J4" s="769" t="s">
        <v>101</v>
      </c>
    </row>
    <row r="5" spans="2:10" ht="15" customHeight="1">
      <c r="B5" s="773"/>
      <c r="C5" s="820"/>
      <c r="D5" s="764"/>
      <c r="E5" s="767"/>
      <c r="F5" s="767"/>
      <c r="G5" s="767"/>
      <c r="H5" s="767"/>
      <c r="I5" s="767"/>
      <c r="J5" s="770"/>
    </row>
    <row r="6" spans="2:10" ht="15" customHeight="1" thickBot="1">
      <c r="B6" s="775"/>
      <c r="C6" s="821"/>
      <c r="D6" s="765"/>
      <c r="E6" s="768"/>
      <c r="F6" s="768"/>
      <c r="G6" s="768"/>
      <c r="H6" s="768"/>
      <c r="I6" s="768"/>
      <c r="J6" s="771"/>
    </row>
    <row r="7" spans="2:10" ht="15" customHeight="1" thickTop="1">
      <c r="B7" s="818" t="s">
        <v>132</v>
      </c>
      <c r="C7" s="117" t="s">
        <v>141</v>
      </c>
      <c r="D7" s="36">
        <v>607832</v>
      </c>
      <c r="E7" s="37">
        <v>609396</v>
      </c>
      <c r="F7" s="37">
        <v>6956</v>
      </c>
      <c r="G7" s="37">
        <v>6956</v>
      </c>
      <c r="H7" s="37">
        <v>0</v>
      </c>
      <c r="I7" s="37">
        <v>122255</v>
      </c>
      <c r="J7" s="38">
        <v>1690786</v>
      </c>
    </row>
    <row r="8" spans="2:10" ht="15" customHeight="1">
      <c r="B8" s="808"/>
      <c r="C8" s="116" t="s">
        <v>169</v>
      </c>
      <c r="D8" s="39">
        <v>1156849</v>
      </c>
      <c r="E8" s="40">
        <v>1151700</v>
      </c>
      <c r="F8" s="40">
        <v>17600</v>
      </c>
      <c r="G8" s="40">
        <v>17600</v>
      </c>
      <c r="H8" s="40">
        <v>0</v>
      </c>
      <c r="I8" s="40">
        <v>418432</v>
      </c>
      <c r="J8" s="41">
        <v>7456935</v>
      </c>
    </row>
    <row r="9" spans="2:10" ht="15" customHeight="1">
      <c r="B9" s="808"/>
      <c r="C9" s="116" t="s">
        <v>174</v>
      </c>
      <c r="D9" s="39">
        <v>334008</v>
      </c>
      <c r="E9" s="40">
        <v>330807</v>
      </c>
      <c r="F9" s="40">
        <v>2082</v>
      </c>
      <c r="G9" s="40">
        <v>2082</v>
      </c>
      <c r="H9" s="40">
        <v>0</v>
      </c>
      <c r="I9" s="40">
        <v>28603</v>
      </c>
      <c r="J9" s="41">
        <v>1419885</v>
      </c>
    </row>
    <row r="10" spans="2:10" ht="15" customHeight="1">
      <c r="B10" s="808"/>
      <c r="C10" s="116" t="s">
        <v>170</v>
      </c>
      <c r="D10" s="39">
        <v>346546</v>
      </c>
      <c r="E10" s="40">
        <v>346629</v>
      </c>
      <c r="F10" s="40">
        <v>4786</v>
      </c>
      <c r="G10" s="40">
        <v>4786</v>
      </c>
      <c r="H10" s="40">
        <v>0</v>
      </c>
      <c r="I10" s="40">
        <v>123684</v>
      </c>
      <c r="J10" s="41">
        <v>2745930</v>
      </c>
    </row>
    <row r="11" spans="2:10" ht="15" customHeight="1" thickBot="1">
      <c r="B11" s="808"/>
      <c r="C11" s="97" t="s">
        <v>166</v>
      </c>
      <c r="D11" s="81">
        <v>369781</v>
      </c>
      <c r="E11" s="82">
        <v>370270</v>
      </c>
      <c r="F11" s="82">
        <v>11840</v>
      </c>
      <c r="G11" s="82">
        <v>11840</v>
      </c>
      <c r="H11" s="82">
        <v>0</v>
      </c>
      <c r="I11" s="82">
        <v>1195</v>
      </c>
      <c r="J11" s="83">
        <v>683888</v>
      </c>
    </row>
    <row r="12" spans="2:10" ht="15" customHeight="1" thickBot="1">
      <c r="B12" s="806"/>
      <c r="C12" s="98"/>
      <c r="D12" s="70">
        <f aca="true" t="shared" si="0" ref="D12:J12">SUM(D7:D11)</f>
        <v>2815016</v>
      </c>
      <c r="E12" s="71">
        <f t="shared" si="0"/>
        <v>2808802</v>
      </c>
      <c r="F12" s="71">
        <f t="shared" si="0"/>
        <v>43264</v>
      </c>
      <c r="G12" s="71">
        <f t="shared" si="0"/>
        <v>43264</v>
      </c>
      <c r="H12" s="71">
        <f t="shared" si="0"/>
        <v>0</v>
      </c>
      <c r="I12" s="71">
        <f t="shared" si="0"/>
        <v>694169</v>
      </c>
      <c r="J12" s="72">
        <f t="shared" si="0"/>
        <v>13997424</v>
      </c>
    </row>
    <row r="13" spans="2:10" ht="15" customHeight="1">
      <c r="B13" s="817" t="s">
        <v>133</v>
      </c>
      <c r="C13" s="119" t="s">
        <v>141</v>
      </c>
      <c r="D13" s="42">
        <v>443321</v>
      </c>
      <c r="E13" s="43">
        <v>445379</v>
      </c>
      <c r="F13" s="43">
        <v>6876</v>
      </c>
      <c r="G13" s="43">
        <v>6876</v>
      </c>
      <c r="H13" s="43">
        <v>0</v>
      </c>
      <c r="I13" s="43">
        <v>200883</v>
      </c>
      <c r="J13" s="44">
        <v>2293727</v>
      </c>
    </row>
    <row r="14" spans="2:10" ht="15" customHeight="1">
      <c r="B14" s="773"/>
      <c r="C14" s="116" t="s">
        <v>174</v>
      </c>
      <c r="D14" s="50">
        <v>111560</v>
      </c>
      <c r="E14" s="48">
        <v>99006</v>
      </c>
      <c r="F14" s="48">
        <v>3217</v>
      </c>
      <c r="G14" s="48">
        <v>3217</v>
      </c>
      <c r="H14" s="48">
        <v>0</v>
      </c>
      <c r="I14" s="48">
        <v>47858</v>
      </c>
      <c r="J14" s="49">
        <v>656690</v>
      </c>
    </row>
    <row r="15" spans="2:10" ht="15" customHeight="1">
      <c r="B15" s="773"/>
      <c r="C15" s="116" t="s">
        <v>170</v>
      </c>
      <c r="D15" s="50">
        <v>183952</v>
      </c>
      <c r="E15" s="48">
        <v>175783</v>
      </c>
      <c r="F15" s="48">
        <v>8287</v>
      </c>
      <c r="G15" s="48">
        <v>8287</v>
      </c>
      <c r="H15" s="48">
        <v>0</v>
      </c>
      <c r="I15" s="48">
        <v>72686</v>
      </c>
      <c r="J15" s="49">
        <v>1512220</v>
      </c>
    </row>
    <row r="16" spans="2:10" ht="15" customHeight="1">
      <c r="B16" s="808"/>
      <c r="C16" s="116" t="s">
        <v>178</v>
      </c>
      <c r="D16" s="39">
        <v>52778</v>
      </c>
      <c r="E16" s="40">
        <v>54868</v>
      </c>
      <c r="F16" s="40">
        <v>1978</v>
      </c>
      <c r="G16" s="40">
        <v>1978</v>
      </c>
      <c r="H16" s="40">
        <v>0</v>
      </c>
      <c r="I16" s="40">
        <v>7374</v>
      </c>
      <c r="J16" s="41">
        <v>87604</v>
      </c>
    </row>
    <row r="17" spans="2:10" ht="15" customHeight="1" thickBot="1">
      <c r="B17" s="808"/>
      <c r="C17" s="97" t="s">
        <v>166</v>
      </c>
      <c r="D17" s="81">
        <v>118</v>
      </c>
      <c r="E17" s="82">
        <v>181</v>
      </c>
      <c r="F17" s="82">
        <v>114</v>
      </c>
      <c r="G17" s="82">
        <v>114</v>
      </c>
      <c r="H17" s="82">
        <v>0</v>
      </c>
      <c r="I17" s="82">
        <v>0</v>
      </c>
      <c r="J17" s="83">
        <v>0</v>
      </c>
    </row>
    <row r="18" spans="2:10" ht="15" customHeight="1" thickBot="1">
      <c r="B18" s="806"/>
      <c r="C18" s="98"/>
      <c r="D18" s="70">
        <f aca="true" t="shared" si="1" ref="D18:J18">SUM(D13:D17)</f>
        <v>791729</v>
      </c>
      <c r="E18" s="71">
        <f t="shared" si="1"/>
        <v>775217</v>
      </c>
      <c r="F18" s="71">
        <f t="shared" si="1"/>
        <v>20472</v>
      </c>
      <c r="G18" s="71">
        <f t="shared" si="1"/>
        <v>20472</v>
      </c>
      <c r="H18" s="71">
        <f t="shared" si="1"/>
        <v>0</v>
      </c>
      <c r="I18" s="71">
        <f t="shared" si="1"/>
        <v>328801</v>
      </c>
      <c r="J18" s="72">
        <f t="shared" si="1"/>
        <v>4550241</v>
      </c>
    </row>
    <row r="19" spans="2:10" ht="15" customHeight="1">
      <c r="B19" s="773" t="s">
        <v>134</v>
      </c>
      <c r="C19" s="118" t="s">
        <v>141</v>
      </c>
      <c r="D19" s="50">
        <v>229705</v>
      </c>
      <c r="E19" s="48">
        <v>234674</v>
      </c>
      <c r="F19" s="48">
        <v>3917</v>
      </c>
      <c r="G19" s="48">
        <v>3917</v>
      </c>
      <c r="H19" s="48">
        <v>0</v>
      </c>
      <c r="I19" s="48">
        <v>73900</v>
      </c>
      <c r="J19" s="49">
        <v>1084657</v>
      </c>
    </row>
    <row r="20" spans="2:10" ht="15" customHeight="1">
      <c r="B20" s="808"/>
      <c r="C20" s="116" t="s">
        <v>169</v>
      </c>
      <c r="D20" s="39">
        <v>15970</v>
      </c>
      <c r="E20" s="40">
        <v>15996</v>
      </c>
      <c r="F20" s="40">
        <v>770</v>
      </c>
      <c r="G20" s="40">
        <v>770</v>
      </c>
      <c r="H20" s="40">
        <v>0</v>
      </c>
      <c r="I20" s="40">
        <v>15935</v>
      </c>
      <c r="J20" s="41">
        <v>176863</v>
      </c>
    </row>
    <row r="21" spans="2:10" ht="15" customHeight="1">
      <c r="B21" s="808"/>
      <c r="C21" s="116" t="s">
        <v>170</v>
      </c>
      <c r="D21" s="39">
        <v>112012</v>
      </c>
      <c r="E21" s="40">
        <v>112266</v>
      </c>
      <c r="F21" s="40">
        <v>590</v>
      </c>
      <c r="G21" s="40">
        <v>590</v>
      </c>
      <c r="H21" s="40">
        <v>0</v>
      </c>
      <c r="I21" s="40">
        <v>84284</v>
      </c>
      <c r="J21" s="41">
        <v>883124</v>
      </c>
    </row>
    <row r="22" spans="2:10" ht="15" customHeight="1" thickBot="1">
      <c r="B22" s="808"/>
      <c r="C22" s="97" t="s">
        <v>173</v>
      </c>
      <c r="D22" s="81">
        <v>129310</v>
      </c>
      <c r="E22" s="82">
        <v>131842</v>
      </c>
      <c r="F22" s="82">
        <v>2222</v>
      </c>
      <c r="G22" s="82">
        <v>2222</v>
      </c>
      <c r="H22" s="82">
        <v>0</v>
      </c>
      <c r="I22" s="82">
        <v>90390</v>
      </c>
      <c r="J22" s="83">
        <v>480000</v>
      </c>
    </row>
    <row r="23" spans="2:10" ht="15" customHeight="1" thickBot="1">
      <c r="B23" s="806"/>
      <c r="C23" s="98"/>
      <c r="D23" s="70">
        <f aca="true" t="shared" si="2" ref="D23:J23">SUM(D19:D22)</f>
        <v>486997</v>
      </c>
      <c r="E23" s="71">
        <f t="shared" si="2"/>
        <v>494778</v>
      </c>
      <c r="F23" s="71">
        <f t="shared" si="2"/>
        <v>7499</v>
      </c>
      <c r="G23" s="71">
        <f t="shared" si="2"/>
        <v>7499</v>
      </c>
      <c r="H23" s="71">
        <f t="shared" si="2"/>
        <v>0</v>
      </c>
      <c r="I23" s="71">
        <f t="shared" si="2"/>
        <v>264509</v>
      </c>
      <c r="J23" s="72">
        <f t="shared" si="2"/>
        <v>2624644</v>
      </c>
    </row>
    <row r="24" spans="2:10" ht="15" customHeight="1">
      <c r="B24" s="773" t="s">
        <v>139</v>
      </c>
      <c r="C24" s="118" t="s">
        <v>141</v>
      </c>
      <c r="D24" s="50">
        <v>602956</v>
      </c>
      <c r="E24" s="48">
        <v>579054</v>
      </c>
      <c r="F24" s="48">
        <v>28328</v>
      </c>
      <c r="G24" s="48">
        <v>28328</v>
      </c>
      <c r="H24" s="48">
        <v>0</v>
      </c>
      <c r="I24" s="48">
        <v>103923</v>
      </c>
      <c r="J24" s="49">
        <v>2433508</v>
      </c>
    </row>
    <row r="25" spans="2:10" ht="15" customHeight="1">
      <c r="B25" s="808"/>
      <c r="C25" s="116" t="s">
        <v>169</v>
      </c>
      <c r="D25" s="39">
        <v>541219</v>
      </c>
      <c r="E25" s="40">
        <v>518753</v>
      </c>
      <c r="F25" s="40">
        <v>15056</v>
      </c>
      <c r="G25" s="40">
        <v>15056</v>
      </c>
      <c r="H25" s="40">
        <v>0</v>
      </c>
      <c r="I25" s="40">
        <v>266840</v>
      </c>
      <c r="J25" s="41">
        <v>2218696</v>
      </c>
    </row>
    <row r="26" spans="2:10" ht="15" customHeight="1">
      <c r="B26" s="808"/>
      <c r="C26" s="116" t="s">
        <v>174</v>
      </c>
      <c r="D26" s="39">
        <v>1171834</v>
      </c>
      <c r="E26" s="40">
        <v>1158786</v>
      </c>
      <c r="F26" s="40">
        <v>23579</v>
      </c>
      <c r="G26" s="40">
        <v>17237</v>
      </c>
      <c r="H26" s="40">
        <v>0</v>
      </c>
      <c r="I26" s="40">
        <v>639191</v>
      </c>
      <c r="J26" s="41">
        <v>5952084</v>
      </c>
    </row>
    <row r="27" spans="2:10" ht="15" customHeight="1">
      <c r="B27" s="808"/>
      <c r="C27" s="116" t="s">
        <v>170</v>
      </c>
      <c r="D27" s="39">
        <v>74177</v>
      </c>
      <c r="E27" s="40">
        <v>73250</v>
      </c>
      <c r="F27" s="40">
        <v>1232</v>
      </c>
      <c r="G27" s="40">
        <v>1232</v>
      </c>
      <c r="H27" s="40">
        <v>0</v>
      </c>
      <c r="I27" s="40">
        <v>38290</v>
      </c>
      <c r="J27" s="41">
        <v>436691</v>
      </c>
    </row>
    <row r="28" spans="2:10" ht="15" customHeight="1">
      <c r="B28" s="808"/>
      <c r="C28" s="116" t="s">
        <v>178</v>
      </c>
      <c r="D28" s="121">
        <v>1256</v>
      </c>
      <c r="E28" s="122">
        <v>1343</v>
      </c>
      <c r="F28" s="122">
        <v>1</v>
      </c>
      <c r="G28" s="122">
        <v>1</v>
      </c>
      <c r="H28" s="122">
        <v>0</v>
      </c>
      <c r="I28" s="122">
        <v>10</v>
      </c>
      <c r="J28" s="123">
        <v>17900</v>
      </c>
    </row>
    <row r="29" spans="2:10" ht="15" customHeight="1">
      <c r="B29" s="808"/>
      <c r="C29" s="120" t="s">
        <v>173</v>
      </c>
      <c r="D29" s="121">
        <v>39437</v>
      </c>
      <c r="E29" s="122">
        <v>44529</v>
      </c>
      <c r="F29" s="122">
        <v>3087</v>
      </c>
      <c r="G29" s="122">
        <v>3087</v>
      </c>
      <c r="H29" s="122">
        <v>0</v>
      </c>
      <c r="I29" s="122">
        <v>5326</v>
      </c>
      <c r="J29" s="123">
        <v>0</v>
      </c>
    </row>
    <row r="30" spans="2:10" ht="15" customHeight="1" thickBot="1">
      <c r="B30" s="808"/>
      <c r="C30" s="97" t="s">
        <v>166</v>
      </c>
      <c r="D30" s="81">
        <v>536224</v>
      </c>
      <c r="E30" s="82">
        <v>543072</v>
      </c>
      <c r="F30" s="82">
        <v>18775</v>
      </c>
      <c r="G30" s="82">
        <v>18775</v>
      </c>
      <c r="H30" s="82">
        <v>0</v>
      </c>
      <c r="I30" s="82">
        <v>8000</v>
      </c>
      <c r="J30" s="83">
        <v>0</v>
      </c>
    </row>
    <row r="31" spans="2:10" ht="15" customHeight="1" thickBot="1">
      <c r="B31" s="806"/>
      <c r="C31" s="98"/>
      <c r="D31" s="70">
        <f aca="true" t="shared" si="3" ref="D31:J31">SUM(D24:D30)</f>
        <v>2967103</v>
      </c>
      <c r="E31" s="71">
        <f t="shared" si="3"/>
        <v>2918787</v>
      </c>
      <c r="F31" s="71">
        <f t="shared" si="3"/>
        <v>90058</v>
      </c>
      <c r="G31" s="71">
        <f t="shared" si="3"/>
        <v>83716</v>
      </c>
      <c r="H31" s="71">
        <f t="shared" si="3"/>
        <v>0</v>
      </c>
      <c r="I31" s="71">
        <f t="shared" si="3"/>
        <v>1061580</v>
      </c>
      <c r="J31" s="72">
        <f t="shared" si="3"/>
        <v>11058879</v>
      </c>
    </row>
    <row r="32" spans="2:10" ht="15" customHeight="1">
      <c r="B32" s="773" t="s">
        <v>147</v>
      </c>
      <c r="C32" s="118" t="s">
        <v>141</v>
      </c>
      <c r="D32" s="50">
        <v>101626</v>
      </c>
      <c r="E32" s="48">
        <v>101571</v>
      </c>
      <c r="F32" s="48">
        <v>531</v>
      </c>
      <c r="G32" s="48">
        <v>531</v>
      </c>
      <c r="H32" s="48">
        <v>0</v>
      </c>
      <c r="I32" s="48">
        <v>51900</v>
      </c>
      <c r="J32" s="49">
        <v>299486</v>
      </c>
    </row>
    <row r="33" spans="2:10" ht="15" customHeight="1">
      <c r="B33" s="808"/>
      <c r="C33" s="116" t="s">
        <v>174</v>
      </c>
      <c r="D33" s="39">
        <v>81000</v>
      </c>
      <c r="E33" s="40">
        <v>81046</v>
      </c>
      <c r="F33" s="40">
        <v>147</v>
      </c>
      <c r="G33" s="40">
        <v>147</v>
      </c>
      <c r="H33" s="40">
        <v>0</v>
      </c>
      <c r="I33" s="40">
        <v>61400</v>
      </c>
      <c r="J33" s="41">
        <v>338519</v>
      </c>
    </row>
    <row r="34" spans="2:10" ht="15" customHeight="1">
      <c r="B34" s="808"/>
      <c r="C34" s="116" t="s">
        <v>177</v>
      </c>
      <c r="D34" s="39">
        <v>13030</v>
      </c>
      <c r="E34" s="40">
        <v>12985</v>
      </c>
      <c r="F34" s="40">
        <v>156</v>
      </c>
      <c r="G34" s="40">
        <v>156</v>
      </c>
      <c r="H34" s="40">
        <v>0</v>
      </c>
      <c r="I34" s="40">
        <v>9200</v>
      </c>
      <c r="J34" s="41">
        <v>103397</v>
      </c>
    </row>
    <row r="35" spans="2:10" ht="15" customHeight="1">
      <c r="B35" s="808"/>
      <c r="C35" s="116" t="s">
        <v>156</v>
      </c>
      <c r="D35" s="39">
        <v>289546</v>
      </c>
      <c r="E35" s="40">
        <v>326995</v>
      </c>
      <c r="F35" s="40">
        <v>-246226</v>
      </c>
      <c r="G35" s="40">
        <v>-246226</v>
      </c>
      <c r="H35" s="40">
        <v>208777</v>
      </c>
      <c r="I35" s="40">
        <v>16557</v>
      </c>
      <c r="J35" s="41">
        <v>192896</v>
      </c>
    </row>
    <row r="36" spans="2:10" ht="15" customHeight="1">
      <c r="B36" s="808"/>
      <c r="C36" s="116" t="s">
        <v>160</v>
      </c>
      <c r="D36" s="39">
        <v>5819</v>
      </c>
      <c r="E36" s="40">
        <v>6818</v>
      </c>
      <c r="F36" s="40">
        <v>-4444</v>
      </c>
      <c r="G36" s="40">
        <v>-4444</v>
      </c>
      <c r="H36" s="40">
        <v>3445</v>
      </c>
      <c r="I36" s="40">
        <v>0</v>
      </c>
      <c r="J36" s="41">
        <v>0</v>
      </c>
    </row>
    <row r="37" spans="2:10" ht="15" customHeight="1" thickBot="1">
      <c r="B37" s="808"/>
      <c r="C37" s="97" t="s">
        <v>166</v>
      </c>
      <c r="D37" s="81">
        <v>143255</v>
      </c>
      <c r="E37" s="82">
        <v>124222</v>
      </c>
      <c r="F37" s="82">
        <v>71184</v>
      </c>
      <c r="G37" s="82">
        <v>71184</v>
      </c>
      <c r="H37" s="82">
        <v>0</v>
      </c>
      <c r="I37" s="82">
        <v>0</v>
      </c>
      <c r="J37" s="83">
        <v>132192</v>
      </c>
    </row>
    <row r="38" spans="2:10" ht="15" customHeight="1" thickBot="1">
      <c r="B38" s="806"/>
      <c r="C38" s="98"/>
      <c r="D38" s="70">
        <f aca="true" t="shared" si="4" ref="D38:J38">SUM(D32:D37)</f>
        <v>634276</v>
      </c>
      <c r="E38" s="71">
        <f t="shared" si="4"/>
        <v>653637</v>
      </c>
      <c r="F38" s="71">
        <f t="shared" si="4"/>
        <v>-178652</v>
      </c>
      <c r="G38" s="71">
        <f t="shared" si="4"/>
        <v>-178652</v>
      </c>
      <c r="H38" s="71">
        <f t="shared" si="4"/>
        <v>212222</v>
      </c>
      <c r="I38" s="71">
        <f t="shared" si="4"/>
        <v>139057</v>
      </c>
      <c r="J38" s="72">
        <f t="shared" si="4"/>
        <v>1066490</v>
      </c>
    </row>
    <row r="39" spans="2:10" ht="15" customHeight="1">
      <c r="B39" s="773" t="s">
        <v>135</v>
      </c>
      <c r="C39" s="118" t="s">
        <v>141</v>
      </c>
      <c r="D39" s="50">
        <v>11529</v>
      </c>
      <c r="E39" s="48">
        <v>11529</v>
      </c>
      <c r="F39" s="48">
        <v>0</v>
      </c>
      <c r="G39" s="48">
        <v>0</v>
      </c>
      <c r="H39" s="48">
        <v>0</v>
      </c>
      <c r="I39" s="48">
        <v>3864</v>
      </c>
      <c r="J39" s="49">
        <v>0</v>
      </c>
    </row>
    <row r="40" spans="2:10" ht="15" customHeight="1">
      <c r="B40" s="773"/>
      <c r="C40" s="116" t="s">
        <v>169</v>
      </c>
      <c r="D40" s="50">
        <v>1233973</v>
      </c>
      <c r="E40" s="48">
        <v>1270730</v>
      </c>
      <c r="F40" s="48">
        <v>0</v>
      </c>
      <c r="G40" s="48">
        <v>0</v>
      </c>
      <c r="H40" s="48">
        <v>0</v>
      </c>
      <c r="I40" s="48">
        <v>255057</v>
      </c>
      <c r="J40" s="49">
        <v>4278224</v>
      </c>
    </row>
    <row r="41" spans="2:10" ht="15" customHeight="1">
      <c r="B41" s="808"/>
      <c r="C41" s="116" t="s">
        <v>170</v>
      </c>
      <c r="D41" s="39">
        <v>39200</v>
      </c>
      <c r="E41" s="40">
        <v>39200</v>
      </c>
      <c r="F41" s="40">
        <v>0</v>
      </c>
      <c r="G41" s="40">
        <v>0</v>
      </c>
      <c r="H41" s="40">
        <v>0</v>
      </c>
      <c r="I41" s="40">
        <v>27788</v>
      </c>
      <c r="J41" s="41">
        <v>245219</v>
      </c>
    </row>
    <row r="42" spans="2:10" ht="15" customHeight="1">
      <c r="B42" s="808"/>
      <c r="C42" s="116" t="s">
        <v>177</v>
      </c>
      <c r="D42" s="39">
        <v>37295</v>
      </c>
      <c r="E42" s="40">
        <v>37295</v>
      </c>
      <c r="F42" s="40">
        <v>0</v>
      </c>
      <c r="G42" s="40">
        <v>0</v>
      </c>
      <c r="H42" s="40">
        <v>0</v>
      </c>
      <c r="I42" s="40">
        <v>26251</v>
      </c>
      <c r="J42" s="41">
        <v>192901</v>
      </c>
    </row>
    <row r="43" spans="2:10" ht="15" customHeight="1" thickBot="1">
      <c r="B43" s="808"/>
      <c r="C43" s="97" t="s">
        <v>172</v>
      </c>
      <c r="D43" s="81">
        <v>10049</v>
      </c>
      <c r="E43" s="82">
        <v>10049</v>
      </c>
      <c r="F43" s="82">
        <v>0</v>
      </c>
      <c r="G43" s="82">
        <v>0</v>
      </c>
      <c r="H43" s="82">
        <v>0</v>
      </c>
      <c r="I43" s="82">
        <v>7902</v>
      </c>
      <c r="J43" s="83">
        <v>0</v>
      </c>
    </row>
    <row r="44" spans="2:10" ht="15" customHeight="1" thickBot="1">
      <c r="B44" s="806"/>
      <c r="C44" s="98"/>
      <c r="D44" s="70">
        <f aca="true" t="shared" si="5" ref="D44:J44">SUM(D39:D43)</f>
        <v>1332046</v>
      </c>
      <c r="E44" s="71">
        <f t="shared" si="5"/>
        <v>1368803</v>
      </c>
      <c r="F44" s="71">
        <f t="shared" si="5"/>
        <v>0</v>
      </c>
      <c r="G44" s="71">
        <f t="shared" si="5"/>
        <v>0</v>
      </c>
      <c r="H44" s="71">
        <f t="shared" si="5"/>
        <v>0</v>
      </c>
      <c r="I44" s="71">
        <f t="shared" si="5"/>
        <v>320862</v>
      </c>
      <c r="J44" s="72">
        <f t="shared" si="5"/>
        <v>4716344</v>
      </c>
    </row>
    <row r="45" spans="2:10" ht="15" customHeight="1" thickBot="1">
      <c r="B45" s="773" t="s">
        <v>148</v>
      </c>
      <c r="C45" s="100" t="s">
        <v>141</v>
      </c>
      <c r="D45" s="90">
        <v>151524</v>
      </c>
      <c r="E45" s="91">
        <v>141852</v>
      </c>
      <c r="F45" s="91">
        <v>15620</v>
      </c>
      <c r="G45" s="91">
        <v>15620</v>
      </c>
      <c r="H45" s="91">
        <v>0</v>
      </c>
      <c r="I45" s="91">
        <v>20000</v>
      </c>
      <c r="J45" s="92">
        <v>834647</v>
      </c>
    </row>
    <row r="46" spans="2:10" ht="15" customHeight="1" thickBot="1">
      <c r="B46" s="806"/>
      <c r="C46" s="98"/>
      <c r="D46" s="70">
        <f aca="true" t="shared" si="6" ref="D46:J46">SUM(D45:D45)</f>
        <v>151524</v>
      </c>
      <c r="E46" s="71">
        <f t="shared" si="6"/>
        <v>141852</v>
      </c>
      <c r="F46" s="71">
        <f t="shared" si="6"/>
        <v>15620</v>
      </c>
      <c r="G46" s="71">
        <f t="shared" si="6"/>
        <v>15620</v>
      </c>
      <c r="H46" s="71">
        <f t="shared" si="6"/>
        <v>0</v>
      </c>
      <c r="I46" s="71">
        <f t="shared" si="6"/>
        <v>20000</v>
      </c>
      <c r="J46" s="72">
        <f t="shared" si="6"/>
        <v>834647</v>
      </c>
    </row>
    <row r="47" spans="2:10" ht="15" customHeight="1" thickBot="1">
      <c r="B47" s="773" t="s">
        <v>136</v>
      </c>
      <c r="C47" s="100" t="s">
        <v>141</v>
      </c>
      <c r="D47" s="90">
        <v>100862</v>
      </c>
      <c r="E47" s="91">
        <v>100894</v>
      </c>
      <c r="F47" s="91">
        <v>309</v>
      </c>
      <c r="G47" s="91">
        <v>309</v>
      </c>
      <c r="H47" s="91">
        <v>0</v>
      </c>
      <c r="I47" s="91">
        <v>17434</v>
      </c>
      <c r="J47" s="92">
        <v>91787</v>
      </c>
    </row>
    <row r="48" spans="2:10" ht="15" customHeight="1" thickBot="1">
      <c r="B48" s="806"/>
      <c r="C48" s="98"/>
      <c r="D48" s="70">
        <f aca="true" t="shared" si="7" ref="D48:J48">SUM(D47:D47)</f>
        <v>100862</v>
      </c>
      <c r="E48" s="71">
        <f t="shared" si="7"/>
        <v>100894</v>
      </c>
      <c r="F48" s="71">
        <f t="shared" si="7"/>
        <v>309</v>
      </c>
      <c r="G48" s="71">
        <f t="shared" si="7"/>
        <v>309</v>
      </c>
      <c r="H48" s="71">
        <f t="shared" si="7"/>
        <v>0</v>
      </c>
      <c r="I48" s="71">
        <f t="shared" si="7"/>
        <v>17434</v>
      </c>
      <c r="J48" s="72">
        <f t="shared" si="7"/>
        <v>91787</v>
      </c>
    </row>
    <row r="49" spans="2:10" ht="15" customHeight="1" thickBot="1">
      <c r="B49" s="773" t="s">
        <v>167</v>
      </c>
      <c r="C49" s="97" t="s">
        <v>166</v>
      </c>
      <c r="D49" s="81">
        <v>297259</v>
      </c>
      <c r="E49" s="82">
        <v>266859</v>
      </c>
      <c r="F49" s="82">
        <v>17560</v>
      </c>
      <c r="G49" s="82">
        <v>17560</v>
      </c>
      <c r="H49" s="82">
        <v>0</v>
      </c>
      <c r="I49" s="82">
        <v>0</v>
      </c>
      <c r="J49" s="83">
        <v>0</v>
      </c>
    </row>
    <row r="50" spans="2:10" ht="15" customHeight="1" thickBot="1">
      <c r="B50" s="824"/>
      <c r="C50" s="98"/>
      <c r="D50" s="70">
        <f aca="true" t="shared" si="8" ref="D50:J50">SUM(D49:D49)</f>
        <v>297259</v>
      </c>
      <c r="E50" s="71">
        <f t="shared" si="8"/>
        <v>266859</v>
      </c>
      <c r="F50" s="71">
        <f t="shared" si="8"/>
        <v>17560</v>
      </c>
      <c r="G50" s="71">
        <f t="shared" si="8"/>
        <v>17560</v>
      </c>
      <c r="H50" s="71">
        <f t="shared" si="8"/>
        <v>0</v>
      </c>
      <c r="I50" s="71">
        <f t="shared" si="8"/>
        <v>0</v>
      </c>
      <c r="J50" s="72">
        <f t="shared" si="8"/>
        <v>0</v>
      </c>
    </row>
    <row r="51" spans="2:10" ht="15" customHeight="1" thickTop="1">
      <c r="B51" s="772" t="s">
        <v>137</v>
      </c>
      <c r="C51" s="757"/>
      <c r="D51" s="723">
        <f>'市町村別(法非適用)1'!D14+'市町村別(法非適用)1'!D18+'市町村別(法非適用)1'!D27+'市町村別(法非適用)1'!D33+'市町村別(法非適用)1'!D43+'市町村別(法非適用)1'!D51+'市町村別(法非適用)1'!D56+'市町村別(法非適用)1'!D61+'市町村別(法非適用)1'!D67+'市町村別(法非適用)1'!D72+'市町村別(法非適用)2'!D12+'市町村別(法非適用)2'!D18+'市町村別(法非適用)2'!D23+'市町村別(法非適用)2'!D31+'市町村別(法非適用)2'!D38+'市町村別(法非適用)2'!D44+'市町村別(法非適用)2'!D46+'市町村別(法非適用)2'!D48+'市町村別(法非適用)2'!D50</f>
        <v>54139990</v>
      </c>
      <c r="E51" s="723">
        <f>'市町村別(法非適用)1'!E14+'市町村別(法非適用)1'!E18+'市町村別(法非適用)1'!E27+'市町村別(法非適用)1'!E33+'市町村別(法非適用)1'!E43+'市町村別(法非適用)1'!E51+'市町村別(法非適用)1'!E56+'市町村別(法非適用)1'!E61+'市町村別(法非適用)1'!E67+'市町村別(法非適用)1'!E72+'市町村別(法非適用)2'!E12+'市町村別(法非適用)2'!E18+'市町村別(法非適用)2'!E23+'市町村別(法非適用)2'!E31+'市町村別(法非適用)2'!E38+'市町村別(法非適用)2'!E44+'市町村別(法非適用)2'!E46+'市町村別(法非適用)2'!E48+'市町村別(法非適用)2'!E50</f>
        <v>54388535</v>
      </c>
      <c r="F51" s="723">
        <f>'市町村別(法非適用)1'!F14+'市町村別(法非適用)1'!F18+'市町村別(法非適用)1'!F27+'市町村別(法非適用)1'!F33+'市町村別(法非適用)1'!F43+'市町村別(法非適用)1'!F51+'市町村別(法非適用)1'!F56+'市町村別(法非適用)1'!F61+'市町村別(法非適用)1'!F67+'市町村別(法非適用)1'!F72+'市町村別(法非適用)2'!F12+'市町村別(法非適用)2'!F18+'市町村別(法非適用)2'!F23+'市町村別(法非適用)2'!F31+'市町村別(法非適用)2'!F38+'市町村別(法非適用)2'!F44+'市町村別(法非適用)2'!F46+'市町村別(法非適用)2'!F48+'市町村別(法非適用)2'!F50</f>
        <v>381755</v>
      </c>
      <c r="G51" s="723">
        <f>'市町村別(法非適用)1'!G14+'市町村別(法非適用)1'!G18+'市町村別(法非適用)1'!G27+'市町村別(法非適用)1'!G33+'市町村別(法非適用)1'!G43+'市町村別(法非適用)1'!G51+'市町村別(法非適用)1'!G56+'市町村別(法非適用)1'!G61+'市町村別(法非適用)1'!G67+'市町村別(法非適用)1'!G72+'市町村別(法非適用)2'!G12+'市町村別(法非適用)2'!G18+'市町村別(法非適用)2'!G23+'市町村別(法非適用)2'!G31+'市町村別(法非適用)2'!G38+'市町村別(法非適用)2'!G44+'市町村別(法非適用)2'!G46+'市町村別(法非適用)2'!G48+'市町村別(法非適用)2'!G50</f>
        <v>158704</v>
      </c>
      <c r="H51" s="723">
        <f>'市町村別(法非適用)1'!H14+'市町村別(法非適用)1'!H18+'市町村別(法非適用)1'!H27+'市町村別(法非適用)1'!H33+'市町村別(法非適用)1'!H43+'市町村別(法非適用)1'!H51+'市町村別(法非適用)1'!H56+'市町村別(法非適用)1'!H61+'市町村別(法非適用)1'!H67+'市町村別(法非適用)1'!H72+'市町村別(法非適用)2'!H12+'市町村別(法非適用)2'!H18+'市町村別(法非適用)2'!H23+'市町村別(法非適用)2'!H31+'市町村別(法非適用)2'!H38+'市町村別(法非適用)2'!H44+'市町村別(法非適用)2'!H46+'市町村別(法非適用)2'!H48+'市町村別(法非適用)2'!H50</f>
        <v>339614</v>
      </c>
      <c r="I51" s="723">
        <f>'市町村別(法非適用)1'!I14+'市町村別(法非適用)1'!I18+'市町村別(法非適用)1'!I27+'市町村別(法非適用)1'!I33+'市町村別(法非適用)1'!I43+'市町村別(法非適用)1'!I51+'市町村別(法非適用)1'!I56+'市町村別(法非適用)1'!I61+'市町村別(法非適用)1'!I67+'市町村別(法非適用)1'!I72+'市町村別(法非適用)2'!I12+'市町村別(法非適用)2'!I18+'市町村別(法非適用)2'!I23+'市町村別(法非適用)2'!I31+'市町村別(法非適用)2'!I38+'市町村別(法非適用)2'!I44+'市町村別(法非適用)2'!I46+'市町村別(法非適用)2'!I48+'市町村別(法非適用)2'!I50</f>
        <v>14600369</v>
      </c>
      <c r="J51" s="726">
        <f>'市町村別(法非適用)1'!J14+'市町村別(法非適用)1'!J18+'市町村別(法非適用)1'!J27+'市町村別(法非適用)1'!J33+'市町村別(法非適用)1'!J43+'市町村別(法非適用)1'!J51+'市町村別(法非適用)1'!J56+'市町村別(法非適用)1'!J61+'市町村別(法非適用)1'!J67+'市町村別(法非適用)1'!J72+'市町村別(法非適用)2'!J12+'市町村別(法非適用)2'!J18+'市町村別(法非適用)2'!J23+'市町村別(法非適用)2'!J31+'市町村別(法非適用)2'!J38+'市町村別(法非適用)2'!J44+'市町村別(法非適用)2'!J46+'市町村別(法非適用)2'!J48+'市町村別(法非適用)2'!J50</f>
        <v>248750065</v>
      </c>
    </row>
    <row r="52" spans="2:10" ht="15" customHeight="1">
      <c r="B52" s="773"/>
      <c r="C52" s="758"/>
      <c r="D52" s="724"/>
      <c r="E52" s="724"/>
      <c r="F52" s="724"/>
      <c r="G52" s="724"/>
      <c r="H52" s="724"/>
      <c r="I52" s="724"/>
      <c r="J52" s="727"/>
    </row>
    <row r="53" spans="2:10" ht="15" customHeight="1" thickBot="1">
      <c r="B53" s="822"/>
      <c r="C53" s="823"/>
      <c r="D53" s="725"/>
      <c r="E53" s="725"/>
      <c r="F53" s="725"/>
      <c r="G53" s="725"/>
      <c r="H53" s="725"/>
      <c r="I53" s="725"/>
      <c r="J53" s="728"/>
    </row>
    <row r="54" ht="15" customHeight="1" thickTop="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sheetData>
  <mergeCells count="28">
    <mergeCell ref="B47:B48"/>
    <mergeCell ref="B49:B50"/>
    <mergeCell ref="B13:B18"/>
    <mergeCell ref="B19:B23"/>
    <mergeCell ref="B24:B31"/>
    <mergeCell ref="B32:B38"/>
    <mergeCell ref="B4:B6"/>
    <mergeCell ref="B7:B12"/>
    <mergeCell ref="B39:B44"/>
    <mergeCell ref="B45:B46"/>
    <mergeCell ref="B2:J2"/>
    <mergeCell ref="I3:J3"/>
    <mergeCell ref="C4:C6"/>
    <mergeCell ref="D4:D6"/>
    <mergeCell ref="E4:E6"/>
    <mergeCell ref="F4:F6"/>
    <mergeCell ref="G4:G6"/>
    <mergeCell ref="H4:H6"/>
    <mergeCell ref="I4:I6"/>
    <mergeCell ref="J4:J6"/>
    <mergeCell ref="B51:C53"/>
    <mergeCell ref="D51:D53"/>
    <mergeCell ref="E51:E53"/>
    <mergeCell ref="F51:F53"/>
    <mergeCell ref="G51:G53"/>
    <mergeCell ref="H51:H53"/>
    <mergeCell ref="I51:I53"/>
    <mergeCell ref="J51:J53"/>
  </mergeCells>
  <printOptions/>
  <pageMargins left="1.1811023622047245" right="0.3937007874015748" top="0.7874015748031497" bottom="0.7874015748031497" header="0.5118110236220472" footer="0.5118110236220472"/>
  <pageSetup horizontalDpi="600" verticalDpi="600" orientation="portrait" paperSize="9" scale="70" r:id="rId2"/>
  <headerFooter alignWithMargins="0">
    <oddFooter>&amp;C&amp;16 17</oddFooter>
  </headerFooter>
  <drawing r:id="rId1"/>
</worksheet>
</file>

<file path=xl/worksheets/sheet19.xml><?xml version="1.0" encoding="utf-8"?>
<worksheet xmlns="http://schemas.openxmlformats.org/spreadsheetml/2006/main" xmlns:r="http://schemas.openxmlformats.org/officeDocument/2006/relationships">
  <dimension ref="A2:AL46"/>
  <sheetViews>
    <sheetView workbookViewId="0" topLeftCell="A1">
      <selection activeCell="A1" sqref="A1"/>
    </sheetView>
  </sheetViews>
  <sheetFormatPr defaultColWidth="8.796875" defaultRowHeight="14.25"/>
  <cols>
    <col min="1" max="16384" width="2.59765625" style="0" customWidth="1"/>
  </cols>
  <sheetData>
    <row r="1" ht="14.25" thickBot="1"/>
    <row r="2" spans="31:38" ht="30" customHeight="1" thickBot="1" thickTop="1">
      <c r="AE2" s="721" t="s">
        <v>246</v>
      </c>
      <c r="AF2" s="825"/>
      <c r="AG2" s="825"/>
      <c r="AH2" s="825"/>
      <c r="AI2" s="825"/>
      <c r="AJ2" s="825"/>
      <c r="AK2" s="825"/>
      <c r="AL2" s="722"/>
    </row>
    <row r="3" ht="30" customHeight="1" thickTop="1"/>
    <row r="4" spans="1:38" ht="28.5">
      <c r="A4" s="827" t="s">
        <v>179</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8"/>
      <c r="AK4" s="828"/>
      <c r="AL4" s="828"/>
    </row>
    <row r="5" ht="18.75" customHeight="1"/>
    <row r="6" ht="21.75" customHeight="1">
      <c r="A6" s="124" t="s">
        <v>180</v>
      </c>
    </row>
    <row r="7" spans="3:38" ht="18.75" customHeight="1">
      <c r="C7" s="826" t="s">
        <v>186</v>
      </c>
      <c r="D7" s="826"/>
      <c r="E7" s="826"/>
      <c r="F7" s="826"/>
      <c r="G7" s="826"/>
      <c r="H7" s="826"/>
      <c r="I7" s="826"/>
      <c r="J7" s="826"/>
      <c r="K7" s="826"/>
      <c r="L7" s="826"/>
      <c r="M7" s="826"/>
      <c r="N7" s="826"/>
      <c r="O7" s="826"/>
      <c r="P7" s="826"/>
      <c r="Q7" s="826"/>
      <c r="R7" s="826"/>
      <c r="S7" s="826"/>
      <c r="T7" s="826"/>
      <c r="U7" s="826"/>
      <c r="V7" s="826"/>
      <c r="W7" s="826"/>
      <c r="X7" s="826"/>
      <c r="Y7" s="826"/>
      <c r="Z7" s="826"/>
      <c r="AA7" s="826"/>
      <c r="AB7" s="826"/>
      <c r="AC7" s="826"/>
      <c r="AD7" s="826"/>
      <c r="AE7" s="826"/>
      <c r="AF7" s="826"/>
      <c r="AG7" s="826"/>
      <c r="AH7" s="826"/>
      <c r="AI7" s="826"/>
      <c r="AJ7" s="826"/>
      <c r="AK7" s="826"/>
      <c r="AL7" s="826"/>
    </row>
    <row r="8" ht="18.75" customHeight="1">
      <c r="C8" t="s">
        <v>187</v>
      </c>
    </row>
    <row r="9" spans="3:38" ht="18.75" customHeight="1">
      <c r="C9" s="826" t="s">
        <v>188</v>
      </c>
      <c r="D9" s="826"/>
      <c r="E9" s="826"/>
      <c r="F9" s="826"/>
      <c r="G9" s="826"/>
      <c r="H9" s="826"/>
      <c r="I9" s="826"/>
      <c r="J9" s="826"/>
      <c r="K9" s="826"/>
      <c r="L9" s="826"/>
      <c r="M9" s="826"/>
      <c r="N9" s="826"/>
      <c r="O9" s="826"/>
      <c r="P9" s="826"/>
      <c r="Q9" s="826"/>
      <c r="R9" s="826"/>
      <c r="S9" s="826"/>
      <c r="T9" s="826"/>
      <c r="U9" s="826"/>
      <c r="V9" s="826"/>
      <c r="W9" s="826"/>
      <c r="X9" s="826"/>
      <c r="Y9" s="826"/>
      <c r="Z9" s="826"/>
      <c r="AA9" s="826"/>
      <c r="AB9" s="826"/>
      <c r="AC9" s="826"/>
      <c r="AD9" s="826"/>
      <c r="AE9" s="826"/>
      <c r="AF9" s="826"/>
      <c r="AG9" s="826"/>
      <c r="AH9" s="826"/>
      <c r="AI9" s="826"/>
      <c r="AJ9" s="826"/>
      <c r="AK9" s="826"/>
      <c r="AL9" s="826"/>
    </row>
    <row r="10" spans="3:38" ht="18.75" customHeight="1">
      <c r="C10" s="826" t="s">
        <v>0</v>
      </c>
      <c r="D10" s="826"/>
      <c r="E10" s="826"/>
      <c r="F10" s="826"/>
      <c r="G10" s="826"/>
      <c r="H10" s="826"/>
      <c r="I10" s="826"/>
      <c r="J10" s="826"/>
      <c r="K10" s="826"/>
      <c r="L10" s="826"/>
      <c r="M10" s="826"/>
      <c r="N10" s="826"/>
      <c r="O10" s="826"/>
      <c r="P10" s="826"/>
      <c r="Q10" s="826"/>
      <c r="R10" s="826"/>
      <c r="S10" s="826"/>
      <c r="T10" s="826"/>
      <c r="U10" s="826"/>
      <c r="V10" s="826"/>
      <c r="W10" s="826"/>
      <c r="X10" s="826"/>
      <c r="Y10" s="826"/>
      <c r="Z10" s="826"/>
      <c r="AA10" s="826"/>
      <c r="AB10" s="826"/>
      <c r="AC10" s="826"/>
      <c r="AD10" s="826"/>
      <c r="AE10" s="826"/>
      <c r="AF10" s="826"/>
      <c r="AG10" s="826"/>
      <c r="AH10" s="826"/>
      <c r="AI10" s="826"/>
      <c r="AJ10" s="826"/>
      <c r="AK10" s="826"/>
      <c r="AL10" s="826"/>
    </row>
    <row r="11" spans="3:38" ht="18.75" customHeight="1">
      <c r="C11" s="826" t="s">
        <v>1</v>
      </c>
      <c r="D11" s="826"/>
      <c r="E11" s="826"/>
      <c r="F11" s="826"/>
      <c r="G11" s="826"/>
      <c r="H11" s="826"/>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6"/>
      <c r="AL11" s="826"/>
    </row>
    <row r="12" ht="18.75" customHeight="1">
      <c r="C12" t="s">
        <v>2</v>
      </c>
    </row>
    <row r="13" ht="18.75" customHeight="1"/>
    <row r="14" ht="21.75" customHeight="1">
      <c r="A14" s="124" t="s">
        <v>181</v>
      </c>
    </row>
    <row r="15" spans="3:38" ht="18.75" customHeight="1">
      <c r="C15" s="826" t="s">
        <v>7</v>
      </c>
      <c r="D15" s="826"/>
      <c r="E15" s="826"/>
      <c r="F15" s="826"/>
      <c r="G15" s="826"/>
      <c r="H15" s="826"/>
      <c r="I15" s="826"/>
      <c r="J15" s="826"/>
      <c r="K15" s="826"/>
      <c r="L15" s="826"/>
      <c r="M15" s="826"/>
      <c r="N15" s="826"/>
      <c r="O15" s="826"/>
      <c r="P15" s="826"/>
      <c r="Q15" s="826"/>
      <c r="R15" s="826"/>
      <c r="S15" s="826"/>
      <c r="T15" s="826"/>
      <c r="U15" s="826"/>
      <c r="V15" s="826"/>
      <c r="W15" s="826"/>
      <c r="X15" s="826"/>
      <c r="Y15" s="826"/>
      <c r="Z15" s="826"/>
      <c r="AA15" s="826"/>
      <c r="AB15" s="826"/>
      <c r="AC15" s="826"/>
      <c r="AD15" s="826"/>
      <c r="AE15" s="826"/>
      <c r="AF15" s="826"/>
      <c r="AG15" s="826"/>
      <c r="AH15" s="826"/>
      <c r="AI15" s="826"/>
      <c r="AJ15" s="826"/>
      <c r="AK15" s="826"/>
      <c r="AL15" s="826"/>
    </row>
    <row r="16" spans="3:38" ht="18.75" customHeight="1">
      <c r="C16" s="826" t="s">
        <v>8</v>
      </c>
      <c r="D16" s="826"/>
      <c r="E16" s="826"/>
      <c r="F16" s="826"/>
      <c r="G16" s="826"/>
      <c r="H16" s="826"/>
      <c r="I16" s="826"/>
      <c r="J16" s="826"/>
      <c r="K16" s="826"/>
      <c r="L16" s="826"/>
      <c r="M16" s="826"/>
      <c r="N16" s="826"/>
      <c r="O16" s="826"/>
      <c r="P16" s="826"/>
      <c r="Q16" s="826"/>
      <c r="R16" s="826"/>
      <c r="S16" s="826"/>
      <c r="T16" s="826"/>
      <c r="U16" s="826"/>
      <c r="V16" s="826"/>
      <c r="W16" s="826"/>
      <c r="X16" s="826"/>
      <c r="Y16" s="826"/>
      <c r="Z16" s="826"/>
      <c r="AA16" s="826"/>
      <c r="AB16" s="826"/>
      <c r="AC16" s="826"/>
      <c r="AD16" s="826"/>
      <c r="AE16" s="826"/>
      <c r="AF16" s="826"/>
      <c r="AG16" s="826"/>
      <c r="AH16" s="826"/>
      <c r="AI16" s="826"/>
      <c r="AJ16" s="826"/>
      <c r="AK16" s="826"/>
      <c r="AL16" s="826"/>
    </row>
    <row r="17" ht="18.75" customHeight="1">
      <c r="C17" t="s">
        <v>9</v>
      </c>
    </row>
    <row r="18" spans="3:38" ht="18.75" customHeight="1">
      <c r="C18" s="826" t="s">
        <v>3</v>
      </c>
      <c r="D18" s="826"/>
      <c r="E18" s="826"/>
      <c r="F18" s="826"/>
      <c r="G18" s="826"/>
      <c r="H18" s="826"/>
      <c r="I18" s="826"/>
      <c r="J18" s="826"/>
      <c r="K18" s="826"/>
      <c r="L18" s="826"/>
      <c r="M18" s="826"/>
      <c r="N18" s="826"/>
      <c r="O18" s="826"/>
      <c r="P18" s="826"/>
      <c r="Q18" s="826"/>
      <c r="R18" s="826"/>
      <c r="S18" s="826"/>
      <c r="T18" s="826"/>
      <c r="U18" s="826"/>
      <c r="V18" s="826"/>
      <c r="W18" s="826"/>
      <c r="X18" s="826"/>
      <c r="Y18" s="826"/>
      <c r="Z18" s="826"/>
      <c r="AA18" s="826"/>
      <c r="AB18" s="826"/>
      <c r="AC18" s="826"/>
      <c r="AD18" s="826"/>
      <c r="AE18" s="826"/>
      <c r="AF18" s="826"/>
      <c r="AG18" s="826"/>
      <c r="AH18" s="826"/>
      <c r="AI18" s="826"/>
      <c r="AJ18" s="826"/>
      <c r="AK18" s="826"/>
      <c r="AL18" s="826"/>
    </row>
    <row r="19" ht="18.75" customHeight="1">
      <c r="C19" t="s">
        <v>4</v>
      </c>
    </row>
    <row r="20" ht="18.75" customHeight="1"/>
    <row r="21" ht="21.75" customHeight="1">
      <c r="A21" s="124" t="s">
        <v>182</v>
      </c>
    </row>
    <row r="22" spans="3:38" ht="18.75" customHeight="1">
      <c r="C22" s="826" t="s">
        <v>189</v>
      </c>
      <c r="D22" s="826"/>
      <c r="E22" s="826"/>
      <c r="F22" s="826"/>
      <c r="G22" s="826"/>
      <c r="H22" s="826"/>
      <c r="I22" s="826"/>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row>
    <row r="23" spans="3:38" ht="18.75" customHeight="1">
      <c r="C23" s="826" t="s">
        <v>196</v>
      </c>
      <c r="D23" s="826"/>
      <c r="E23" s="826"/>
      <c r="F23" s="826"/>
      <c r="G23" s="826"/>
      <c r="H23" s="826"/>
      <c r="I23" s="826"/>
      <c r="J23" s="826"/>
      <c r="K23" s="826"/>
      <c r="L23" s="826"/>
      <c r="M23" s="826"/>
      <c r="N23" s="826"/>
      <c r="O23" s="826"/>
      <c r="P23" s="826"/>
      <c r="Q23" s="826"/>
      <c r="R23" s="826"/>
      <c r="S23" s="826"/>
      <c r="T23" s="826"/>
      <c r="U23" s="826"/>
      <c r="V23" s="826"/>
      <c r="W23" s="826"/>
      <c r="X23" s="826"/>
      <c r="Y23" s="826"/>
      <c r="Z23" s="826"/>
      <c r="AA23" s="826"/>
      <c r="AB23" s="826"/>
      <c r="AC23" s="826"/>
      <c r="AD23" s="826"/>
      <c r="AE23" s="826"/>
      <c r="AF23" s="826"/>
      <c r="AG23" s="826"/>
      <c r="AH23" s="826"/>
      <c r="AI23" s="826"/>
      <c r="AJ23" s="826"/>
      <c r="AK23" s="826"/>
      <c r="AL23" s="826"/>
    </row>
    <row r="24" spans="3:38" ht="18.75" customHeight="1">
      <c r="C24" s="101" t="s">
        <v>5</v>
      </c>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row>
    <row r="25" spans="3:38" ht="18.75" customHeight="1">
      <c r="C25" s="101"/>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row>
    <row r="26" ht="21.75" customHeight="1">
      <c r="A26" s="124" t="s">
        <v>183</v>
      </c>
    </row>
    <row r="27" spans="3:38" ht="18.75" customHeight="1">
      <c r="C27" s="826" t="s">
        <v>190</v>
      </c>
      <c r="D27" s="826"/>
      <c r="E27" s="826"/>
      <c r="F27" s="826"/>
      <c r="G27" s="826"/>
      <c r="H27" s="826"/>
      <c r="I27" s="826"/>
      <c r="J27" s="826"/>
      <c r="K27" s="826"/>
      <c r="L27" s="826"/>
      <c r="M27" s="826"/>
      <c r="N27" s="826"/>
      <c r="O27" s="826"/>
      <c r="P27" s="826"/>
      <c r="Q27" s="826"/>
      <c r="R27" s="826"/>
      <c r="S27" s="826"/>
      <c r="T27" s="826"/>
      <c r="U27" s="826"/>
      <c r="V27" s="826"/>
      <c r="W27" s="826"/>
      <c r="X27" s="826"/>
      <c r="Y27" s="826"/>
      <c r="Z27" s="826"/>
      <c r="AA27" s="826"/>
      <c r="AB27" s="826"/>
      <c r="AC27" s="826"/>
      <c r="AD27" s="826"/>
      <c r="AE27" s="826"/>
      <c r="AF27" s="826"/>
      <c r="AG27" s="826"/>
      <c r="AH27" s="826"/>
      <c r="AI27" s="826"/>
      <c r="AJ27" s="826"/>
      <c r="AK27" s="826"/>
      <c r="AL27" s="826"/>
    </row>
    <row r="28" ht="18.75" customHeight="1">
      <c r="C28" t="s">
        <v>191</v>
      </c>
    </row>
    <row r="29" spans="3:38" ht="18.75" customHeight="1">
      <c r="C29" s="826" t="s">
        <v>6</v>
      </c>
      <c r="D29" s="826"/>
      <c r="E29" s="826"/>
      <c r="F29" s="826"/>
      <c r="G29" s="826"/>
      <c r="H29" s="826"/>
      <c r="I29" s="826"/>
      <c r="J29" s="826"/>
      <c r="K29" s="826"/>
      <c r="L29" s="826"/>
      <c r="M29" s="826"/>
      <c r="N29" s="826"/>
      <c r="O29" s="826"/>
      <c r="P29" s="826"/>
      <c r="Q29" s="826"/>
      <c r="R29" s="826"/>
      <c r="S29" s="826"/>
      <c r="T29" s="826"/>
      <c r="U29" s="826"/>
      <c r="V29" s="826"/>
      <c r="W29" s="826"/>
      <c r="X29" s="826"/>
      <c r="Y29" s="826"/>
      <c r="Z29" s="826"/>
      <c r="AA29" s="826"/>
      <c r="AB29" s="826"/>
      <c r="AC29" s="826"/>
      <c r="AD29" s="826"/>
      <c r="AE29" s="826"/>
      <c r="AF29" s="826"/>
      <c r="AG29" s="826"/>
      <c r="AH29" s="826"/>
      <c r="AI29" s="826"/>
      <c r="AJ29" s="826"/>
      <c r="AK29" s="826"/>
      <c r="AL29" s="826"/>
    </row>
    <row r="30" ht="18.75" customHeight="1">
      <c r="C30" t="s">
        <v>10</v>
      </c>
    </row>
    <row r="31" spans="3:38" ht="18.75" customHeight="1">
      <c r="C31" s="826" t="s">
        <v>192</v>
      </c>
      <c r="D31" s="826"/>
      <c r="E31" s="826"/>
      <c r="F31" s="826"/>
      <c r="G31" s="826"/>
      <c r="H31" s="826"/>
      <c r="I31" s="826"/>
      <c r="J31" s="826"/>
      <c r="K31" s="826"/>
      <c r="L31" s="826"/>
      <c r="M31" s="826"/>
      <c r="N31" s="826"/>
      <c r="O31" s="826"/>
      <c r="P31" s="826"/>
      <c r="Q31" s="826"/>
      <c r="R31" s="826"/>
      <c r="S31" s="826"/>
      <c r="T31" s="826"/>
      <c r="U31" s="826"/>
      <c r="V31" s="826"/>
      <c r="W31" s="826"/>
      <c r="X31" s="826"/>
      <c r="Y31" s="826"/>
      <c r="Z31" s="826"/>
      <c r="AA31" s="826"/>
      <c r="AB31" s="826"/>
      <c r="AC31" s="826"/>
      <c r="AD31" s="826"/>
      <c r="AE31" s="826"/>
      <c r="AF31" s="826"/>
      <c r="AG31" s="826"/>
      <c r="AH31" s="826"/>
      <c r="AI31" s="826"/>
      <c r="AJ31" s="826"/>
      <c r="AK31" s="826"/>
      <c r="AL31" s="826"/>
    </row>
    <row r="32" ht="18.75" customHeight="1">
      <c r="C32" t="s">
        <v>193</v>
      </c>
    </row>
    <row r="33" ht="18.75" customHeight="1"/>
    <row r="34" ht="21.75" customHeight="1">
      <c r="A34" s="124" t="s">
        <v>184</v>
      </c>
    </row>
    <row r="35" spans="3:38" ht="18.75" customHeight="1">
      <c r="C35" s="826" t="s">
        <v>194</v>
      </c>
      <c r="D35" s="826"/>
      <c r="E35" s="826"/>
      <c r="F35" s="826"/>
      <c r="G35" s="826"/>
      <c r="H35" s="826"/>
      <c r="I35" s="826"/>
      <c r="J35" s="826"/>
      <c r="K35" s="826"/>
      <c r="L35" s="826"/>
      <c r="M35" s="826"/>
      <c r="N35" s="826"/>
      <c r="O35" s="826"/>
      <c r="P35" s="826"/>
      <c r="Q35" s="826"/>
      <c r="R35" s="826"/>
      <c r="S35" s="826"/>
      <c r="T35" s="826"/>
      <c r="U35" s="826"/>
      <c r="V35" s="826"/>
      <c r="W35" s="826"/>
      <c r="X35" s="826"/>
      <c r="Y35" s="826"/>
      <c r="Z35" s="826"/>
      <c r="AA35" s="826"/>
      <c r="AB35" s="826"/>
      <c r="AC35" s="826"/>
      <c r="AD35" s="826"/>
      <c r="AE35" s="826"/>
      <c r="AF35" s="826"/>
      <c r="AG35" s="826"/>
      <c r="AH35" s="826"/>
      <c r="AI35" s="826"/>
      <c r="AJ35" s="826"/>
      <c r="AK35" s="826"/>
      <c r="AL35" s="826"/>
    </row>
    <row r="36" ht="18.75" customHeight="1">
      <c r="C36" t="s">
        <v>195</v>
      </c>
    </row>
    <row r="37" spans="3:38" ht="18.75" customHeight="1">
      <c r="C37" s="826" t="s">
        <v>11</v>
      </c>
      <c r="D37" s="826"/>
      <c r="E37" s="826"/>
      <c r="F37" s="826"/>
      <c r="G37" s="826"/>
      <c r="H37" s="826"/>
      <c r="I37" s="826"/>
      <c r="J37" s="826"/>
      <c r="K37" s="826"/>
      <c r="L37" s="826"/>
      <c r="M37" s="826"/>
      <c r="N37" s="826"/>
      <c r="O37" s="826"/>
      <c r="P37" s="826"/>
      <c r="Q37" s="826"/>
      <c r="R37" s="826"/>
      <c r="S37" s="826"/>
      <c r="T37" s="826"/>
      <c r="U37" s="826"/>
      <c r="V37" s="826"/>
      <c r="W37" s="826"/>
      <c r="X37" s="826"/>
      <c r="Y37" s="826"/>
      <c r="Z37" s="826"/>
      <c r="AA37" s="826"/>
      <c r="AB37" s="826"/>
      <c r="AC37" s="826"/>
      <c r="AD37" s="826"/>
      <c r="AE37" s="826"/>
      <c r="AF37" s="826"/>
      <c r="AG37" s="826"/>
      <c r="AH37" s="826"/>
      <c r="AI37" s="826"/>
      <c r="AJ37" s="826"/>
      <c r="AK37" s="826"/>
      <c r="AL37" s="826"/>
    </row>
    <row r="38" ht="18.75" customHeight="1">
      <c r="C38" t="s">
        <v>12</v>
      </c>
    </row>
    <row r="39" ht="18.75" customHeight="1">
      <c r="C39" t="s">
        <v>185</v>
      </c>
    </row>
    <row r="40" ht="18.75" customHeight="1"/>
    <row r="41" ht="21.75" customHeight="1">
      <c r="A41" s="124" t="s">
        <v>197</v>
      </c>
    </row>
    <row r="42" spans="3:38" ht="18.75" customHeight="1">
      <c r="C42" s="826" t="s">
        <v>13</v>
      </c>
      <c r="D42" s="826"/>
      <c r="E42" s="826"/>
      <c r="F42" s="826"/>
      <c r="G42" s="826"/>
      <c r="H42" s="826"/>
      <c r="I42" s="826"/>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826"/>
      <c r="AL42" s="826"/>
    </row>
    <row r="43" ht="18.75" customHeight="1">
      <c r="C43" t="s">
        <v>14</v>
      </c>
    </row>
    <row r="44" ht="18.75" customHeight="1">
      <c r="C44" t="s">
        <v>198</v>
      </c>
    </row>
    <row r="45" spans="3:38" ht="18.75" customHeight="1">
      <c r="C45" s="826" t="s">
        <v>15</v>
      </c>
      <c r="D45" s="826"/>
      <c r="E45" s="826"/>
      <c r="F45" s="826"/>
      <c r="G45" s="826"/>
      <c r="H45" s="826"/>
      <c r="I45" s="826"/>
      <c r="J45" s="826"/>
      <c r="K45" s="826"/>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6"/>
      <c r="AI45" s="826"/>
      <c r="AJ45" s="826"/>
      <c r="AK45" s="826"/>
      <c r="AL45" s="826"/>
    </row>
    <row r="46" ht="18.75" customHeight="1">
      <c r="C46" t="s">
        <v>16</v>
      </c>
    </row>
    <row r="47" ht="18.75"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row r="1847" ht="18" customHeight="1"/>
    <row r="1848" ht="18" customHeight="1"/>
    <row r="1849" ht="18" customHeight="1"/>
    <row r="1850" ht="18" customHeight="1"/>
    <row r="1851" ht="18" customHeight="1"/>
    <row r="1852" ht="18" customHeight="1"/>
    <row r="1853" ht="18" customHeight="1"/>
    <row r="1854" ht="18" customHeight="1"/>
    <row r="1855" ht="18" customHeight="1"/>
    <row r="1856" ht="18" customHeight="1"/>
    <row r="1857" ht="18" customHeight="1"/>
    <row r="1858" ht="18" customHeight="1"/>
    <row r="1859" ht="18" customHeight="1"/>
    <row r="1860" ht="18" customHeight="1"/>
    <row r="1861" ht="18" customHeight="1"/>
    <row r="1862" ht="18" customHeight="1"/>
    <row r="1863" ht="18" customHeight="1"/>
    <row r="1864" ht="18" customHeight="1"/>
    <row r="1865" ht="18" customHeight="1"/>
    <row r="1866" ht="18" customHeight="1"/>
    <row r="1867" ht="18" customHeight="1"/>
    <row r="1868" ht="18" customHeight="1"/>
    <row r="1869" ht="18" customHeight="1"/>
    <row r="1870" ht="18" customHeight="1"/>
    <row r="1871" ht="18" customHeight="1"/>
    <row r="1872" ht="18" customHeight="1"/>
    <row r="1873" ht="18" customHeight="1"/>
    <row r="1874" ht="18" customHeight="1"/>
    <row r="1875" ht="18" customHeight="1"/>
    <row r="1876" ht="18" customHeight="1"/>
    <row r="1877" ht="18" customHeight="1"/>
    <row r="1878" ht="18" customHeight="1"/>
    <row r="1879" ht="18" customHeight="1"/>
    <row r="1880" ht="18" customHeight="1"/>
    <row r="1881" ht="18" customHeight="1"/>
    <row r="1882" ht="18" customHeight="1"/>
    <row r="1883" ht="18" customHeight="1"/>
    <row r="1884" ht="18" customHeight="1"/>
    <row r="1885" ht="18" customHeight="1"/>
    <row r="1886" ht="18" customHeight="1"/>
    <row r="1887" ht="18" customHeight="1"/>
    <row r="1888" ht="18" customHeight="1"/>
    <row r="1889" ht="18" customHeight="1"/>
    <row r="1890" ht="18" customHeight="1"/>
    <row r="1891" ht="18" customHeight="1"/>
    <row r="1892" ht="18" customHeight="1"/>
    <row r="1893" ht="18" customHeight="1"/>
    <row r="1894" ht="18" customHeight="1"/>
    <row r="1895" ht="18" customHeight="1"/>
    <row r="1896" ht="18" customHeight="1"/>
    <row r="1897" ht="18" customHeight="1"/>
    <row r="1898" ht="18" customHeight="1"/>
    <row r="1899" ht="18" customHeight="1"/>
    <row r="1900" ht="18" customHeight="1"/>
    <row r="1901" ht="18" customHeight="1"/>
    <row r="1902" ht="18" customHeight="1"/>
    <row r="1903" ht="18" customHeight="1"/>
    <row r="1904" ht="18" customHeight="1"/>
    <row r="1905" ht="18" customHeight="1"/>
    <row r="1906" ht="18" customHeight="1"/>
    <row r="1907" ht="18" customHeight="1"/>
    <row r="1908" ht="18" customHeight="1"/>
    <row r="1909" ht="18" customHeight="1"/>
    <row r="1910" ht="18" customHeight="1"/>
    <row r="1911" ht="18" customHeight="1"/>
    <row r="1912" ht="18" customHeight="1"/>
    <row r="1913" ht="18" customHeight="1"/>
    <row r="1914" ht="18" customHeight="1"/>
    <row r="1915" ht="18" customHeight="1"/>
    <row r="1916" ht="18" customHeight="1"/>
    <row r="1917" ht="18" customHeight="1"/>
    <row r="1918" ht="18" customHeight="1"/>
    <row r="1919" ht="18" customHeight="1"/>
    <row r="1920" ht="18" customHeight="1"/>
    <row r="1921" ht="18" customHeight="1"/>
    <row r="1922" ht="18" customHeight="1"/>
    <row r="1923" ht="18" customHeight="1"/>
    <row r="1924" ht="18" customHeight="1"/>
    <row r="1925" ht="18" customHeight="1"/>
    <row r="1926" ht="18" customHeight="1"/>
    <row r="1927" ht="18" customHeight="1"/>
    <row r="1928" ht="18" customHeight="1"/>
    <row r="1929" ht="18" customHeight="1"/>
    <row r="1930" ht="18" customHeight="1"/>
    <row r="1931" ht="18" customHeight="1"/>
    <row r="1932" ht="18" customHeight="1"/>
    <row r="1933" ht="18" customHeight="1"/>
    <row r="1934" ht="18" customHeight="1"/>
    <row r="1935" ht="18" customHeight="1"/>
    <row r="1936" ht="18" customHeight="1"/>
    <row r="1937" ht="18" customHeight="1"/>
    <row r="1938" ht="18" customHeight="1"/>
    <row r="1939" ht="18" customHeight="1"/>
    <row r="1940" ht="18" customHeight="1"/>
    <row r="1941" ht="18" customHeight="1"/>
    <row r="1942" ht="18" customHeight="1"/>
    <row r="1943" ht="18" customHeight="1"/>
    <row r="1944" ht="18" customHeight="1"/>
    <row r="1945" ht="18" customHeight="1"/>
    <row r="1946" ht="18" customHeight="1"/>
    <row r="1947" ht="18" customHeight="1"/>
    <row r="1948" ht="18" customHeight="1"/>
    <row r="1949" ht="18" customHeight="1"/>
    <row r="1950" ht="18" customHeight="1"/>
    <row r="1951" ht="18" customHeight="1"/>
    <row r="1952" ht="18" customHeight="1"/>
    <row r="1953" ht="18" customHeight="1"/>
    <row r="1954" ht="18" customHeight="1"/>
    <row r="1955" ht="18" customHeight="1"/>
    <row r="1956" ht="18" customHeight="1"/>
    <row r="1957" ht="18" customHeight="1"/>
    <row r="1958" ht="18" customHeight="1"/>
    <row r="1959" ht="18" customHeight="1"/>
    <row r="1960" ht="18" customHeight="1"/>
    <row r="1961" ht="18" customHeight="1"/>
    <row r="1962" ht="18" customHeight="1"/>
    <row r="1963" ht="18" customHeight="1"/>
    <row r="1964" ht="18" customHeight="1"/>
    <row r="1965" ht="18" customHeight="1"/>
    <row r="1966" ht="18" customHeight="1"/>
    <row r="1967" ht="18" customHeight="1"/>
    <row r="1968" ht="18" customHeight="1"/>
    <row r="1969" ht="18" customHeight="1"/>
    <row r="1970" ht="18" customHeight="1"/>
    <row r="1971" ht="18" customHeight="1"/>
    <row r="1972" ht="18" customHeight="1"/>
    <row r="1973" ht="18" customHeight="1"/>
    <row r="1974" ht="18" customHeight="1"/>
    <row r="1975" ht="18" customHeight="1"/>
    <row r="1976" ht="18" customHeight="1"/>
    <row r="1977" ht="18" customHeight="1"/>
    <row r="1978" ht="18" customHeight="1"/>
    <row r="1979" ht="18" customHeight="1"/>
    <row r="1980" ht="18" customHeight="1"/>
    <row r="1981" ht="18" customHeight="1"/>
    <row r="1982" ht="18" customHeight="1"/>
    <row r="1983" ht="18" customHeight="1"/>
    <row r="1984" ht="18" customHeight="1"/>
    <row r="1985" ht="18" customHeight="1"/>
    <row r="1986" ht="18" customHeight="1"/>
    <row r="1987" ht="18" customHeight="1"/>
    <row r="1988" ht="18" customHeight="1"/>
    <row r="1989" ht="18" customHeight="1"/>
    <row r="1990" ht="18" customHeight="1"/>
    <row r="1991" ht="18" customHeight="1"/>
    <row r="1992" ht="18" customHeight="1"/>
    <row r="1993" ht="18" customHeight="1"/>
    <row r="1994" ht="18" customHeight="1"/>
    <row r="1995" ht="18" customHeight="1"/>
    <row r="1996" ht="18" customHeight="1"/>
    <row r="1997" ht="18" customHeight="1"/>
    <row r="1998" ht="18" customHeight="1"/>
    <row r="1999" ht="18" customHeight="1"/>
    <row r="2000" ht="18" customHeight="1"/>
    <row r="2001" ht="18" customHeight="1"/>
    <row r="2002" ht="18" customHeight="1"/>
    <row r="2003" ht="18" customHeight="1"/>
    <row r="2004" ht="18" customHeight="1"/>
    <row r="2005" ht="18" customHeight="1"/>
    <row r="2006" ht="18" customHeight="1"/>
    <row r="2007" ht="18" customHeight="1"/>
    <row r="2008" ht="18" customHeight="1"/>
    <row r="2009" ht="18" customHeight="1"/>
    <row r="2010" ht="18" customHeight="1"/>
    <row r="2011" ht="18" customHeight="1"/>
    <row r="2012" ht="18" customHeight="1"/>
    <row r="2013" ht="18" customHeight="1"/>
    <row r="2014" ht="18" customHeight="1"/>
    <row r="2015" ht="18" customHeight="1"/>
    <row r="2016" ht="18" customHeight="1"/>
    <row r="2017" ht="18" customHeight="1"/>
    <row r="2018" ht="18" customHeight="1"/>
    <row r="2019" ht="18" customHeight="1"/>
    <row r="2020" ht="18" customHeight="1"/>
    <row r="2021" ht="18" customHeight="1"/>
    <row r="2022" ht="18" customHeight="1"/>
    <row r="2023" ht="18" customHeight="1"/>
    <row r="2024" ht="18" customHeight="1"/>
    <row r="2025" ht="18" customHeight="1"/>
    <row r="2026" ht="18" customHeight="1"/>
    <row r="2027" ht="18" customHeight="1"/>
    <row r="2028" ht="18" customHeight="1"/>
    <row r="2029" ht="18" customHeight="1"/>
    <row r="2030" ht="18" customHeight="1"/>
    <row r="2031" ht="18" customHeight="1"/>
    <row r="2032" ht="18" customHeight="1"/>
    <row r="2033" ht="18" customHeight="1"/>
    <row r="2034" ht="18" customHeight="1"/>
    <row r="2035" ht="18" customHeight="1"/>
    <row r="2036" ht="18" customHeight="1"/>
    <row r="2037" ht="18" customHeight="1"/>
    <row r="2038" ht="18" customHeight="1"/>
    <row r="2039" ht="18" customHeight="1"/>
    <row r="2040" ht="18" customHeight="1"/>
    <row r="2041" ht="18" customHeight="1"/>
    <row r="2042" ht="18" customHeight="1"/>
    <row r="2043" ht="18" customHeight="1"/>
    <row r="2044" ht="18" customHeight="1"/>
    <row r="2045" ht="18" customHeight="1"/>
    <row r="2046" ht="18" customHeight="1"/>
    <row r="2047" ht="18" customHeight="1"/>
    <row r="2048" ht="18" customHeight="1"/>
    <row r="2049" ht="18" customHeight="1"/>
    <row r="2050" ht="18" customHeight="1"/>
    <row r="2051" ht="18" customHeight="1"/>
    <row r="2052" ht="18" customHeight="1"/>
    <row r="2053" ht="18" customHeight="1"/>
    <row r="2054" ht="18" customHeight="1"/>
    <row r="2055" ht="18" customHeight="1"/>
    <row r="2056" ht="18" customHeight="1"/>
    <row r="2057" ht="18" customHeight="1"/>
    <row r="2058" ht="18" customHeight="1"/>
    <row r="2059" ht="18" customHeight="1"/>
    <row r="2060" ht="18" customHeight="1"/>
    <row r="2061" ht="18" customHeight="1"/>
    <row r="2062" ht="18" customHeight="1"/>
    <row r="2063" ht="18" customHeight="1"/>
    <row r="2064" ht="18" customHeight="1"/>
    <row r="2065" ht="18" customHeight="1"/>
    <row r="2066" ht="18" customHeight="1"/>
    <row r="2067" ht="18" customHeight="1"/>
    <row r="2068" ht="18" customHeight="1"/>
    <row r="2069" ht="18" customHeight="1"/>
    <row r="2070" ht="18" customHeight="1"/>
    <row r="2071" ht="18" customHeight="1"/>
    <row r="2072" ht="18" customHeight="1"/>
    <row r="2073" ht="18" customHeight="1"/>
    <row r="2074" ht="18" customHeight="1"/>
    <row r="2075" ht="18" customHeight="1"/>
    <row r="2076" ht="18" customHeight="1"/>
    <row r="2077" ht="18" customHeight="1"/>
    <row r="2078" ht="18" customHeight="1"/>
    <row r="2079" ht="18" customHeight="1"/>
    <row r="2080" ht="18" customHeight="1"/>
    <row r="2081" ht="18" customHeight="1"/>
    <row r="2082" ht="18" customHeight="1"/>
    <row r="2083" ht="18" customHeight="1"/>
    <row r="2084" ht="18" customHeight="1"/>
    <row r="2085" ht="18" customHeight="1"/>
    <row r="2086" ht="18" customHeight="1"/>
    <row r="2087" ht="18" customHeight="1"/>
    <row r="2088" ht="18" customHeight="1"/>
    <row r="2089" ht="18" customHeight="1"/>
    <row r="2090" ht="18" customHeight="1"/>
    <row r="2091" ht="18" customHeight="1"/>
    <row r="2092" ht="18" customHeight="1"/>
    <row r="2093" ht="18" customHeight="1"/>
    <row r="2094" ht="18" customHeight="1"/>
    <row r="2095" ht="18" customHeight="1"/>
    <row r="2096" ht="18" customHeight="1"/>
    <row r="2097" ht="18" customHeight="1"/>
    <row r="2098" ht="18" customHeight="1"/>
    <row r="2099" ht="18" customHeight="1"/>
    <row r="2100" ht="18" customHeight="1"/>
    <row r="2101" ht="18" customHeight="1"/>
    <row r="2102" ht="18" customHeight="1"/>
    <row r="2103" ht="18" customHeight="1"/>
    <row r="2104" ht="18" customHeight="1"/>
    <row r="2105" ht="18" customHeight="1"/>
    <row r="2106" ht="18" customHeight="1"/>
    <row r="2107" ht="18" customHeight="1"/>
    <row r="2108" ht="18" customHeight="1"/>
    <row r="2109" ht="18" customHeight="1"/>
    <row r="2110" ht="18" customHeight="1"/>
    <row r="2111" ht="18" customHeight="1"/>
    <row r="2112" ht="18" customHeight="1"/>
    <row r="2113" ht="18" customHeight="1"/>
    <row r="2114" ht="18" customHeight="1"/>
    <row r="2115" ht="18" customHeight="1"/>
    <row r="2116" ht="18" customHeight="1"/>
    <row r="2117" ht="18" customHeight="1"/>
    <row r="2118" ht="18" customHeight="1"/>
    <row r="2119" ht="18" customHeight="1"/>
    <row r="2120" ht="18" customHeight="1"/>
    <row r="2121" ht="18" customHeight="1"/>
    <row r="2122" ht="18" customHeight="1"/>
    <row r="2123" ht="18" customHeight="1"/>
    <row r="2124" ht="18" customHeight="1"/>
    <row r="2125" ht="18" customHeight="1"/>
    <row r="2126" ht="18" customHeight="1"/>
    <row r="2127" ht="18" customHeight="1"/>
    <row r="2128" ht="18" customHeight="1"/>
    <row r="2129" ht="18" customHeight="1"/>
    <row r="2130" ht="18" customHeight="1"/>
    <row r="2131" ht="18" customHeight="1"/>
    <row r="2132" ht="18" customHeight="1"/>
    <row r="2133" ht="18" customHeight="1"/>
    <row r="2134" ht="18" customHeight="1"/>
    <row r="2135" ht="18" customHeight="1"/>
    <row r="2136" ht="18" customHeight="1"/>
    <row r="2137" ht="18" customHeight="1"/>
    <row r="2138" ht="18" customHeight="1"/>
    <row r="2139" ht="18" customHeight="1"/>
    <row r="2140" ht="18" customHeight="1"/>
    <row r="2141" ht="18" customHeight="1"/>
    <row r="2142" ht="18" customHeight="1"/>
    <row r="2143" ht="18" customHeight="1"/>
    <row r="2144" ht="18" customHeight="1"/>
    <row r="2145" ht="18" customHeight="1"/>
    <row r="2146" ht="18" customHeight="1"/>
    <row r="2147" ht="18" customHeight="1"/>
    <row r="2148" ht="18" customHeight="1"/>
    <row r="2149" ht="18" customHeight="1"/>
    <row r="2150" ht="18" customHeight="1"/>
    <row r="2151" ht="18" customHeight="1"/>
    <row r="2152" ht="18" customHeight="1"/>
    <row r="2153" ht="18" customHeight="1"/>
    <row r="2154" ht="18" customHeight="1"/>
    <row r="2155" ht="18" customHeight="1"/>
    <row r="2156" ht="18" customHeight="1"/>
    <row r="2157" ht="18" customHeight="1"/>
    <row r="2158" ht="18" customHeight="1"/>
    <row r="2159" ht="18" customHeight="1"/>
    <row r="2160" ht="18" customHeight="1"/>
    <row r="2161" ht="18" customHeight="1"/>
    <row r="2162" ht="18" customHeight="1"/>
    <row r="2163" ht="18" customHeight="1"/>
    <row r="2164" ht="18" customHeight="1"/>
    <row r="2165" ht="18" customHeight="1"/>
    <row r="2166" ht="18" customHeight="1"/>
    <row r="2167" ht="18" customHeight="1"/>
    <row r="2168" ht="18" customHeight="1"/>
    <row r="2169" ht="18" customHeight="1"/>
    <row r="2170" ht="18" customHeight="1"/>
    <row r="2171" ht="18" customHeight="1"/>
    <row r="2172" ht="18" customHeight="1"/>
    <row r="2173" ht="18" customHeight="1"/>
    <row r="2174" ht="18" customHeight="1"/>
    <row r="2175" ht="18" customHeight="1"/>
    <row r="2176" ht="18" customHeight="1"/>
    <row r="2177" ht="18" customHeight="1"/>
    <row r="2178" ht="18" customHeight="1"/>
    <row r="2179" ht="18" customHeight="1"/>
    <row r="2180" ht="18" customHeight="1"/>
    <row r="2181" ht="18" customHeight="1"/>
    <row r="2182" ht="18" customHeight="1"/>
    <row r="2183" ht="18" customHeight="1"/>
    <row r="2184" ht="18" customHeight="1"/>
    <row r="2185" ht="18" customHeight="1"/>
    <row r="2186" ht="18" customHeight="1"/>
    <row r="2187" ht="18" customHeight="1"/>
    <row r="2188" ht="18" customHeight="1"/>
    <row r="2189" ht="18" customHeight="1"/>
    <row r="2190" ht="18" customHeight="1"/>
    <row r="2191" ht="18" customHeight="1"/>
    <row r="2192" ht="18" customHeight="1"/>
    <row r="2193" ht="18" customHeight="1"/>
    <row r="2194" ht="18" customHeight="1"/>
    <row r="2195" ht="18" customHeight="1"/>
    <row r="2196" ht="18" customHeight="1"/>
    <row r="2197" ht="18" customHeight="1"/>
    <row r="2198" ht="18" customHeight="1"/>
    <row r="2199" ht="18" customHeight="1"/>
    <row r="2200" ht="18" customHeight="1"/>
    <row r="2201" ht="18" customHeight="1"/>
    <row r="2202" ht="18" customHeight="1"/>
    <row r="2203" ht="18" customHeight="1"/>
    <row r="2204" ht="18" customHeight="1"/>
    <row r="2205" ht="18" customHeight="1"/>
    <row r="2206" ht="18" customHeight="1"/>
    <row r="2207" ht="18" customHeight="1"/>
    <row r="2208" ht="18" customHeight="1"/>
    <row r="2209" ht="18" customHeight="1"/>
    <row r="2210" ht="18" customHeight="1"/>
    <row r="2211" ht="18" customHeight="1"/>
    <row r="2212" ht="18" customHeight="1"/>
    <row r="2213" ht="18" customHeight="1"/>
    <row r="2214" ht="18" customHeight="1"/>
    <row r="2215" ht="18" customHeight="1"/>
    <row r="2216" ht="18" customHeight="1"/>
    <row r="2217" ht="18" customHeight="1"/>
    <row r="2218" ht="18" customHeight="1"/>
    <row r="2219" ht="18" customHeight="1"/>
    <row r="2220" ht="18" customHeight="1"/>
    <row r="2221" ht="18" customHeight="1"/>
    <row r="2222" ht="18" customHeight="1"/>
    <row r="2223" ht="18" customHeight="1"/>
    <row r="2224" ht="18" customHeight="1"/>
    <row r="2225" ht="18" customHeight="1"/>
    <row r="2226" ht="18" customHeight="1"/>
    <row r="2227" ht="18" customHeight="1"/>
    <row r="2228" ht="18" customHeight="1"/>
    <row r="2229" ht="18" customHeight="1"/>
    <row r="2230" ht="18" customHeight="1"/>
    <row r="2231" ht="18" customHeight="1"/>
    <row r="2232" ht="18" customHeight="1"/>
    <row r="2233" ht="18" customHeight="1"/>
    <row r="2234" ht="18" customHeight="1"/>
    <row r="2235" ht="18" customHeight="1"/>
    <row r="2236" ht="18" customHeight="1"/>
    <row r="2237" ht="18" customHeight="1"/>
    <row r="2238" ht="18" customHeight="1"/>
    <row r="2239" ht="18" customHeight="1"/>
    <row r="2240" ht="18" customHeight="1"/>
    <row r="2241" ht="18" customHeight="1"/>
    <row r="2242" ht="18" customHeight="1"/>
    <row r="2243" ht="18" customHeight="1"/>
    <row r="2244" ht="18" customHeight="1"/>
    <row r="2245" ht="18" customHeight="1"/>
    <row r="2246" ht="18" customHeight="1"/>
    <row r="2247" ht="18" customHeight="1"/>
    <row r="2248" ht="18" customHeight="1"/>
    <row r="2249" ht="18" customHeight="1"/>
    <row r="2250" ht="18" customHeight="1"/>
    <row r="2251" ht="18" customHeight="1"/>
    <row r="2252" ht="18" customHeight="1"/>
    <row r="2253" ht="18" customHeight="1"/>
    <row r="2254" ht="18" customHeight="1"/>
    <row r="2255" ht="18" customHeight="1"/>
    <row r="2256" ht="18" customHeight="1"/>
    <row r="2257" ht="18" customHeight="1"/>
    <row r="2258" ht="18" customHeight="1"/>
    <row r="2259" ht="18" customHeight="1"/>
    <row r="2260" ht="18" customHeight="1"/>
    <row r="2261" ht="18" customHeight="1"/>
    <row r="2262" ht="18" customHeight="1"/>
    <row r="2263" ht="18" customHeight="1"/>
    <row r="2264" ht="18" customHeight="1"/>
    <row r="2265" ht="18" customHeight="1"/>
    <row r="2266" ht="18" customHeight="1"/>
    <row r="2267" ht="18" customHeight="1"/>
    <row r="2268" ht="18" customHeight="1"/>
    <row r="2269" ht="18" customHeight="1"/>
    <row r="2270" ht="18" customHeight="1"/>
    <row r="2271" ht="18" customHeight="1"/>
    <row r="2272" ht="18" customHeight="1"/>
    <row r="2273" ht="18" customHeight="1"/>
    <row r="2274" ht="18" customHeight="1"/>
    <row r="2275" ht="18" customHeight="1"/>
    <row r="2276" ht="18" customHeight="1"/>
    <row r="2277" ht="18" customHeight="1"/>
    <row r="2278" ht="18" customHeight="1"/>
    <row r="2279" ht="18" customHeight="1"/>
    <row r="2280" ht="18" customHeight="1"/>
    <row r="2281" ht="18" customHeight="1"/>
    <row r="2282" ht="18" customHeight="1"/>
    <row r="2283" ht="18" customHeight="1"/>
    <row r="2284" ht="18" customHeight="1"/>
    <row r="2285" ht="18" customHeight="1"/>
    <row r="2286" ht="18" customHeight="1"/>
    <row r="2287" ht="18" customHeight="1"/>
    <row r="2288" ht="18" customHeight="1"/>
    <row r="2289" ht="18" customHeight="1"/>
    <row r="2290" ht="18" customHeight="1"/>
    <row r="2291" ht="18" customHeight="1"/>
    <row r="2292" ht="18" customHeight="1"/>
    <row r="2293" ht="18" customHeight="1"/>
    <row r="2294" ht="18" customHeight="1"/>
    <row r="2295" ht="18" customHeight="1"/>
    <row r="2296" ht="18" customHeight="1"/>
    <row r="2297" ht="18" customHeight="1"/>
    <row r="2298" ht="18" customHeight="1"/>
    <row r="2299" ht="18" customHeight="1"/>
    <row r="2300" ht="18" customHeight="1"/>
    <row r="2301" ht="18" customHeight="1"/>
    <row r="2302" ht="18" customHeight="1"/>
    <row r="2303" ht="18" customHeight="1"/>
    <row r="2304" ht="18" customHeight="1"/>
    <row r="2305" ht="18" customHeight="1"/>
    <row r="2306" ht="18" customHeight="1"/>
    <row r="2307" ht="18" customHeight="1"/>
    <row r="2308" ht="18" customHeight="1"/>
    <row r="2309" ht="18" customHeight="1"/>
    <row r="2310" ht="18" customHeight="1"/>
    <row r="2311" ht="18" customHeight="1"/>
    <row r="2312" ht="18" customHeight="1"/>
    <row r="2313" ht="18" customHeight="1"/>
    <row r="2314" ht="18" customHeight="1"/>
    <row r="2315" ht="18" customHeight="1"/>
    <row r="2316" ht="18" customHeight="1"/>
    <row r="2317" ht="18" customHeight="1"/>
    <row r="2318" ht="18" customHeight="1"/>
    <row r="2319" ht="18" customHeight="1"/>
    <row r="2320" ht="18" customHeight="1"/>
    <row r="2321" ht="18" customHeight="1"/>
    <row r="2322" ht="18" customHeight="1"/>
    <row r="2323" ht="18" customHeight="1"/>
    <row r="2324" ht="18" customHeight="1"/>
    <row r="2325" ht="18" customHeight="1"/>
    <row r="2326" ht="18" customHeight="1"/>
    <row r="2327" ht="18" customHeight="1"/>
    <row r="2328" ht="18" customHeight="1"/>
    <row r="2329" ht="18" customHeight="1"/>
    <row r="2330" ht="18" customHeight="1"/>
    <row r="2331" ht="18" customHeight="1"/>
    <row r="2332" ht="18" customHeight="1"/>
    <row r="2333" ht="18" customHeight="1"/>
    <row r="2334" ht="18" customHeight="1"/>
    <row r="2335" ht="18" customHeight="1"/>
    <row r="2336" ht="18" customHeight="1"/>
    <row r="2337" ht="18" customHeight="1"/>
    <row r="2338" ht="18" customHeight="1"/>
    <row r="2339" ht="18" customHeight="1"/>
    <row r="2340" ht="18" customHeight="1"/>
    <row r="2341" ht="18" customHeight="1"/>
    <row r="2342" ht="18" customHeight="1"/>
    <row r="2343" ht="18" customHeight="1"/>
    <row r="2344" ht="18" customHeight="1"/>
    <row r="2345" ht="18" customHeight="1"/>
    <row r="2346" ht="18" customHeight="1"/>
    <row r="2347" ht="18" customHeight="1"/>
    <row r="2348" ht="18" customHeight="1"/>
    <row r="2349" ht="18" customHeight="1"/>
    <row r="2350" ht="18" customHeight="1"/>
    <row r="2351" ht="18" customHeight="1"/>
    <row r="2352" ht="18" customHeight="1"/>
    <row r="2353" ht="18" customHeight="1"/>
    <row r="2354" ht="18" customHeight="1"/>
    <row r="2355" ht="18" customHeight="1"/>
    <row r="2356" ht="18" customHeight="1"/>
    <row r="2357" ht="18" customHeight="1"/>
    <row r="2358" ht="18" customHeight="1"/>
    <row r="2359" ht="18" customHeight="1"/>
    <row r="2360" ht="18" customHeight="1"/>
    <row r="2361" ht="18" customHeight="1"/>
    <row r="2362" ht="18" customHeight="1"/>
    <row r="2363" ht="18" customHeight="1"/>
    <row r="2364" ht="18" customHeight="1"/>
    <row r="2365" ht="18" customHeight="1"/>
    <row r="2366" ht="18" customHeight="1"/>
    <row r="2367" ht="18" customHeight="1"/>
    <row r="2368" ht="18" customHeight="1"/>
    <row r="2369" ht="18" customHeight="1"/>
    <row r="2370" ht="18" customHeight="1"/>
    <row r="2371" ht="18" customHeight="1"/>
    <row r="2372" ht="18" customHeight="1"/>
    <row r="2373" ht="18" customHeight="1"/>
    <row r="2374" ht="18" customHeight="1"/>
    <row r="2375" ht="18" customHeight="1"/>
    <row r="2376" ht="18" customHeight="1"/>
    <row r="2377" ht="18" customHeight="1"/>
    <row r="2378" ht="18" customHeight="1"/>
    <row r="2379" ht="18" customHeight="1"/>
    <row r="2380" ht="18" customHeight="1"/>
    <row r="2381" ht="18" customHeight="1"/>
    <row r="2382" ht="18" customHeight="1"/>
    <row r="2383" ht="18" customHeight="1"/>
    <row r="2384" ht="18" customHeight="1"/>
    <row r="2385" ht="18" customHeight="1"/>
    <row r="2386" ht="18" customHeight="1"/>
    <row r="2387" ht="18" customHeight="1"/>
    <row r="2388" ht="18" customHeight="1"/>
    <row r="2389" ht="18" customHeight="1"/>
    <row r="2390" ht="18" customHeight="1"/>
    <row r="2391" ht="18" customHeight="1"/>
    <row r="2392" ht="18" customHeight="1"/>
    <row r="2393" ht="18" customHeight="1"/>
    <row r="2394" ht="18" customHeight="1"/>
    <row r="2395" ht="18" customHeight="1"/>
    <row r="2396" ht="18" customHeight="1"/>
    <row r="2397" ht="18" customHeight="1"/>
    <row r="2398" ht="18" customHeight="1"/>
    <row r="2399" ht="18" customHeight="1"/>
    <row r="2400" ht="18" customHeight="1"/>
    <row r="2401" ht="18" customHeight="1"/>
    <row r="2402" ht="18" customHeight="1"/>
    <row r="2403" ht="18" customHeight="1"/>
    <row r="2404" ht="18" customHeight="1"/>
    <row r="2405" ht="18" customHeight="1"/>
    <row r="2406" ht="18" customHeight="1"/>
    <row r="2407" ht="18" customHeight="1"/>
    <row r="2408" ht="18" customHeight="1"/>
    <row r="2409" ht="18" customHeight="1"/>
    <row r="2410" ht="18" customHeight="1"/>
    <row r="2411" ht="18" customHeight="1"/>
    <row r="2412" ht="18" customHeight="1"/>
    <row r="2413" ht="18" customHeight="1"/>
    <row r="2414" ht="18" customHeight="1"/>
    <row r="2415" ht="18" customHeight="1"/>
    <row r="2416" ht="18" customHeight="1"/>
    <row r="2417" ht="18" customHeight="1"/>
    <row r="2418" ht="18" customHeight="1"/>
    <row r="2419" ht="18" customHeight="1"/>
    <row r="2420" ht="18" customHeight="1"/>
    <row r="2421" ht="18" customHeight="1"/>
    <row r="2422" ht="18" customHeight="1"/>
    <row r="2423" ht="18" customHeight="1"/>
    <row r="2424" ht="18" customHeight="1"/>
    <row r="2425" ht="18" customHeight="1"/>
    <row r="2426" ht="18" customHeight="1"/>
    <row r="2427" ht="18" customHeight="1"/>
    <row r="2428" ht="18" customHeight="1"/>
    <row r="2429" ht="18" customHeight="1"/>
    <row r="2430" ht="18" customHeight="1"/>
    <row r="2431" ht="18" customHeight="1"/>
    <row r="2432" ht="18" customHeight="1"/>
    <row r="2433" ht="18" customHeight="1"/>
    <row r="2434" ht="18" customHeight="1"/>
    <row r="2435" ht="18" customHeight="1"/>
    <row r="2436" ht="18" customHeight="1"/>
    <row r="2437" ht="18" customHeight="1"/>
    <row r="2438" ht="18" customHeight="1"/>
    <row r="2439" ht="18" customHeight="1"/>
    <row r="2440" ht="18" customHeight="1"/>
    <row r="2441" ht="18" customHeight="1"/>
    <row r="2442" ht="18" customHeight="1"/>
    <row r="2443" ht="18" customHeight="1"/>
    <row r="2444" ht="18" customHeight="1"/>
    <row r="2445" ht="18" customHeight="1"/>
    <row r="2446" ht="18" customHeight="1"/>
    <row r="2447" ht="18" customHeight="1"/>
    <row r="2448" ht="18" customHeight="1"/>
    <row r="2449" ht="18" customHeight="1"/>
    <row r="2450" ht="18" customHeight="1"/>
    <row r="2451" ht="18" customHeight="1"/>
    <row r="2452" ht="18" customHeight="1"/>
    <row r="2453" ht="18" customHeight="1"/>
    <row r="2454" ht="18" customHeight="1"/>
    <row r="2455" ht="18" customHeight="1"/>
    <row r="2456" ht="18" customHeight="1"/>
    <row r="2457" ht="18" customHeight="1"/>
    <row r="2458" ht="18" customHeight="1"/>
    <row r="2459" ht="18" customHeight="1"/>
    <row r="2460" ht="18" customHeight="1"/>
    <row r="2461" ht="18" customHeight="1"/>
    <row r="2462" ht="18" customHeight="1"/>
    <row r="2463" ht="18" customHeight="1"/>
    <row r="2464" ht="18" customHeight="1"/>
    <row r="2465" ht="18" customHeight="1"/>
    <row r="2466" ht="18" customHeight="1"/>
    <row r="2467" ht="18" customHeight="1"/>
    <row r="2468" ht="18" customHeight="1"/>
    <row r="2469" ht="18" customHeight="1"/>
    <row r="2470" ht="18" customHeight="1"/>
    <row r="2471" ht="18" customHeight="1"/>
    <row r="2472" ht="18" customHeight="1"/>
    <row r="2473" ht="18" customHeight="1"/>
    <row r="2474" ht="18" customHeight="1"/>
    <row r="2475" ht="18" customHeight="1"/>
    <row r="2476" ht="18" customHeight="1"/>
    <row r="2477" ht="18" customHeight="1"/>
    <row r="2478" ht="18" customHeight="1"/>
    <row r="2479" ht="18" customHeight="1"/>
    <row r="2480" ht="18" customHeight="1"/>
    <row r="2481" ht="18" customHeight="1"/>
    <row r="2482" ht="18" customHeight="1"/>
    <row r="2483" ht="18" customHeight="1"/>
    <row r="2484" ht="18" customHeight="1"/>
    <row r="2485" ht="18" customHeight="1"/>
    <row r="2486" ht="18" customHeight="1"/>
    <row r="2487" ht="18" customHeight="1"/>
    <row r="2488" ht="18" customHeight="1"/>
    <row r="2489" ht="18" customHeight="1"/>
    <row r="2490" ht="18" customHeight="1"/>
    <row r="2491" ht="18" customHeight="1"/>
    <row r="2492" ht="18" customHeight="1"/>
    <row r="2493" ht="18" customHeight="1"/>
    <row r="2494" ht="18" customHeight="1"/>
    <row r="2495" ht="18" customHeight="1"/>
    <row r="2496" ht="18" customHeight="1"/>
    <row r="2497" ht="18" customHeight="1"/>
    <row r="2498" ht="18" customHeight="1"/>
    <row r="2499" ht="18" customHeight="1"/>
    <row r="2500" ht="18" customHeight="1"/>
    <row r="2501" ht="18" customHeight="1"/>
    <row r="2502" ht="18" customHeight="1"/>
    <row r="2503" ht="18" customHeight="1"/>
    <row r="2504" ht="18" customHeight="1"/>
    <row r="2505" ht="18" customHeight="1"/>
    <row r="2506" ht="18" customHeight="1"/>
    <row r="2507" ht="18" customHeight="1"/>
    <row r="2508" ht="18" customHeight="1"/>
    <row r="2509" ht="18" customHeight="1"/>
    <row r="2510" ht="18" customHeight="1"/>
    <row r="2511" ht="18" customHeight="1"/>
    <row r="2512" ht="18" customHeight="1"/>
    <row r="2513" ht="18" customHeight="1"/>
    <row r="2514" ht="18" customHeight="1"/>
    <row r="2515" ht="18" customHeight="1"/>
  </sheetData>
  <mergeCells count="18">
    <mergeCell ref="C45:AL45"/>
    <mergeCell ref="C37:AL37"/>
    <mergeCell ref="C11:AL11"/>
    <mergeCell ref="C23:AL23"/>
    <mergeCell ref="C42:AL42"/>
    <mergeCell ref="C27:AL27"/>
    <mergeCell ref="C29:AL29"/>
    <mergeCell ref="C31:AL31"/>
    <mergeCell ref="C35:AL35"/>
    <mergeCell ref="C15:AL15"/>
    <mergeCell ref="AE2:AL2"/>
    <mergeCell ref="C16:AL16"/>
    <mergeCell ref="C18:AL18"/>
    <mergeCell ref="C22:AL22"/>
    <mergeCell ref="A4:AL4"/>
    <mergeCell ref="C7:AL7"/>
    <mergeCell ref="C9:AL9"/>
    <mergeCell ref="C10:AL10"/>
  </mergeCells>
  <printOptions/>
  <pageMargins left="0.984251968503937" right="0.5905511811023623" top="0.7874015748031497" bottom="0.7874015748031497" header="0.5118110236220472" footer="0.5118110236220472"/>
  <pageSetup horizontalDpi="600" verticalDpi="600" orientation="portrait" paperSize="9" scale="85" r:id="rId1"/>
  <headerFooter alignWithMargins="0">
    <oddFooter>&amp;C&amp;14 18</oddFooter>
  </headerFooter>
</worksheet>
</file>

<file path=xl/worksheets/sheet2.xml><?xml version="1.0" encoding="utf-8"?>
<worksheet xmlns="http://schemas.openxmlformats.org/spreadsheetml/2006/main" xmlns:r="http://schemas.openxmlformats.org/officeDocument/2006/relationships">
  <dimension ref="A1:BC60"/>
  <sheetViews>
    <sheetView workbookViewId="0" topLeftCell="A1">
      <selection activeCell="A1" sqref="A1"/>
    </sheetView>
  </sheetViews>
  <sheetFormatPr defaultColWidth="8.796875" defaultRowHeight="14.25"/>
  <cols>
    <col min="1" max="52" width="3.59765625" style="0" customWidth="1"/>
    <col min="53" max="53" width="15.5" style="0" customWidth="1"/>
    <col min="54" max="16384" width="10.59765625" style="0" customWidth="1"/>
  </cols>
  <sheetData>
    <row r="1" ht="28.5">
      <c r="A1" s="2" t="s">
        <v>22</v>
      </c>
    </row>
    <row r="2" ht="13.5" customHeight="1"/>
    <row r="3" ht="24">
      <c r="B3" s="1" t="s">
        <v>51</v>
      </c>
    </row>
    <row r="4" ht="13.5" customHeight="1"/>
    <row r="5" ht="19.5" customHeight="1">
      <c r="E5" s="3" t="s">
        <v>253</v>
      </c>
    </row>
    <row r="6" ht="19.5" customHeight="1">
      <c r="E6" s="3" t="s">
        <v>259</v>
      </c>
    </row>
    <row r="7" ht="19.5" customHeight="1">
      <c r="E7" s="3" t="s">
        <v>260</v>
      </c>
    </row>
    <row r="8" ht="19.5" customHeight="1">
      <c r="E8" s="3" t="s">
        <v>254</v>
      </c>
    </row>
    <row r="9" ht="19.5" customHeight="1">
      <c r="E9" s="3" t="s">
        <v>255</v>
      </c>
    </row>
    <row r="10" ht="19.5" customHeight="1">
      <c r="E10" s="3" t="s">
        <v>256</v>
      </c>
    </row>
    <row r="12" ht="24">
      <c r="B12" s="1" t="s">
        <v>252</v>
      </c>
    </row>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24">
      <c r="B38" s="1" t="s">
        <v>47</v>
      </c>
    </row>
    <row r="40" spans="2:30" ht="19.5" customHeight="1" thickBot="1">
      <c r="B40" s="3"/>
      <c r="C40" s="3"/>
      <c r="D40" s="3"/>
      <c r="E40" s="3"/>
      <c r="F40" s="3"/>
      <c r="G40" s="3"/>
      <c r="H40" s="3"/>
      <c r="I40" s="3"/>
      <c r="J40" s="3"/>
      <c r="K40" s="3"/>
      <c r="L40" s="3"/>
      <c r="M40" s="3"/>
      <c r="N40" s="3"/>
      <c r="O40" s="3"/>
      <c r="P40" s="3"/>
      <c r="Q40" s="3"/>
      <c r="R40" s="3"/>
      <c r="S40" s="3"/>
      <c r="T40" s="3"/>
      <c r="U40" s="3"/>
      <c r="V40" s="3"/>
      <c r="W40" s="3"/>
      <c r="X40" s="239" t="s">
        <v>46</v>
      </c>
      <c r="Y40" s="240"/>
      <c r="Z40" s="240"/>
      <c r="AA40" s="240"/>
      <c r="AB40" s="240"/>
      <c r="AC40" s="240"/>
      <c r="AD40" s="240"/>
    </row>
    <row r="41" spans="2:30" ht="19.5" customHeight="1" thickTop="1">
      <c r="B41" s="186"/>
      <c r="C41" s="187"/>
      <c r="D41" s="187"/>
      <c r="E41" s="187"/>
      <c r="F41" s="187"/>
      <c r="G41" s="187"/>
      <c r="H41" s="188"/>
      <c r="I41" s="156" t="s">
        <v>38</v>
      </c>
      <c r="J41" s="157"/>
      <c r="K41" s="157"/>
      <c r="L41" s="158"/>
      <c r="M41" s="165" t="s">
        <v>39</v>
      </c>
      <c r="N41" s="157"/>
      <c r="O41" s="157"/>
      <c r="P41" s="158"/>
      <c r="Q41" s="165" t="s">
        <v>40</v>
      </c>
      <c r="R41" s="157"/>
      <c r="S41" s="157"/>
      <c r="T41" s="157"/>
      <c r="U41" s="157"/>
      <c r="V41" s="157"/>
      <c r="W41" s="158"/>
      <c r="X41" s="157" t="s">
        <v>42</v>
      </c>
      <c r="Y41" s="157"/>
      <c r="Z41" s="157"/>
      <c r="AA41" s="157"/>
      <c r="AB41" s="157"/>
      <c r="AC41" s="157"/>
      <c r="AD41" s="183"/>
    </row>
    <row r="42" spans="2:30" ht="19.5" customHeight="1">
      <c r="B42" s="189"/>
      <c r="C42" s="190"/>
      <c r="D42" s="190"/>
      <c r="E42" s="190"/>
      <c r="F42" s="190"/>
      <c r="G42" s="190"/>
      <c r="H42" s="191"/>
      <c r="I42" s="159"/>
      <c r="J42" s="160"/>
      <c r="K42" s="160"/>
      <c r="L42" s="161"/>
      <c r="M42" s="166"/>
      <c r="N42" s="160"/>
      <c r="O42" s="160"/>
      <c r="P42" s="161"/>
      <c r="Q42" s="166"/>
      <c r="R42" s="160"/>
      <c r="S42" s="160"/>
      <c r="T42" s="160"/>
      <c r="U42" s="160"/>
      <c r="V42" s="160"/>
      <c r="W42" s="161"/>
      <c r="X42" s="160"/>
      <c r="Y42" s="160"/>
      <c r="Z42" s="160"/>
      <c r="AA42" s="160"/>
      <c r="AB42" s="160"/>
      <c r="AC42" s="160"/>
      <c r="AD42" s="184"/>
    </row>
    <row r="43" spans="2:30" ht="19.5" customHeight="1">
      <c r="B43" s="189"/>
      <c r="C43" s="190"/>
      <c r="D43" s="190"/>
      <c r="E43" s="190"/>
      <c r="F43" s="190"/>
      <c r="G43" s="190"/>
      <c r="H43" s="191"/>
      <c r="I43" s="162"/>
      <c r="J43" s="163"/>
      <c r="K43" s="163"/>
      <c r="L43" s="164"/>
      <c r="M43" s="167"/>
      <c r="N43" s="163"/>
      <c r="O43" s="163"/>
      <c r="P43" s="164"/>
      <c r="Q43" s="167"/>
      <c r="R43" s="163"/>
      <c r="S43" s="163"/>
      <c r="T43" s="163"/>
      <c r="U43" s="163"/>
      <c r="V43" s="163"/>
      <c r="W43" s="164"/>
      <c r="X43" s="163"/>
      <c r="Y43" s="163"/>
      <c r="Z43" s="163"/>
      <c r="AA43" s="163"/>
      <c r="AB43" s="163"/>
      <c r="AC43" s="163"/>
      <c r="AD43" s="185"/>
    </row>
    <row r="44" spans="2:30" ht="19.5" customHeight="1" thickBot="1">
      <c r="B44" s="192"/>
      <c r="C44" s="193"/>
      <c r="D44" s="193"/>
      <c r="E44" s="193"/>
      <c r="F44" s="193"/>
      <c r="G44" s="193"/>
      <c r="H44" s="194"/>
      <c r="I44" s="195" t="s">
        <v>45</v>
      </c>
      <c r="J44" s="196"/>
      <c r="K44" s="196"/>
      <c r="L44" s="197"/>
      <c r="M44" s="198" t="s">
        <v>45</v>
      </c>
      <c r="N44" s="196"/>
      <c r="O44" s="196"/>
      <c r="P44" s="197"/>
      <c r="Q44" s="198" t="s">
        <v>45</v>
      </c>
      <c r="R44" s="196"/>
      <c r="S44" s="196"/>
      <c r="T44" s="196"/>
      <c r="U44" s="199" t="s">
        <v>41</v>
      </c>
      <c r="V44" s="200"/>
      <c r="W44" s="201"/>
      <c r="X44" s="196" t="s">
        <v>43</v>
      </c>
      <c r="Y44" s="196"/>
      <c r="Z44" s="196"/>
      <c r="AA44" s="196"/>
      <c r="AB44" s="199" t="s">
        <v>44</v>
      </c>
      <c r="AC44" s="200"/>
      <c r="AD44" s="202"/>
    </row>
    <row r="45" spans="2:54" ht="19.5" customHeight="1" thickTop="1">
      <c r="B45" s="12"/>
      <c r="C45" s="137" t="s">
        <v>23</v>
      </c>
      <c r="D45" s="138"/>
      <c r="E45" s="138"/>
      <c r="F45" s="138"/>
      <c r="G45" s="138"/>
      <c r="H45" s="139"/>
      <c r="I45" s="168">
        <v>15</v>
      </c>
      <c r="J45" s="169"/>
      <c r="K45" s="169"/>
      <c r="L45" s="170"/>
      <c r="M45" s="209">
        <v>15</v>
      </c>
      <c r="N45" s="169"/>
      <c r="O45" s="169"/>
      <c r="P45" s="170"/>
      <c r="Q45" s="209">
        <v>15</v>
      </c>
      <c r="R45" s="169"/>
      <c r="S45" s="169"/>
      <c r="T45" s="169"/>
      <c r="U45" s="216">
        <f>ROUND(Q45/Q60*100,2)</f>
        <v>13.27</v>
      </c>
      <c r="V45" s="217"/>
      <c r="W45" s="218"/>
      <c r="X45" s="169">
        <f>Q45-M45</f>
        <v>0</v>
      </c>
      <c r="Y45" s="169"/>
      <c r="Z45" s="169"/>
      <c r="AA45" s="169"/>
      <c r="AB45" s="216">
        <f>ROUND(X45/M45*100,1)</f>
        <v>0</v>
      </c>
      <c r="AC45" s="217"/>
      <c r="AD45" s="248"/>
      <c r="BA45" t="s">
        <v>23</v>
      </c>
      <c r="BB45">
        <v>15</v>
      </c>
    </row>
    <row r="46" spans="2:54" ht="19.5" customHeight="1">
      <c r="B46" s="12"/>
      <c r="C46" s="140" t="s">
        <v>24</v>
      </c>
      <c r="D46" s="141"/>
      <c r="E46" s="141"/>
      <c r="F46" s="141"/>
      <c r="G46" s="141"/>
      <c r="H46" s="142"/>
      <c r="I46" s="171">
        <v>2</v>
      </c>
      <c r="J46" s="172"/>
      <c r="K46" s="172"/>
      <c r="L46" s="173"/>
      <c r="M46" s="210">
        <v>2</v>
      </c>
      <c r="N46" s="172"/>
      <c r="O46" s="172"/>
      <c r="P46" s="173"/>
      <c r="Q46" s="210">
        <v>2</v>
      </c>
      <c r="R46" s="172"/>
      <c r="S46" s="172"/>
      <c r="T46" s="172"/>
      <c r="U46" s="219">
        <f>ROUND(Q46/Q60*100,2)</f>
        <v>1.77</v>
      </c>
      <c r="V46" s="220"/>
      <c r="W46" s="221"/>
      <c r="X46" s="172">
        <f aca="true" t="shared" si="0" ref="X46:X60">Q46-M46</f>
        <v>0</v>
      </c>
      <c r="Y46" s="172"/>
      <c r="Z46" s="172"/>
      <c r="AA46" s="172"/>
      <c r="AB46" s="219">
        <f aca="true" t="shared" si="1" ref="AB46:AB60">ROUND(X46/M46*100,1)</f>
        <v>0</v>
      </c>
      <c r="AC46" s="220"/>
      <c r="AD46" s="228"/>
      <c r="BA46" t="s">
        <v>25</v>
      </c>
      <c r="BB46">
        <v>4</v>
      </c>
    </row>
    <row r="47" spans="2:54" ht="19.5" customHeight="1">
      <c r="B47" s="12"/>
      <c r="C47" s="140" t="s">
        <v>25</v>
      </c>
      <c r="D47" s="141"/>
      <c r="E47" s="141"/>
      <c r="F47" s="141"/>
      <c r="G47" s="141"/>
      <c r="H47" s="142"/>
      <c r="I47" s="171">
        <v>4</v>
      </c>
      <c r="J47" s="172"/>
      <c r="K47" s="172"/>
      <c r="L47" s="173"/>
      <c r="M47" s="210">
        <v>4</v>
      </c>
      <c r="N47" s="172"/>
      <c r="O47" s="172"/>
      <c r="P47" s="173"/>
      <c r="Q47" s="210">
        <v>4</v>
      </c>
      <c r="R47" s="172"/>
      <c r="S47" s="172"/>
      <c r="T47" s="172"/>
      <c r="U47" s="219">
        <f>ROUND(Q47/Q60*100,2)</f>
        <v>3.54</v>
      </c>
      <c r="V47" s="220"/>
      <c r="W47" s="221"/>
      <c r="X47" s="172">
        <f t="shared" si="0"/>
        <v>0</v>
      </c>
      <c r="Y47" s="172"/>
      <c r="Z47" s="172"/>
      <c r="AA47" s="172"/>
      <c r="AB47" s="219">
        <f t="shared" si="1"/>
        <v>0</v>
      </c>
      <c r="AC47" s="220"/>
      <c r="AD47" s="228"/>
      <c r="BA47" t="s">
        <v>50</v>
      </c>
      <c r="BB47">
        <v>3</v>
      </c>
    </row>
    <row r="48" spans="2:55" ht="19.5" customHeight="1">
      <c r="B48" s="12"/>
      <c r="C48" s="143" t="s">
        <v>26</v>
      </c>
      <c r="D48" s="144"/>
      <c r="E48" s="144"/>
      <c r="F48" s="144"/>
      <c r="G48" s="145"/>
      <c r="H48" s="146"/>
      <c r="I48" s="174">
        <v>1</v>
      </c>
      <c r="J48" s="175"/>
      <c r="K48" s="175"/>
      <c r="L48" s="176"/>
      <c r="M48" s="211">
        <v>1</v>
      </c>
      <c r="N48" s="175"/>
      <c r="O48" s="175"/>
      <c r="P48" s="176"/>
      <c r="Q48" s="211">
        <v>1</v>
      </c>
      <c r="R48" s="175"/>
      <c r="S48" s="175"/>
      <c r="T48" s="175"/>
      <c r="U48" s="219">
        <f>ROUND(Q48/Q60*100,2)</f>
        <v>0.88</v>
      </c>
      <c r="V48" s="220"/>
      <c r="W48" s="221"/>
      <c r="X48" s="175">
        <f t="shared" si="0"/>
        <v>0</v>
      </c>
      <c r="Y48" s="175"/>
      <c r="Z48" s="175"/>
      <c r="AA48" s="175"/>
      <c r="AB48" s="229">
        <f t="shared" si="1"/>
        <v>0</v>
      </c>
      <c r="AC48" s="230"/>
      <c r="AD48" s="231"/>
      <c r="BA48" t="s">
        <v>48</v>
      </c>
      <c r="BC48">
        <v>22</v>
      </c>
    </row>
    <row r="49" spans="2:54" ht="19.5" customHeight="1" thickBot="1">
      <c r="B49" s="147" t="s">
        <v>35</v>
      </c>
      <c r="C49" s="148"/>
      <c r="D49" s="148"/>
      <c r="E49" s="148"/>
      <c r="F49" s="148"/>
      <c r="G49" s="148"/>
      <c r="H49" s="19"/>
      <c r="I49" s="177">
        <f>SUM(I45:L48)</f>
        <v>22</v>
      </c>
      <c r="J49" s="178"/>
      <c r="K49" s="178"/>
      <c r="L49" s="179"/>
      <c r="M49" s="212">
        <f>SUM(M45:P48)</f>
        <v>22</v>
      </c>
      <c r="N49" s="178"/>
      <c r="O49" s="178"/>
      <c r="P49" s="179"/>
      <c r="Q49" s="212">
        <f>SUM(Q45:T48)</f>
        <v>22</v>
      </c>
      <c r="R49" s="178"/>
      <c r="S49" s="178"/>
      <c r="T49" s="178"/>
      <c r="U49" s="232">
        <f>ROUND(Q49/Q60*100,2)</f>
        <v>19.47</v>
      </c>
      <c r="V49" s="233"/>
      <c r="W49" s="234"/>
      <c r="X49" s="178">
        <f t="shared" si="0"/>
        <v>0</v>
      </c>
      <c r="Y49" s="178"/>
      <c r="Z49" s="178"/>
      <c r="AA49" s="178"/>
      <c r="AB49" s="244">
        <f t="shared" si="1"/>
        <v>0</v>
      </c>
      <c r="AC49" s="245"/>
      <c r="AD49" s="246"/>
      <c r="BA49" t="s">
        <v>26</v>
      </c>
      <c r="BB49">
        <v>47</v>
      </c>
    </row>
    <row r="50" spans="2:54" ht="19.5" customHeight="1">
      <c r="B50" s="13"/>
      <c r="C50" s="132" t="s">
        <v>27</v>
      </c>
      <c r="D50" s="130"/>
      <c r="E50" s="130"/>
      <c r="F50" s="130"/>
      <c r="G50" s="131"/>
      <c r="H50" s="153"/>
      <c r="I50" s="180">
        <v>16</v>
      </c>
      <c r="J50" s="181"/>
      <c r="K50" s="181"/>
      <c r="L50" s="182"/>
      <c r="M50" s="213">
        <v>16</v>
      </c>
      <c r="N50" s="181"/>
      <c r="O50" s="181"/>
      <c r="P50" s="182"/>
      <c r="Q50" s="213">
        <v>16</v>
      </c>
      <c r="R50" s="181"/>
      <c r="S50" s="181"/>
      <c r="T50" s="181"/>
      <c r="U50" s="235">
        <f>ROUND(Q50/Q60*100,2)-0.1</f>
        <v>14.06</v>
      </c>
      <c r="V50" s="236"/>
      <c r="W50" s="237"/>
      <c r="X50" s="181">
        <f t="shared" si="0"/>
        <v>0</v>
      </c>
      <c r="Y50" s="181"/>
      <c r="Z50" s="181"/>
      <c r="AA50" s="181"/>
      <c r="AB50" s="235">
        <f t="shared" si="1"/>
        <v>0</v>
      </c>
      <c r="AC50" s="236"/>
      <c r="AD50" s="247"/>
      <c r="BA50" t="str">
        <f>C50</f>
        <v>簡易水道</v>
      </c>
      <c r="BB50">
        <v>16</v>
      </c>
    </row>
    <row r="51" spans="2:54" ht="19.5" customHeight="1">
      <c r="B51" s="12"/>
      <c r="C51" s="151" t="s">
        <v>26</v>
      </c>
      <c r="D51" s="152"/>
      <c r="E51" s="152"/>
      <c r="F51" s="152"/>
      <c r="G51" s="141"/>
      <c r="H51" s="142"/>
      <c r="I51" s="171">
        <v>47</v>
      </c>
      <c r="J51" s="172"/>
      <c r="K51" s="172"/>
      <c r="L51" s="173"/>
      <c r="M51" s="210">
        <v>47</v>
      </c>
      <c r="N51" s="172"/>
      <c r="O51" s="172"/>
      <c r="P51" s="173"/>
      <c r="Q51" s="210">
        <v>47</v>
      </c>
      <c r="R51" s="172"/>
      <c r="S51" s="172"/>
      <c r="T51" s="172"/>
      <c r="U51" s="219">
        <f>ROUND(Q51/Q60*100,2)</f>
        <v>41.59</v>
      </c>
      <c r="V51" s="220"/>
      <c r="W51" s="221"/>
      <c r="X51" s="172">
        <f t="shared" si="0"/>
        <v>0</v>
      </c>
      <c r="Y51" s="172"/>
      <c r="Z51" s="172"/>
      <c r="AA51" s="172"/>
      <c r="AB51" s="219">
        <f t="shared" si="1"/>
        <v>0</v>
      </c>
      <c r="AC51" s="220"/>
      <c r="AD51" s="228"/>
      <c r="BA51" t="s">
        <v>50</v>
      </c>
      <c r="BB51">
        <v>28</v>
      </c>
    </row>
    <row r="52" spans="2:55" ht="19.5" customHeight="1">
      <c r="B52" s="12"/>
      <c r="C52" s="151" t="s">
        <v>28</v>
      </c>
      <c r="D52" s="152"/>
      <c r="E52" s="152"/>
      <c r="F52" s="152"/>
      <c r="G52" s="141"/>
      <c r="H52" s="142"/>
      <c r="I52" s="171">
        <v>2</v>
      </c>
      <c r="J52" s="172"/>
      <c r="K52" s="172"/>
      <c r="L52" s="173"/>
      <c r="M52" s="210">
        <v>2</v>
      </c>
      <c r="N52" s="172"/>
      <c r="O52" s="172"/>
      <c r="P52" s="173"/>
      <c r="Q52" s="210">
        <v>2</v>
      </c>
      <c r="R52" s="172"/>
      <c r="S52" s="172"/>
      <c r="T52" s="172"/>
      <c r="U52" s="219">
        <f>ROUND(Q52/Q60*100,2)</f>
        <v>1.77</v>
      </c>
      <c r="V52" s="220"/>
      <c r="W52" s="221"/>
      <c r="X52" s="172">
        <f t="shared" si="0"/>
        <v>0</v>
      </c>
      <c r="Y52" s="172"/>
      <c r="Z52" s="172"/>
      <c r="AA52" s="172"/>
      <c r="AB52" s="219">
        <f t="shared" si="1"/>
        <v>0</v>
      </c>
      <c r="AC52" s="220"/>
      <c r="AD52" s="228"/>
      <c r="BA52" t="s">
        <v>49</v>
      </c>
      <c r="BC52">
        <v>91</v>
      </c>
    </row>
    <row r="53" spans="2:30" ht="19.5" customHeight="1">
      <c r="B53" s="12"/>
      <c r="C53" s="151" t="s">
        <v>29</v>
      </c>
      <c r="D53" s="152"/>
      <c r="E53" s="152"/>
      <c r="F53" s="152"/>
      <c r="G53" s="141"/>
      <c r="H53" s="142"/>
      <c r="I53" s="171">
        <v>6</v>
      </c>
      <c r="J53" s="172"/>
      <c r="K53" s="172"/>
      <c r="L53" s="173"/>
      <c r="M53" s="210">
        <v>6</v>
      </c>
      <c r="N53" s="172"/>
      <c r="O53" s="172"/>
      <c r="P53" s="173"/>
      <c r="Q53" s="210">
        <v>5</v>
      </c>
      <c r="R53" s="172"/>
      <c r="S53" s="172"/>
      <c r="T53" s="172"/>
      <c r="U53" s="219">
        <f>ROUND(Q53/Q60*100,2)</f>
        <v>4.42</v>
      </c>
      <c r="V53" s="220"/>
      <c r="W53" s="221"/>
      <c r="X53" s="172">
        <f t="shared" si="0"/>
        <v>-1</v>
      </c>
      <c r="Y53" s="172"/>
      <c r="Z53" s="172"/>
      <c r="AA53" s="172"/>
      <c r="AB53" s="219">
        <f t="shared" si="1"/>
        <v>-16.7</v>
      </c>
      <c r="AC53" s="220"/>
      <c r="AD53" s="228"/>
    </row>
    <row r="54" spans="2:30" ht="19.5" customHeight="1">
      <c r="B54" s="12"/>
      <c r="C54" s="151" t="s">
        <v>30</v>
      </c>
      <c r="D54" s="152"/>
      <c r="E54" s="152"/>
      <c r="F54" s="152"/>
      <c r="G54" s="141"/>
      <c r="H54" s="142"/>
      <c r="I54" s="171">
        <v>2</v>
      </c>
      <c r="J54" s="172"/>
      <c r="K54" s="172"/>
      <c r="L54" s="173"/>
      <c r="M54" s="210">
        <v>2</v>
      </c>
      <c r="N54" s="172"/>
      <c r="O54" s="172"/>
      <c r="P54" s="173"/>
      <c r="Q54" s="210">
        <v>2</v>
      </c>
      <c r="R54" s="172"/>
      <c r="S54" s="172"/>
      <c r="T54" s="172"/>
      <c r="U54" s="219">
        <f>ROUND(Q54/Q60*100,2)</f>
        <v>1.77</v>
      </c>
      <c r="V54" s="220"/>
      <c r="W54" s="221"/>
      <c r="X54" s="172">
        <f t="shared" si="0"/>
        <v>0</v>
      </c>
      <c r="Y54" s="172"/>
      <c r="Z54" s="172"/>
      <c r="AA54" s="172"/>
      <c r="AB54" s="219">
        <f t="shared" si="1"/>
        <v>0</v>
      </c>
      <c r="AC54" s="220"/>
      <c r="AD54" s="228"/>
    </row>
    <row r="55" spans="2:30" ht="19.5" customHeight="1">
      <c r="B55" s="12"/>
      <c r="C55" s="151" t="s">
        <v>31</v>
      </c>
      <c r="D55" s="152"/>
      <c r="E55" s="152"/>
      <c r="F55" s="152"/>
      <c r="G55" s="141"/>
      <c r="H55" s="142"/>
      <c r="I55" s="171">
        <v>7</v>
      </c>
      <c r="J55" s="172"/>
      <c r="K55" s="172"/>
      <c r="L55" s="173"/>
      <c r="M55" s="210">
        <v>7</v>
      </c>
      <c r="N55" s="172"/>
      <c r="O55" s="172"/>
      <c r="P55" s="173"/>
      <c r="Q55" s="210">
        <v>7</v>
      </c>
      <c r="R55" s="172"/>
      <c r="S55" s="172"/>
      <c r="T55" s="172"/>
      <c r="U55" s="219">
        <f>ROUND(Q55/Q60*100,2)</f>
        <v>6.19</v>
      </c>
      <c r="V55" s="220"/>
      <c r="W55" s="221"/>
      <c r="X55" s="172">
        <f t="shared" si="0"/>
        <v>0</v>
      </c>
      <c r="Y55" s="172"/>
      <c r="Z55" s="172"/>
      <c r="AA55" s="172"/>
      <c r="AB55" s="219">
        <f t="shared" si="1"/>
        <v>0</v>
      </c>
      <c r="AC55" s="220"/>
      <c r="AD55" s="228"/>
    </row>
    <row r="56" spans="2:30" ht="19.5" customHeight="1">
      <c r="B56" s="12"/>
      <c r="C56" s="151" t="s">
        <v>32</v>
      </c>
      <c r="D56" s="152"/>
      <c r="E56" s="152"/>
      <c r="F56" s="152"/>
      <c r="G56" s="141"/>
      <c r="H56" s="142"/>
      <c r="I56" s="171">
        <v>3</v>
      </c>
      <c r="J56" s="172"/>
      <c r="K56" s="172"/>
      <c r="L56" s="173"/>
      <c r="M56" s="210">
        <v>3</v>
      </c>
      <c r="N56" s="172"/>
      <c r="O56" s="172"/>
      <c r="P56" s="173"/>
      <c r="Q56" s="210">
        <v>3</v>
      </c>
      <c r="R56" s="172"/>
      <c r="S56" s="172"/>
      <c r="T56" s="172"/>
      <c r="U56" s="219">
        <f>ROUND(Q56/Q60*100,2)-0.1</f>
        <v>2.55</v>
      </c>
      <c r="V56" s="220"/>
      <c r="W56" s="221"/>
      <c r="X56" s="172">
        <f t="shared" si="0"/>
        <v>0</v>
      </c>
      <c r="Y56" s="172"/>
      <c r="Z56" s="172"/>
      <c r="AA56" s="172"/>
      <c r="AB56" s="219">
        <f t="shared" si="1"/>
        <v>0</v>
      </c>
      <c r="AC56" s="220"/>
      <c r="AD56" s="228"/>
    </row>
    <row r="57" spans="2:30" ht="19.5" customHeight="1">
      <c r="B57" s="12"/>
      <c r="C57" s="151" t="s">
        <v>33</v>
      </c>
      <c r="D57" s="152"/>
      <c r="E57" s="152"/>
      <c r="F57" s="152"/>
      <c r="G57" s="141"/>
      <c r="H57" s="142"/>
      <c r="I57" s="171">
        <v>1</v>
      </c>
      <c r="J57" s="172"/>
      <c r="K57" s="172"/>
      <c r="L57" s="173"/>
      <c r="M57" s="210">
        <v>1</v>
      </c>
      <c r="N57" s="172"/>
      <c r="O57" s="172"/>
      <c r="P57" s="173"/>
      <c r="Q57" s="210">
        <v>1</v>
      </c>
      <c r="R57" s="172"/>
      <c r="S57" s="172"/>
      <c r="T57" s="172"/>
      <c r="U57" s="219">
        <f>ROUND(Q57/Q60*100,2)</f>
        <v>0.88</v>
      </c>
      <c r="V57" s="220"/>
      <c r="W57" s="221"/>
      <c r="X57" s="172">
        <f t="shared" si="0"/>
        <v>0</v>
      </c>
      <c r="Y57" s="172"/>
      <c r="Z57" s="172"/>
      <c r="AA57" s="172"/>
      <c r="AB57" s="219">
        <f t="shared" si="1"/>
        <v>0</v>
      </c>
      <c r="AC57" s="220"/>
      <c r="AD57" s="228"/>
    </row>
    <row r="58" spans="2:30" ht="19.5" customHeight="1">
      <c r="B58" s="12"/>
      <c r="C58" s="143" t="s">
        <v>34</v>
      </c>
      <c r="D58" s="144"/>
      <c r="E58" s="144"/>
      <c r="F58" s="144"/>
      <c r="G58" s="145"/>
      <c r="H58" s="146"/>
      <c r="I58" s="174">
        <v>12</v>
      </c>
      <c r="J58" s="175"/>
      <c r="K58" s="175"/>
      <c r="L58" s="176"/>
      <c r="M58" s="211">
        <v>11</v>
      </c>
      <c r="N58" s="175"/>
      <c r="O58" s="175"/>
      <c r="P58" s="176"/>
      <c r="Q58" s="211">
        <v>8</v>
      </c>
      <c r="R58" s="175"/>
      <c r="S58" s="175"/>
      <c r="T58" s="175"/>
      <c r="U58" s="219">
        <f>ROUND(Q58/Q60*100,2)</f>
        <v>7.08</v>
      </c>
      <c r="V58" s="220"/>
      <c r="W58" s="221"/>
      <c r="X58" s="175">
        <f t="shared" si="0"/>
        <v>-3</v>
      </c>
      <c r="Y58" s="175"/>
      <c r="Z58" s="175"/>
      <c r="AA58" s="175"/>
      <c r="AB58" s="229">
        <f t="shared" si="1"/>
        <v>-27.3</v>
      </c>
      <c r="AC58" s="230"/>
      <c r="AD58" s="231"/>
    </row>
    <row r="59" spans="2:30" ht="19.5" customHeight="1" thickBot="1">
      <c r="B59" s="149" t="s">
        <v>36</v>
      </c>
      <c r="C59" s="150"/>
      <c r="D59" s="150"/>
      <c r="E59" s="150"/>
      <c r="F59" s="150"/>
      <c r="G59" s="150"/>
      <c r="H59" s="5"/>
      <c r="I59" s="203">
        <f>SUM(I50:L58)</f>
        <v>96</v>
      </c>
      <c r="J59" s="204"/>
      <c r="K59" s="204"/>
      <c r="L59" s="205"/>
      <c r="M59" s="214">
        <f>SUM(M50:P58)</f>
        <v>95</v>
      </c>
      <c r="N59" s="204"/>
      <c r="O59" s="204"/>
      <c r="P59" s="205"/>
      <c r="Q59" s="214">
        <f>SUM(Q50:T58)</f>
        <v>91</v>
      </c>
      <c r="R59" s="204"/>
      <c r="S59" s="204"/>
      <c r="T59" s="204"/>
      <c r="U59" s="222">
        <f>ROUND(Q59/Q60*100,1)</f>
        <v>80.5</v>
      </c>
      <c r="V59" s="223"/>
      <c r="W59" s="224"/>
      <c r="X59" s="204">
        <f t="shared" si="0"/>
        <v>-4</v>
      </c>
      <c r="Y59" s="204"/>
      <c r="Z59" s="204"/>
      <c r="AA59" s="204"/>
      <c r="AB59" s="241">
        <f t="shared" si="1"/>
        <v>-4.2</v>
      </c>
      <c r="AC59" s="242"/>
      <c r="AD59" s="243"/>
    </row>
    <row r="60" spans="2:30" ht="19.5" customHeight="1" thickBot="1" thickTop="1">
      <c r="B60" s="154" t="s">
        <v>37</v>
      </c>
      <c r="C60" s="155"/>
      <c r="D60" s="155"/>
      <c r="E60" s="155"/>
      <c r="F60" s="155"/>
      <c r="G60" s="155"/>
      <c r="H60" s="20"/>
      <c r="I60" s="206">
        <f>I49+I59</f>
        <v>118</v>
      </c>
      <c r="J60" s="207"/>
      <c r="K60" s="207"/>
      <c r="L60" s="208"/>
      <c r="M60" s="215">
        <f>M49+M59</f>
        <v>117</v>
      </c>
      <c r="N60" s="207"/>
      <c r="O60" s="207"/>
      <c r="P60" s="208"/>
      <c r="Q60" s="215">
        <f>Q49+Q59</f>
        <v>113</v>
      </c>
      <c r="R60" s="207"/>
      <c r="S60" s="207"/>
      <c r="T60" s="207"/>
      <c r="U60" s="225">
        <f>ROUND(Q60/Q60*100,1)</f>
        <v>100</v>
      </c>
      <c r="V60" s="226"/>
      <c r="W60" s="227"/>
      <c r="X60" s="207">
        <f t="shared" si="0"/>
        <v>-4</v>
      </c>
      <c r="Y60" s="207"/>
      <c r="Z60" s="207"/>
      <c r="AA60" s="207"/>
      <c r="AB60" s="225">
        <f t="shared" si="1"/>
        <v>-3.4</v>
      </c>
      <c r="AC60" s="226"/>
      <c r="AD60" s="238"/>
    </row>
    <row r="61" ht="14.25" thickTop="1"/>
  </sheetData>
  <mergeCells count="124">
    <mergeCell ref="X40:AD40"/>
    <mergeCell ref="AB57:AD57"/>
    <mergeCell ref="AB58:AD58"/>
    <mergeCell ref="AB59:AD59"/>
    <mergeCell ref="AB49:AD49"/>
    <mergeCell ref="AB50:AD50"/>
    <mergeCell ref="AB51:AD51"/>
    <mergeCell ref="AB52:AD52"/>
    <mergeCell ref="AB45:AD45"/>
    <mergeCell ref="AB46:AD46"/>
    <mergeCell ref="AB60:AD60"/>
    <mergeCell ref="AB53:AD53"/>
    <mergeCell ref="AB54:AD54"/>
    <mergeCell ref="AB55:AD55"/>
    <mergeCell ref="AB56:AD56"/>
    <mergeCell ref="AB47:AD47"/>
    <mergeCell ref="AB48:AD48"/>
    <mergeCell ref="U57:W57"/>
    <mergeCell ref="U58:W58"/>
    <mergeCell ref="U49:W49"/>
    <mergeCell ref="U50:W50"/>
    <mergeCell ref="U51:W51"/>
    <mergeCell ref="U52:W52"/>
    <mergeCell ref="X57:AA57"/>
    <mergeCell ref="X58:AA58"/>
    <mergeCell ref="U59:W59"/>
    <mergeCell ref="U60:W60"/>
    <mergeCell ref="U53:W53"/>
    <mergeCell ref="U54:W54"/>
    <mergeCell ref="U55:W55"/>
    <mergeCell ref="U56:W56"/>
    <mergeCell ref="U45:W45"/>
    <mergeCell ref="U46:W46"/>
    <mergeCell ref="U47:W47"/>
    <mergeCell ref="U48:W48"/>
    <mergeCell ref="X59:AA59"/>
    <mergeCell ref="X60:AA60"/>
    <mergeCell ref="X53:AA53"/>
    <mergeCell ref="X54:AA54"/>
    <mergeCell ref="X55:AA55"/>
    <mergeCell ref="X56:AA56"/>
    <mergeCell ref="X49:AA49"/>
    <mergeCell ref="X50:AA50"/>
    <mergeCell ref="X51:AA51"/>
    <mergeCell ref="X52:AA52"/>
    <mergeCell ref="X45:AA45"/>
    <mergeCell ref="X46:AA46"/>
    <mergeCell ref="X47:AA47"/>
    <mergeCell ref="X48:AA48"/>
    <mergeCell ref="Q57:T57"/>
    <mergeCell ref="Q58:T58"/>
    <mergeCell ref="Q59:T59"/>
    <mergeCell ref="Q60:T60"/>
    <mergeCell ref="Q53:T53"/>
    <mergeCell ref="Q54:T54"/>
    <mergeCell ref="Q55:T55"/>
    <mergeCell ref="Q56:T56"/>
    <mergeCell ref="Q49:T49"/>
    <mergeCell ref="Q50:T50"/>
    <mergeCell ref="Q51:T51"/>
    <mergeCell ref="Q52:T52"/>
    <mergeCell ref="Q45:T45"/>
    <mergeCell ref="Q46:T46"/>
    <mergeCell ref="Q47:T47"/>
    <mergeCell ref="Q48:T48"/>
    <mergeCell ref="M57:P57"/>
    <mergeCell ref="M58:P58"/>
    <mergeCell ref="M59:P59"/>
    <mergeCell ref="M60:P60"/>
    <mergeCell ref="M53:P53"/>
    <mergeCell ref="M54:P54"/>
    <mergeCell ref="M55:P55"/>
    <mergeCell ref="M56:P56"/>
    <mergeCell ref="I59:L59"/>
    <mergeCell ref="I60:L60"/>
    <mergeCell ref="M45:P45"/>
    <mergeCell ref="M46:P46"/>
    <mergeCell ref="M47:P47"/>
    <mergeCell ref="M48:P48"/>
    <mergeCell ref="M49:P49"/>
    <mergeCell ref="M50:P50"/>
    <mergeCell ref="M51:P51"/>
    <mergeCell ref="M52:P52"/>
    <mergeCell ref="I55:L55"/>
    <mergeCell ref="I56:L56"/>
    <mergeCell ref="I57:L57"/>
    <mergeCell ref="I58:L58"/>
    <mergeCell ref="I51:L51"/>
    <mergeCell ref="I52:L52"/>
    <mergeCell ref="I53:L53"/>
    <mergeCell ref="I54:L54"/>
    <mergeCell ref="X41:AD43"/>
    <mergeCell ref="B41:H44"/>
    <mergeCell ref="I44:L44"/>
    <mergeCell ref="M44:P44"/>
    <mergeCell ref="Q41:W43"/>
    <mergeCell ref="Q44:T44"/>
    <mergeCell ref="U44:W44"/>
    <mergeCell ref="X44:AA44"/>
    <mergeCell ref="AB44:AD44"/>
    <mergeCell ref="B60:G60"/>
    <mergeCell ref="I41:L43"/>
    <mergeCell ref="M41:P43"/>
    <mergeCell ref="I45:L45"/>
    <mergeCell ref="I46:L46"/>
    <mergeCell ref="I47:L47"/>
    <mergeCell ref="I48:L48"/>
    <mergeCell ref="I49:L49"/>
    <mergeCell ref="I50:L50"/>
    <mergeCell ref="C58:H58"/>
    <mergeCell ref="B49:G49"/>
    <mergeCell ref="B59:G59"/>
    <mergeCell ref="C54:H54"/>
    <mergeCell ref="C55:H55"/>
    <mergeCell ref="C56:H56"/>
    <mergeCell ref="C57:H57"/>
    <mergeCell ref="C50:H50"/>
    <mergeCell ref="C51:H51"/>
    <mergeCell ref="C52:H52"/>
    <mergeCell ref="C53:H53"/>
    <mergeCell ref="C45:H45"/>
    <mergeCell ref="C46:H46"/>
    <mergeCell ref="C47:H47"/>
    <mergeCell ref="C48:H48"/>
  </mergeCells>
  <printOptions/>
  <pageMargins left="1.1811023622047245" right="0.7874015748031497" top="0.7874015748031497" bottom="0.7874015748031497" header="0.5118110236220472" footer="0.5118110236220472"/>
  <pageSetup horizontalDpi="600" verticalDpi="600" orientation="portrait" paperSize="9" scale="75" r:id="rId2"/>
  <headerFooter alignWithMargins="0">
    <oddFooter>&amp;C&amp;16 1</oddFooter>
  </headerFooter>
  <drawing r:id="rId1"/>
</worksheet>
</file>

<file path=xl/worksheets/sheet20.xml><?xml version="1.0" encoding="utf-8"?>
<worksheet xmlns="http://schemas.openxmlformats.org/spreadsheetml/2006/main" xmlns:r="http://schemas.openxmlformats.org/officeDocument/2006/relationships">
  <dimension ref="A2:AL27"/>
  <sheetViews>
    <sheetView workbookViewId="0" topLeftCell="A1">
      <selection activeCell="A1" sqref="A1"/>
    </sheetView>
  </sheetViews>
  <sheetFormatPr defaultColWidth="8.796875" defaultRowHeight="14.25"/>
  <cols>
    <col min="1" max="16384" width="2.59765625" style="0" customWidth="1"/>
  </cols>
  <sheetData>
    <row r="2" spans="1:38" ht="28.5">
      <c r="A2" s="827"/>
      <c r="B2" s="827"/>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8"/>
      <c r="AK2" s="828"/>
      <c r="AL2" s="828"/>
    </row>
    <row r="3" ht="18.75" customHeight="1"/>
    <row r="4" ht="21.75" customHeight="1">
      <c r="A4" s="124" t="s">
        <v>199</v>
      </c>
    </row>
    <row r="5" spans="3:38" ht="18.75" customHeight="1">
      <c r="C5" s="826" t="s">
        <v>17</v>
      </c>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c r="AG5" s="826"/>
      <c r="AH5" s="826"/>
      <c r="AI5" s="826"/>
      <c r="AJ5" s="826"/>
      <c r="AK5" s="826"/>
      <c r="AL5" s="826"/>
    </row>
    <row r="6" spans="3:38" ht="18.75" customHeight="1">
      <c r="C6" s="826" t="s">
        <v>18</v>
      </c>
      <c r="D6" s="826"/>
      <c r="E6" s="826"/>
      <c r="F6" s="826"/>
      <c r="G6" s="826"/>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row>
    <row r="7" spans="3:38" ht="18.75" customHeight="1">
      <c r="C7" s="101" t="s">
        <v>19</v>
      </c>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row>
    <row r="8" spans="3:38" ht="18.75" customHeight="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row>
    <row r="9" ht="21.75" customHeight="1">
      <c r="A9" s="124" t="s">
        <v>200</v>
      </c>
    </row>
    <row r="10" spans="3:38" ht="18.75" customHeight="1">
      <c r="C10" s="826" t="s">
        <v>201</v>
      </c>
      <c r="D10" s="826"/>
      <c r="E10" s="826"/>
      <c r="F10" s="826"/>
      <c r="G10" s="826"/>
      <c r="H10" s="826"/>
      <c r="I10" s="826"/>
      <c r="J10" s="826"/>
      <c r="K10" s="826"/>
      <c r="L10" s="826"/>
      <c r="M10" s="826"/>
      <c r="N10" s="826"/>
      <c r="O10" s="826"/>
      <c r="P10" s="826"/>
      <c r="Q10" s="826"/>
      <c r="R10" s="826"/>
      <c r="S10" s="826"/>
      <c r="T10" s="826"/>
      <c r="U10" s="826"/>
      <c r="V10" s="826"/>
      <c r="W10" s="826"/>
      <c r="X10" s="826"/>
      <c r="Y10" s="826"/>
      <c r="Z10" s="826"/>
      <c r="AA10" s="826"/>
      <c r="AB10" s="826"/>
      <c r="AC10" s="826"/>
      <c r="AD10" s="826"/>
      <c r="AE10" s="826"/>
      <c r="AF10" s="826"/>
      <c r="AG10" s="826"/>
      <c r="AH10" s="826"/>
      <c r="AI10" s="826"/>
      <c r="AJ10" s="826"/>
      <c r="AK10" s="826"/>
      <c r="AL10" s="826"/>
    </row>
    <row r="11" spans="3:38" ht="18.75" customHeight="1">
      <c r="C11" s="101" t="s">
        <v>202</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row>
    <row r="12" spans="3:38" ht="18.75" customHeight="1">
      <c r="C12" s="826" t="s">
        <v>20</v>
      </c>
      <c r="D12" s="826"/>
      <c r="E12" s="826"/>
      <c r="F12" s="826"/>
      <c r="G12" s="826"/>
      <c r="H12" s="826"/>
      <c r="I12" s="826"/>
      <c r="J12" s="826"/>
      <c r="K12" s="826"/>
      <c r="L12" s="826"/>
      <c r="M12" s="826"/>
      <c r="N12" s="826"/>
      <c r="O12" s="826"/>
      <c r="P12" s="826"/>
      <c r="Q12" s="826"/>
      <c r="R12" s="826"/>
      <c r="S12" s="826"/>
      <c r="T12" s="826"/>
      <c r="U12" s="826"/>
      <c r="V12" s="826"/>
      <c r="W12" s="826"/>
      <c r="X12" s="826"/>
      <c r="Y12" s="826"/>
      <c r="Z12" s="826"/>
      <c r="AA12" s="826"/>
      <c r="AB12" s="826"/>
      <c r="AC12" s="826"/>
      <c r="AD12" s="826"/>
      <c r="AE12" s="826"/>
      <c r="AF12" s="826"/>
      <c r="AG12" s="826"/>
      <c r="AH12" s="826"/>
      <c r="AI12" s="826"/>
      <c r="AJ12" s="826"/>
      <c r="AK12" s="826"/>
      <c r="AL12" s="826"/>
    </row>
    <row r="13" spans="3:38" ht="18.75" customHeight="1">
      <c r="C13" s="101" t="s">
        <v>21</v>
      </c>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row>
    <row r="14" spans="3:38" ht="18.75" customHeight="1">
      <c r="C14" s="826" t="s">
        <v>203</v>
      </c>
      <c r="D14" s="826"/>
      <c r="E14" s="826"/>
      <c r="F14" s="826"/>
      <c r="G14" s="826"/>
      <c r="H14" s="826"/>
      <c r="I14" s="826"/>
      <c r="J14" s="826"/>
      <c r="K14" s="826"/>
      <c r="L14" s="826"/>
      <c r="M14" s="826"/>
      <c r="N14" s="826"/>
      <c r="O14" s="826"/>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row>
    <row r="15" ht="18.75" customHeight="1">
      <c r="C15" t="s">
        <v>204</v>
      </c>
    </row>
    <row r="16" spans="3:38" ht="18" customHeight="1">
      <c r="C16" s="826" t="s">
        <v>205</v>
      </c>
      <c r="D16" s="826"/>
      <c r="E16" s="826"/>
      <c r="F16" s="826"/>
      <c r="G16" s="826"/>
      <c r="H16" s="826"/>
      <c r="I16" s="826"/>
      <c r="J16" s="826"/>
      <c r="K16" s="826"/>
      <c r="L16" s="826"/>
      <c r="M16" s="826"/>
      <c r="N16" s="826"/>
      <c r="O16" s="826"/>
      <c r="P16" s="826"/>
      <c r="Q16" s="826"/>
      <c r="R16" s="826"/>
      <c r="S16" s="826"/>
      <c r="T16" s="826"/>
      <c r="U16" s="826"/>
      <c r="V16" s="826"/>
      <c r="W16" s="826"/>
      <c r="X16" s="826"/>
      <c r="Y16" s="826"/>
      <c r="Z16" s="826"/>
      <c r="AA16" s="826"/>
      <c r="AB16" s="826"/>
      <c r="AC16" s="826"/>
      <c r="AD16" s="826"/>
      <c r="AE16" s="826"/>
      <c r="AF16" s="826"/>
      <c r="AG16" s="826"/>
      <c r="AH16" s="826"/>
      <c r="AI16" s="826"/>
      <c r="AJ16" s="826"/>
      <c r="AK16" s="826"/>
      <c r="AL16" s="826"/>
    </row>
    <row r="17" ht="18" customHeight="1">
      <c r="C17" t="s">
        <v>206</v>
      </c>
    </row>
    <row r="18" ht="18" customHeight="1"/>
    <row r="19" ht="18" customHeight="1">
      <c r="A19" s="124" t="s">
        <v>207</v>
      </c>
    </row>
    <row r="20" spans="3:38" ht="18" customHeight="1">
      <c r="C20" s="826" t="s">
        <v>208</v>
      </c>
      <c r="D20" s="826"/>
      <c r="E20" s="826"/>
      <c r="F20" s="826"/>
      <c r="G20" s="826"/>
      <c r="H20" s="826"/>
      <c r="I20" s="826"/>
      <c r="J20" s="826"/>
      <c r="K20" s="826"/>
      <c r="L20" s="826"/>
      <c r="M20" s="826"/>
      <c r="N20" s="826"/>
      <c r="O20" s="826"/>
      <c r="P20" s="826"/>
      <c r="Q20" s="826"/>
      <c r="R20" s="826"/>
      <c r="S20" s="826"/>
      <c r="T20" s="826"/>
      <c r="U20" s="826"/>
      <c r="V20" s="826"/>
      <c r="W20" s="826"/>
      <c r="X20" s="826"/>
      <c r="Y20" s="826"/>
      <c r="Z20" s="826"/>
      <c r="AA20" s="826"/>
      <c r="AB20" s="826"/>
      <c r="AC20" s="826"/>
      <c r="AD20" s="826"/>
      <c r="AE20" s="826"/>
      <c r="AF20" s="826"/>
      <c r="AG20" s="826"/>
      <c r="AH20" s="826"/>
      <c r="AI20" s="826"/>
      <c r="AJ20" s="826"/>
      <c r="AK20" s="826"/>
      <c r="AL20" s="826"/>
    </row>
    <row r="21" spans="3:38" ht="18" customHeight="1">
      <c r="C21" s="826" t="s">
        <v>209</v>
      </c>
      <c r="D21" s="826"/>
      <c r="E21" s="826"/>
      <c r="F21" s="826"/>
      <c r="G21" s="826"/>
      <c r="H21" s="826"/>
      <c r="I21" s="826"/>
      <c r="J21" s="826"/>
      <c r="K21" s="826"/>
      <c r="L21" s="826"/>
      <c r="M21" s="826"/>
      <c r="N21" s="826"/>
      <c r="O21" s="826"/>
      <c r="P21" s="826"/>
      <c r="Q21" s="826"/>
      <c r="R21" s="826"/>
      <c r="S21" s="826"/>
      <c r="T21" s="826"/>
      <c r="U21" s="826"/>
      <c r="V21" s="826"/>
      <c r="W21" s="826"/>
      <c r="X21" s="826"/>
      <c r="Y21" s="826"/>
      <c r="Z21" s="826"/>
      <c r="AA21" s="826"/>
      <c r="AB21" s="826"/>
      <c r="AC21" s="826"/>
      <c r="AD21" s="826"/>
      <c r="AE21" s="826"/>
      <c r="AF21" s="826"/>
      <c r="AG21" s="826"/>
      <c r="AH21" s="826"/>
      <c r="AI21" s="826"/>
      <c r="AJ21" s="826"/>
      <c r="AK21" s="826"/>
      <c r="AL21" s="826"/>
    </row>
    <row r="22" spans="3:38" ht="18" customHeight="1">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row>
    <row r="23" ht="18" customHeight="1">
      <c r="A23" s="124" t="s">
        <v>210</v>
      </c>
    </row>
    <row r="24" ht="18" customHeight="1">
      <c r="C24" t="s">
        <v>211</v>
      </c>
    </row>
    <row r="25" spans="3:38" ht="18" customHeight="1">
      <c r="C25" s="826" t="s">
        <v>212</v>
      </c>
      <c r="D25" s="826"/>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826"/>
      <c r="AD25" s="826"/>
      <c r="AE25" s="826"/>
      <c r="AF25" s="826"/>
      <c r="AG25" s="826"/>
      <c r="AH25" s="826"/>
      <c r="AI25" s="826"/>
      <c r="AJ25" s="826"/>
      <c r="AK25" s="826"/>
      <c r="AL25" s="826"/>
    </row>
    <row r="26" spans="3:38" ht="18" customHeight="1">
      <c r="C26" s="826" t="s">
        <v>213</v>
      </c>
      <c r="D26" s="826"/>
      <c r="E26" s="826"/>
      <c r="F26" s="826"/>
      <c r="G26" s="826"/>
      <c r="H26" s="826"/>
      <c r="I26" s="826"/>
      <c r="J26" s="826"/>
      <c r="K26" s="826"/>
      <c r="L26" s="826"/>
      <c r="M26" s="826"/>
      <c r="N26" s="826"/>
      <c r="O26" s="826"/>
      <c r="P26" s="826"/>
      <c r="Q26" s="826"/>
      <c r="R26" s="826"/>
      <c r="S26" s="826"/>
      <c r="T26" s="826"/>
      <c r="U26" s="826"/>
      <c r="V26" s="826"/>
      <c r="W26" s="826"/>
      <c r="X26" s="826"/>
      <c r="Y26" s="826"/>
      <c r="Z26" s="826"/>
      <c r="AA26" s="826"/>
      <c r="AB26" s="826"/>
      <c r="AC26" s="826"/>
      <c r="AD26" s="826"/>
      <c r="AE26" s="826"/>
      <c r="AF26" s="826"/>
      <c r="AG26" s="826"/>
      <c r="AH26" s="826"/>
      <c r="AI26" s="826"/>
      <c r="AJ26" s="826"/>
      <c r="AK26" s="826"/>
      <c r="AL26" s="826"/>
    </row>
    <row r="27" ht="18" customHeight="1">
      <c r="C27" t="s">
        <v>214</v>
      </c>
    </row>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row r="1847" ht="18" customHeight="1"/>
    <row r="1848" ht="18" customHeight="1"/>
    <row r="1849" ht="18" customHeight="1"/>
    <row r="1850" ht="18" customHeight="1"/>
    <row r="1851" ht="18" customHeight="1"/>
    <row r="1852" ht="18" customHeight="1"/>
    <row r="1853" ht="18" customHeight="1"/>
    <row r="1854" ht="18" customHeight="1"/>
    <row r="1855" ht="18" customHeight="1"/>
    <row r="1856" ht="18" customHeight="1"/>
    <row r="1857" ht="18" customHeight="1"/>
    <row r="1858" ht="18" customHeight="1"/>
    <row r="1859" ht="18" customHeight="1"/>
    <row r="1860" ht="18" customHeight="1"/>
    <row r="1861" ht="18" customHeight="1"/>
    <row r="1862" ht="18" customHeight="1"/>
    <row r="1863" ht="18" customHeight="1"/>
    <row r="1864" ht="18" customHeight="1"/>
    <row r="1865" ht="18" customHeight="1"/>
    <row r="1866" ht="18" customHeight="1"/>
    <row r="1867" ht="18" customHeight="1"/>
    <row r="1868" ht="18" customHeight="1"/>
    <row r="1869" ht="18" customHeight="1"/>
    <row r="1870" ht="18" customHeight="1"/>
    <row r="1871" ht="18" customHeight="1"/>
    <row r="1872" ht="18" customHeight="1"/>
    <row r="1873" ht="18" customHeight="1"/>
    <row r="1874" ht="18" customHeight="1"/>
    <row r="1875" ht="18" customHeight="1"/>
    <row r="1876" ht="18" customHeight="1"/>
    <row r="1877" ht="18" customHeight="1"/>
    <row r="1878" ht="18" customHeight="1"/>
    <row r="1879" ht="18" customHeight="1"/>
    <row r="1880" ht="18" customHeight="1"/>
    <row r="1881" ht="18" customHeight="1"/>
    <row r="1882" ht="18" customHeight="1"/>
    <row r="1883" ht="18" customHeight="1"/>
    <row r="1884" ht="18" customHeight="1"/>
    <row r="1885" ht="18" customHeight="1"/>
    <row r="1886" ht="18" customHeight="1"/>
    <row r="1887" ht="18" customHeight="1"/>
    <row r="1888" ht="18" customHeight="1"/>
    <row r="1889" ht="18" customHeight="1"/>
    <row r="1890" ht="18" customHeight="1"/>
    <row r="1891" ht="18" customHeight="1"/>
    <row r="1892" ht="18" customHeight="1"/>
    <row r="1893" ht="18" customHeight="1"/>
    <row r="1894" ht="18" customHeight="1"/>
    <row r="1895" ht="18" customHeight="1"/>
    <row r="1896" ht="18" customHeight="1"/>
    <row r="1897" ht="18" customHeight="1"/>
    <row r="1898" ht="18" customHeight="1"/>
    <row r="1899" ht="18" customHeight="1"/>
    <row r="1900" ht="18" customHeight="1"/>
    <row r="1901" ht="18" customHeight="1"/>
    <row r="1902" ht="18" customHeight="1"/>
    <row r="1903" ht="18" customHeight="1"/>
    <row r="1904" ht="18" customHeight="1"/>
    <row r="1905" ht="18" customHeight="1"/>
    <row r="1906" ht="18" customHeight="1"/>
    <row r="1907" ht="18" customHeight="1"/>
    <row r="1908" ht="18" customHeight="1"/>
    <row r="1909" ht="18" customHeight="1"/>
    <row r="1910" ht="18" customHeight="1"/>
    <row r="1911" ht="18" customHeight="1"/>
    <row r="1912" ht="18" customHeight="1"/>
    <row r="1913" ht="18" customHeight="1"/>
    <row r="1914" ht="18" customHeight="1"/>
    <row r="1915" ht="18" customHeight="1"/>
    <row r="1916" ht="18" customHeight="1"/>
    <row r="1917" ht="18" customHeight="1"/>
    <row r="1918" ht="18" customHeight="1"/>
    <row r="1919" ht="18" customHeight="1"/>
    <row r="1920" ht="18" customHeight="1"/>
    <row r="1921" ht="18" customHeight="1"/>
    <row r="1922" ht="18" customHeight="1"/>
    <row r="1923" ht="18" customHeight="1"/>
    <row r="1924" ht="18" customHeight="1"/>
    <row r="1925" ht="18" customHeight="1"/>
    <row r="1926" ht="18" customHeight="1"/>
    <row r="1927" ht="18" customHeight="1"/>
    <row r="1928" ht="18" customHeight="1"/>
    <row r="1929" ht="18" customHeight="1"/>
    <row r="1930" ht="18" customHeight="1"/>
    <row r="1931" ht="18" customHeight="1"/>
    <row r="1932" ht="18" customHeight="1"/>
    <row r="1933" ht="18" customHeight="1"/>
    <row r="1934" ht="18" customHeight="1"/>
    <row r="1935" ht="18" customHeight="1"/>
    <row r="1936" ht="18" customHeight="1"/>
    <row r="1937" ht="18" customHeight="1"/>
    <row r="1938" ht="18" customHeight="1"/>
    <row r="1939" ht="18" customHeight="1"/>
    <row r="1940" ht="18" customHeight="1"/>
    <row r="1941" ht="18" customHeight="1"/>
    <row r="1942" ht="18" customHeight="1"/>
    <row r="1943" ht="18" customHeight="1"/>
    <row r="1944" ht="18" customHeight="1"/>
    <row r="1945" ht="18" customHeight="1"/>
    <row r="1946" ht="18" customHeight="1"/>
    <row r="1947" ht="18" customHeight="1"/>
    <row r="1948" ht="18" customHeight="1"/>
    <row r="1949" ht="18" customHeight="1"/>
    <row r="1950" ht="18" customHeight="1"/>
    <row r="1951" ht="18" customHeight="1"/>
    <row r="1952" ht="18" customHeight="1"/>
    <row r="1953" ht="18" customHeight="1"/>
    <row r="1954" ht="18" customHeight="1"/>
    <row r="1955" ht="18" customHeight="1"/>
    <row r="1956" ht="18" customHeight="1"/>
    <row r="1957" ht="18" customHeight="1"/>
    <row r="1958" ht="18" customHeight="1"/>
    <row r="1959" ht="18" customHeight="1"/>
    <row r="1960" ht="18" customHeight="1"/>
    <row r="1961" ht="18" customHeight="1"/>
    <row r="1962" ht="18" customHeight="1"/>
    <row r="1963" ht="18" customHeight="1"/>
    <row r="1964" ht="18" customHeight="1"/>
    <row r="1965" ht="18" customHeight="1"/>
    <row r="1966" ht="18" customHeight="1"/>
    <row r="1967" ht="18" customHeight="1"/>
    <row r="1968" ht="18" customHeight="1"/>
    <row r="1969" ht="18" customHeight="1"/>
    <row r="1970" ht="18" customHeight="1"/>
    <row r="1971" ht="18" customHeight="1"/>
    <row r="1972" ht="18" customHeight="1"/>
    <row r="1973" ht="18" customHeight="1"/>
    <row r="1974" ht="18" customHeight="1"/>
    <row r="1975" ht="18" customHeight="1"/>
    <row r="1976" ht="18" customHeight="1"/>
    <row r="1977" ht="18" customHeight="1"/>
    <row r="1978" ht="18" customHeight="1"/>
    <row r="1979" ht="18" customHeight="1"/>
    <row r="1980" ht="18" customHeight="1"/>
    <row r="1981" ht="18" customHeight="1"/>
    <row r="1982" ht="18" customHeight="1"/>
    <row r="1983" ht="18" customHeight="1"/>
    <row r="1984" ht="18" customHeight="1"/>
    <row r="1985" ht="18" customHeight="1"/>
    <row r="1986" ht="18" customHeight="1"/>
    <row r="1987" ht="18" customHeight="1"/>
    <row r="1988" ht="18" customHeight="1"/>
    <row r="1989" ht="18" customHeight="1"/>
    <row r="1990" ht="18" customHeight="1"/>
    <row r="1991" ht="18" customHeight="1"/>
    <row r="1992" ht="18" customHeight="1"/>
    <row r="1993" ht="18" customHeight="1"/>
    <row r="1994" ht="18" customHeight="1"/>
    <row r="1995" ht="18" customHeight="1"/>
    <row r="1996" ht="18" customHeight="1"/>
    <row r="1997" ht="18" customHeight="1"/>
    <row r="1998" ht="18" customHeight="1"/>
    <row r="1999" ht="18" customHeight="1"/>
    <row r="2000" ht="18" customHeight="1"/>
    <row r="2001" ht="18" customHeight="1"/>
    <row r="2002" ht="18" customHeight="1"/>
    <row r="2003" ht="18" customHeight="1"/>
    <row r="2004" ht="18" customHeight="1"/>
    <row r="2005" ht="18" customHeight="1"/>
    <row r="2006" ht="18" customHeight="1"/>
    <row r="2007" ht="18" customHeight="1"/>
    <row r="2008" ht="18" customHeight="1"/>
    <row r="2009" ht="18" customHeight="1"/>
    <row r="2010" ht="18" customHeight="1"/>
    <row r="2011" ht="18" customHeight="1"/>
    <row r="2012" ht="18" customHeight="1"/>
    <row r="2013" ht="18" customHeight="1"/>
    <row r="2014" ht="18" customHeight="1"/>
    <row r="2015" ht="18" customHeight="1"/>
    <row r="2016" ht="18" customHeight="1"/>
    <row r="2017" ht="18" customHeight="1"/>
    <row r="2018" ht="18" customHeight="1"/>
    <row r="2019" ht="18" customHeight="1"/>
    <row r="2020" ht="18" customHeight="1"/>
    <row r="2021" ht="18" customHeight="1"/>
    <row r="2022" ht="18" customHeight="1"/>
    <row r="2023" ht="18" customHeight="1"/>
    <row r="2024" ht="18" customHeight="1"/>
    <row r="2025" ht="18" customHeight="1"/>
    <row r="2026" ht="18" customHeight="1"/>
    <row r="2027" ht="18" customHeight="1"/>
    <row r="2028" ht="18" customHeight="1"/>
    <row r="2029" ht="18" customHeight="1"/>
    <row r="2030" ht="18" customHeight="1"/>
    <row r="2031" ht="18" customHeight="1"/>
    <row r="2032" ht="18" customHeight="1"/>
    <row r="2033" ht="18" customHeight="1"/>
    <row r="2034" ht="18" customHeight="1"/>
    <row r="2035" ht="18" customHeight="1"/>
    <row r="2036" ht="18" customHeight="1"/>
    <row r="2037" ht="18" customHeight="1"/>
    <row r="2038" ht="18" customHeight="1"/>
    <row r="2039" ht="18" customHeight="1"/>
    <row r="2040" ht="18" customHeight="1"/>
    <row r="2041" ht="18" customHeight="1"/>
    <row r="2042" ht="18" customHeight="1"/>
    <row r="2043" ht="18" customHeight="1"/>
    <row r="2044" ht="18" customHeight="1"/>
    <row r="2045" ht="18" customHeight="1"/>
    <row r="2046" ht="18" customHeight="1"/>
    <row r="2047" ht="18" customHeight="1"/>
    <row r="2048" ht="18" customHeight="1"/>
    <row r="2049" ht="18" customHeight="1"/>
    <row r="2050" ht="18" customHeight="1"/>
    <row r="2051" ht="18" customHeight="1"/>
    <row r="2052" ht="18" customHeight="1"/>
    <row r="2053" ht="18" customHeight="1"/>
    <row r="2054" ht="18" customHeight="1"/>
    <row r="2055" ht="18" customHeight="1"/>
    <row r="2056" ht="18" customHeight="1"/>
    <row r="2057" ht="18" customHeight="1"/>
    <row r="2058" ht="18" customHeight="1"/>
    <row r="2059" ht="18" customHeight="1"/>
    <row r="2060" ht="18" customHeight="1"/>
    <row r="2061" ht="18" customHeight="1"/>
    <row r="2062" ht="18" customHeight="1"/>
    <row r="2063" ht="18" customHeight="1"/>
    <row r="2064" ht="18" customHeight="1"/>
    <row r="2065" ht="18" customHeight="1"/>
    <row r="2066" ht="18" customHeight="1"/>
    <row r="2067" ht="18" customHeight="1"/>
    <row r="2068" ht="18" customHeight="1"/>
    <row r="2069" ht="18" customHeight="1"/>
    <row r="2070" ht="18" customHeight="1"/>
    <row r="2071" ht="18" customHeight="1"/>
    <row r="2072" ht="18" customHeight="1"/>
    <row r="2073" ht="18" customHeight="1"/>
    <row r="2074" ht="18" customHeight="1"/>
    <row r="2075" ht="18" customHeight="1"/>
    <row r="2076" ht="18" customHeight="1"/>
    <row r="2077" ht="18" customHeight="1"/>
    <row r="2078" ht="18" customHeight="1"/>
    <row r="2079" ht="18" customHeight="1"/>
    <row r="2080" ht="18" customHeight="1"/>
    <row r="2081" ht="18" customHeight="1"/>
    <row r="2082" ht="18" customHeight="1"/>
    <row r="2083" ht="18" customHeight="1"/>
    <row r="2084" ht="18" customHeight="1"/>
    <row r="2085" ht="18" customHeight="1"/>
    <row r="2086" ht="18" customHeight="1"/>
    <row r="2087" ht="18" customHeight="1"/>
    <row r="2088" ht="18" customHeight="1"/>
    <row r="2089" ht="18" customHeight="1"/>
    <row r="2090" ht="18" customHeight="1"/>
    <row r="2091" ht="18" customHeight="1"/>
    <row r="2092" ht="18" customHeight="1"/>
    <row r="2093" ht="18" customHeight="1"/>
    <row r="2094" ht="18" customHeight="1"/>
    <row r="2095" ht="18" customHeight="1"/>
    <row r="2096" ht="18" customHeight="1"/>
    <row r="2097" ht="18" customHeight="1"/>
    <row r="2098" ht="18" customHeight="1"/>
    <row r="2099" ht="18" customHeight="1"/>
    <row r="2100" ht="18" customHeight="1"/>
    <row r="2101" ht="18" customHeight="1"/>
    <row r="2102" ht="18" customHeight="1"/>
    <row r="2103" ht="18" customHeight="1"/>
    <row r="2104" ht="18" customHeight="1"/>
    <row r="2105" ht="18" customHeight="1"/>
    <row r="2106" ht="18" customHeight="1"/>
    <row r="2107" ht="18" customHeight="1"/>
    <row r="2108" ht="18" customHeight="1"/>
    <row r="2109" ht="18" customHeight="1"/>
    <row r="2110" ht="18" customHeight="1"/>
    <row r="2111" ht="18" customHeight="1"/>
    <row r="2112" ht="18" customHeight="1"/>
    <row r="2113" ht="18" customHeight="1"/>
    <row r="2114" ht="18" customHeight="1"/>
    <row r="2115" ht="18" customHeight="1"/>
    <row r="2116" ht="18" customHeight="1"/>
    <row r="2117" ht="18" customHeight="1"/>
    <row r="2118" ht="18" customHeight="1"/>
    <row r="2119" ht="18" customHeight="1"/>
    <row r="2120" ht="18" customHeight="1"/>
    <row r="2121" ht="18" customHeight="1"/>
    <row r="2122" ht="18" customHeight="1"/>
    <row r="2123" ht="18" customHeight="1"/>
    <row r="2124" ht="18" customHeight="1"/>
    <row r="2125" ht="18" customHeight="1"/>
    <row r="2126" ht="18" customHeight="1"/>
    <row r="2127" ht="18" customHeight="1"/>
    <row r="2128" ht="18" customHeight="1"/>
    <row r="2129" ht="18" customHeight="1"/>
    <row r="2130" ht="18" customHeight="1"/>
    <row r="2131" ht="18" customHeight="1"/>
    <row r="2132" ht="18" customHeight="1"/>
    <row r="2133" ht="18" customHeight="1"/>
    <row r="2134" ht="18" customHeight="1"/>
    <row r="2135" ht="18" customHeight="1"/>
    <row r="2136" ht="18" customHeight="1"/>
    <row r="2137" ht="18" customHeight="1"/>
    <row r="2138" ht="18" customHeight="1"/>
    <row r="2139" ht="18" customHeight="1"/>
    <row r="2140" ht="18" customHeight="1"/>
    <row r="2141" ht="18" customHeight="1"/>
    <row r="2142" ht="18" customHeight="1"/>
    <row r="2143" ht="18" customHeight="1"/>
    <row r="2144" ht="18" customHeight="1"/>
    <row r="2145" ht="18" customHeight="1"/>
    <row r="2146" ht="18" customHeight="1"/>
    <row r="2147" ht="18" customHeight="1"/>
    <row r="2148" ht="18" customHeight="1"/>
    <row r="2149" ht="18" customHeight="1"/>
    <row r="2150" ht="18" customHeight="1"/>
    <row r="2151" ht="18" customHeight="1"/>
    <row r="2152" ht="18" customHeight="1"/>
    <row r="2153" ht="18" customHeight="1"/>
    <row r="2154" ht="18" customHeight="1"/>
    <row r="2155" ht="18" customHeight="1"/>
    <row r="2156" ht="18" customHeight="1"/>
    <row r="2157" ht="18" customHeight="1"/>
    <row r="2158" ht="18" customHeight="1"/>
    <row r="2159" ht="18" customHeight="1"/>
    <row r="2160" ht="18" customHeight="1"/>
    <row r="2161" ht="18" customHeight="1"/>
    <row r="2162" ht="18" customHeight="1"/>
    <row r="2163" ht="18" customHeight="1"/>
    <row r="2164" ht="18" customHeight="1"/>
    <row r="2165" ht="18" customHeight="1"/>
    <row r="2166" ht="18" customHeight="1"/>
    <row r="2167" ht="18" customHeight="1"/>
    <row r="2168" ht="18" customHeight="1"/>
    <row r="2169" ht="18" customHeight="1"/>
    <row r="2170" ht="18" customHeight="1"/>
    <row r="2171" ht="18" customHeight="1"/>
    <row r="2172" ht="18" customHeight="1"/>
    <row r="2173" ht="18" customHeight="1"/>
    <row r="2174" ht="18" customHeight="1"/>
    <row r="2175" ht="18" customHeight="1"/>
    <row r="2176" ht="18" customHeight="1"/>
    <row r="2177" ht="18" customHeight="1"/>
    <row r="2178" ht="18" customHeight="1"/>
    <row r="2179" ht="18" customHeight="1"/>
    <row r="2180" ht="18" customHeight="1"/>
    <row r="2181" ht="18" customHeight="1"/>
    <row r="2182" ht="18" customHeight="1"/>
    <row r="2183" ht="18" customHeight="1"/>
    <row r="2184" ht="18" customHeight="1"/>
    <row r="2185" ht="18" customHeight="1"/>
    <row r="2186" ht="18" customHeight="1"/>
    <row r="2187" ht="18" customHeight="1"/>
    <row r="2188" ht="18" customHeight="1"/>
    <row r="2189" ht="18" customHeight="1"/>
    <row r="2190" ht="18" customHeight="1"/>
    <row r="2191" ht="18" customHeight="1"/>
    <row r="2192" ht="18" customHeight="1"/>
    <row r="2193" ht="18" customHeight="1"/>
    <row r="2194" ht="18" customHeight="1"/>
    <row r="2195" ht="18" customHeight="1"/>
    <row r="2196" ht="18" customHeight="1"/>
    <row r="2197" ht="18" customHeight="1"/>
    <row r="2198" ht="18" customHeight="1"/>
    <row r="2199" ht="18" customHeight="1"/>
    <row r="2200" ht="18" customHeight="1"/>
    <row r="2201" ht="18" customHeight="1"/>
    <row r="2202" ht="18" customHeight="1"/>
    <row r="2203" ht="18" customHeight="1"/>
    <row r="2204" ht="18" customHeight="1"/>
    <row r="2205" ht="18" customHeight="1"/>
    <row r="2206" ht="18" customHeight="1"/>
    <row r="2207" ht="18" customHeight="1"/>
    <row r="2208" ht="18" customHeight="1"/>
    <row r="2209" ht="18" customHeight="1"/>
    <row r="2210" ht="18" customHeight="1"/>
    <row r="2211" ht="18" customHeight="1"/>
    <row r="2212" ht="18" customHeight="1"/>
    <row r="2213" ht="18" customHeight="1"/>
    <row r="2214" ht="18" customHeight="1"/>
    <row r="2215" ht="18" customHeight="1"/>
    <row r="2216" ht="18" customHeight="1"/>
    <row r="2217" ht="18" customHeight="1"/>
    <row r="2218" ht="18" customHeight="1"/>
    <row r="2219" ht="18" customHeight="1"/>
    <row r="2220" ht="18" customHeight="1"/>
    <row r="2221" ht="18" customHeight="1"/>
    <row r="2222" ht="18" customHeight="1"/>
    <row r="2223" ht="18" customHeight="1"/>
    <row r="2224" ht="18" customHeight="1"/>
    <row r="2225" ht="18" customHeight="1"/>
    <row r="2226" ht="18" customHeight="1"/>
    <row r="2227" ht="18" customHeight="1"/>
    <row r="2228" ht="18" customHeight="1"/>
    <row r="2229" ht="18" customHeight="1"/>
    <row r="2230" ht="18" customHeight="1"/>
    <row r="2231" ht="18" customHeight="1"/>
    <row r="2232" ht="18" customHeight="1"/>
    <row r="2233" ht="18" customHeight="1"/>
    <row r="2234" ht="18" customHeight="1"/>
    <row r="2235" ht="18" customHeight="1"/>
    <row r="2236" ht="18" customHeight="1"/>
    <row r="2237" ht="18" customHeight="1"/>
    <row r="2238" ht="18" customHeight="1"/>
    <row r="2239" ht="18" customHeight="1"/>
    <row r="2240" ht="18" customHeight="1"/>
    <row r="2241" ht="18" customHeight="1"/>
    <row r="2242" ht="18" customHeight="1"/>
    <row r="2243" ht="18" customHeight="1"/>
    <row r="2244" ht="18" customHeight="1"/>
    <row r="2245" ht="18" customHeight="1"/>
    <row r="2246" ht="18" customHeight="1"/>
    <row r="2247" ht="18" customHeight="1"/>
    <row r="2248" ht="18" customHeight="1"/>
    <row r="2249" ht="18" customHeight="1"/>
    <row r="2250" ht="18" customHeight="1"/>
    <row r="2251" ht="18" customHeight="1"/>
    <row r="2252" ht="18" customHeight="1"/>
    <row r="2253" ht="18" customHeight="1"/>
    <row r="2254" ht="18" customHeight="1"/>
    <row r="2255" ht="18" customHeight="1"/>
    <row r="2256" ht="18" customHeight="1"/>
    <row r="2257" ht="18" customHeight="1"/>
    <row r="2258" ht="18" customHeight="1"/>
    <row r="2259" ht="18" customHeight="1"/>
    <row r="2260" ht="18" customHeight="1"/>
    <row r="2261" ht="18" customHeight="1"/>
    <row r="2262" ht="18" customHeight="1"/>
    <row r="2263" ht="18" customHeight="1"/>
    <row r="2264" ht="18" customHeight="1"/>
    <row r="2265" ht="18" customHeight="1"/>
    <row r="2266" ht="18" customHeight="1"/>
    <row r="2267" ht="18" customHeight="1"/>
    <row r="2268" ht="18" customHeight="1"/>
    <row r="2269" ht="18" customHeight="1"/>
    <row r="2270" ht="18" customHeight="1"/>
    <row r="2271" ht="18" customHeight="1"/>
    <row r="2272" ht="18" customHeight="1"/>
    <row r="2273" ht="18" customHeight="1"/>
    <row r="2274" ht="18" customHeight="1"/>
    <row r="2275" ht="18" customHeight="1"/>
    <row r="2276" ht="18" customHeight="1"/>
    <row r="2277" ht="18" customHeight="1"/>
    <row r="2278" ht="18" customHeight="1"/>
    <row r="2279" ht="18" customHeight="1"/>
    <row r="2280" ht="18" customHeight="1"/>
    <row r="2281" ht="18" customHeight="1"/>
    <row r="2282" ht="18" customHeight="1"/>
    <row r="2283" ht="18" customHeight="1"/>
    <row r="2284" ht="18" customHeight="1"/>
    <row r="2285" ht="18" customHeight="1"/>
    <row r="2286" ht="18" customHeight="1"/>
    <row r="2287" ht="18" customHeight="1"/>
    <row r="2288" ht="18" customHeight="1"/>
    <row r="2289" ht="18" customHeight="1"/>
    <row r="2290" ht="18" customHeight="1"/>
    <row r="2291" ht="18" customHeight="1"/>
    <row r="2292" ht="18" customHeight="1"/>
    <row r="2293" ht="18" customHeight="1"/>
    <row r="2294" ht="18" customHeight="1"/>
    <row r="2295" ht="18" customHeight="1"/>
    <row r="2296" ht="18" customHeight="1"/>
    <row r="2297" ht="18" customHeight="1"/>
    <row r="2298" ht="18" customHeight="1"/>
    <row r="2299" ht="18" customHeight="1"/>
    <row r="2300" ht="18" customHeight="1"/>
    <row r="2301" ht="18" customHeight="1"/>
    <row r="2302" ht="18" customHeight="1"/>
    <row r="2303" ht="18" customHeight="1"/>
    <row r="2304" ht="18" customHeight="1"/>
    <row r="2305" ht="18" customHeight="1"/>
    <row r="2306" ht="18" customHeight="1"/>
    <row r="2307" ht="18" customHeight="1"/>
    <row r="2308" ht="18" customHeight="1"/>
    <row r="2309" ht="18" customHeight="1"/>
    <row r="2310" ht="18" customHeight="1"/>
    <row r="2311" ht="18" customHeight="1"/>
    <row r="2312" ht="18" customHeight="1"/>
    <row r="2313" ht="18" customHeight="1"/>
    <row r="2314" ht="18" customHeight="1"/>
    <row r="2315" ht="18" customHeight="1"/>
    <row r="2316" ht="18" customHeight="1"/>
    <row r="2317" ht="18" customHeight="1"/>
    <row r="2318" ht="18" customHeight="1"/>
    <row r="2319" ht="18" customHeight="1"/>
    <row r="2320" ht="18" customHeight="1"/>
    <row r="2321" ht="18" customHeight="1"/>
    <row r="2322" ht="18" customHeight="1"/>
    <row r="2323" ht="18" customHeight="1"/>
    <row r="2324" ht="18" customHeight="1"/>
    <row r="2325" ht="18" customHeight="1"/>
    <row r="2326" ht="18" customHeight="1"/>
    <row r="2327" ht="18" customHeight="1"/>
    <row r="2328" ht="18" customHeight="1"/>
    <row r="2329" ht="18" customHeight="1"/>
    <row r="2330" ht="18" customHeight="1"/>
    <row r="2331" ht="18" customHeight="1"/>
    <row r="2332" ht="18" customHeight="1"/>
    <row r="2333" ht="18" customHeight="1"/>
    <row r="2334" ht="18" customHeight="1"/>
    <row r="2335" ht="18" customHeight="1"/>
    <row r="2336" ht="18" customHeight="1"/>
    <row r="2337" ht="18" customHeight="1"/>
    <row r="2338" ht="18" customHeight="1"/>
    <row r="2339" ht="18" customHeight="1"/>
    <row r="2340" ht="18" customHeight="1"/>
    <row r="2341" ht="18" customHeight="1"/>
    <row r="2342" ht="18" customHeight="1"/>
    <row r="2343" ht="18" customHeight="1"/>
    <row r="2344" ht="18" customHeight="1"/>
    <row r="2345" ht="18" customHeight="1"/>
    <row r="2346" ht="18" customHeight="1"/>
    <row r="2347" ht="18" customHeight="1"/>
    <row r="2348" ht="18" customHeight="1"/>
    <row r="2349" ht="18" customHeight="1"/>
    <row r="2350" ht="18" customHeight="1"/>
    <row r="2351" ht="18" customHeight="1"/>
    <row r="2352" ht="18" customHeight="1"/>
    <row r="2353" ht="18" customHeight="1"/>
    <row r="2354" ht="18" customHeight="1"/>
    <row r="2355" ht="18" customHeight="1"/>
    <row r="2356" ht="18" customHeight="1"/>
    <row r="2357" ht="18" customHeight="1"/>
    <row r="2358" ht="18" customHeight="1"/>
    <row r="2359" ht="18" customHeight="1"/>
    <row r="2360" ht="18" customHeight="1"/>
    <row r="2361" ht="18" customHeight="1"/>
    <row r="2362" ht="18" customHeight="1"/>
    <row r="2363" ht="18" customHeight="1"/>
    <row r="2364" ht="18" customHeight="1"/>
    <row r="2365" ht="18" customHeight="1"/>
    <row r="2366" ht="18" customHeight="1"/>
    <row r="2367" ht="18" customHeight="1"/>
    <row r="2368" ht="18" customHeight="1"/>
    <row r="2369" ht="18" customHeight="1"/>
    <row r="2370" ht="18" customHeight="1"/>
    <row r="2371" ht="18" customHeight="1"/>
    <row r="2372" ht="18" customHeight="1"/>
    <row r="2373" ht="18" customHeight="1"/>
    <row r="2374" ht="18" customHeight="1"/>
    <row r="2375" ht="18" customHeight="1"/>
    <row r="2376" ht="18" customHeight="1"/>
    <row r="2377" ht="18" customHeight="1"/>
    <row r="2378" ht="18" customHeight="1"/>
    <row r="2379" ht="18" customHeight="1"/>
    <row r="2380" ht="18" customHeight="1"/>
    <row r="2381" ht="18" customHeight="1"/>
    <row r="2382" ht="18" customHeight="1"/>
    <row r="2383" ht="18" customHeight="1"/>
    <row r="2384" ht="18" customHeight="1"/>
    <row r="2385" ht="18" customHeight="1"/>
    <row r="2386" ht="18" customHeight="1"/>
    <row r="2387" ht="18" customHeight="1"/>
    <row r="2388" ht="18" customHeight="1"/>
    <row r="2389" ht="18" customHeight="1"/>
    <row r="2390" ht="18" customHeight="1"/>
    <row r="2391" ht="18" customHeight="1"/>
    <row r="2392" ht="18" customHeight="1"/>
    <row r="2393" ht="18" customHeight="1"/>
    <row r="2394" ht="18" customHeight="1"/>
    <row r="2395" ht="18" customHeight="1"/>
    <row r="2396" ht="18" customHeight="1"/>
    <row r="2397" ht="18" customHeight="1"/>
    <row r="2398" ht="18" customHeight="1"/>
    <row r="2399" ht="18" customHeight="1"/>
    <row r="2400" ht="18" customHeight="1"/>
    <row r="2401" ht="18" customHeight="1"/>
    <row r="2402" ht="18" customHeight="1"/>
    <row r="2403" ht="18" customHeight="1"/>
    <row r="2404" ht="18" customHeight="1"/>
    <row r="2405" ht="18" customHeight="1"/>
    <row r="2406" ht="18" customHeight="1"/>
    <row r="2407" ht="18" customHeight="1"/>
    <row r="2408" ht="18" customHeight="1"/>
    <row r="2409" ht="18" customHeight="1"/>
    <row r="2410" ht="18" customHeight="1"/>
    <row r="2411" ht="18" customHeight="1"/>
    <row r="2412" ht="18" customHeight="1"/>
    <row r="2413" ht="18" customHeight="1"/>
    <row r="2414" ht="18" customHeight="1"/>
    <row r="2415" ht="18" customHeight="1"/>
    <row r="2416" ht="18" customHeight="1"/>
    <row r="2417" ht="18" customHeight="1"/>
    <row r="2418" ht="18" customHeight="1"/>
    <row r="2419" ht="18" customHeight="1"/>
    <row r="2420" ht="18" customHeight="1"/>
    <row r="2421" ht="18" customHeight="1"/>
    <row r="2422" ht="18" customHeight="1"/>
    <row r="2423" ht="18" customHeight="1"/>
    <row r="2424" ht="18" customHeight="1"/>
    <row r="2425" ht="18" customHeight="1"/>
    <row r="2426" ht="18" customHeight="1"/>
    <row r="2427" ht="18" customHeight="1"/>
    <row r="2428" ht="18" customHeight="1"/>
    <row r="2429" ht="18" customHeight="1"/>
    <row r="2430" ht="18" customHeight="1"/>
    <row r="2431" ht="18" customHeight="1"/>
    <row r="2432" ht="18" customHeight="1"/>
    <row r="2433" ht="18" customHeight="1"/>
    <row r="2434" ht="18" customHeight="1"/>
    <row r="2435" ht="18" customHeight="1"/>
    <row r="2436" ht="18" customHeight="1"/>
    <row r="2437" ht="18" customHeight="1"/>
    <row r="2438" ht="18" customHeight="1"/>
    <row r="2439" ht="18" customHeight="1"/>
    <row r="2440" ht="18" customHeight="1"/>
    <row r="2441" ht="18" customHeight="1"/>
    <row r="2442" ht="18" customHeight="1"/>
    <row r="2443" ht="18" customHeight="1"/>
    <row r="2444" ht="18" customHeight="1"/>
    <row r="2445" ht="18" customHeight="1"/>
    <row r="2446" ht="18" customHeight="1"/>
    <row r="2447" ht="18" customHeight="1"/>
    <row r="2448" ht="18" customHeight="1"/>
    <row r="2449" ht="18" customHeight="1"/>
    <row r="2450" ht="18" customHeight="1"/>
    <row r="2451" ht="18" customHeight="1"/>
    <row r="2452" ht="18" customHeight="1"/>
    <row r="2453" ht="18" customHeight="1"/>
    <row r="2454" ht="18" customHeight="1"/>
    <row r="2455" ht="18" customHeight="1"/>
    <row r="2456" ht="18" customHeight="1"/>
    <row r="2457" ht="18" customHeight="1"/>
    <row r="2458" ht="18" customHeight="1"/>
    <row r="2459" ht="18" customHeight="1"/>
    <row r="2460" ht="18" customHeight="1"/>
    <row r="2461" ht="18" customHeight="1"/>
    <row r="2462" ht="18" customHeight="1"/>
    <row r="2463" ht="18" customHeight="1"/>
    <row r="2464" ht="18" customHeight="1"/>
    <row r="2465" ht="18" customHeight="1"/>
    <row r="2466" ht="18" customHeight="1"/>
    <row r="2467" ht="18" customHeight="1"/>
    <row r="2468" ht="18" customHeight="1"/>
    <row r="2469" ht="18" customHeight="1"/>
    <row r="2470" ht="18" customHeight="1"/>
    <row r="2471" ht="18" customHeight="1"/>
    <row r="2472" ht="18" customHeight="1"/>
    <row r="2473" ht="18" customHeight="1"/>
    <row r="2474" ht="18" customHeight="1"/>
    <row r="2475" ht="18" customHeight="1"/>
    <row r="2476" ht="18" customHeight="1"/>
    <row r="2477" ht="18" customHeight="1"/>
    <row r="2478" ht="18" customHeight="1"/>
    <row r="2479" ht="18" customHeight="1"/>
    <row r="2480" ht="18" customHeight="1"/>
    <row r="2481" ht="18" customHeight="1"/>
    <row r="2482" ht="18" customHeight="1"/>
    <row r="2483" ht="18" customHeight="1"/>
  </sheetData>
  <mergeCells count="11">
    <mergeCell ref="A2:AL2"/>
    <mergeCell ref="C5:AL5"/>
    <mergeCell ref="C6:AL6"/>
    <mergeCell ref="C12:AL12"/>
    <mergeCell ref="C10:AL10"/>
    <mergeCell ref="C25:AL25"/>
    <mergeCell ref="C26:AL26"/>
    <mergeCell ref="C14:AL14"/>
    <mergeCell ref="C16:AL16"/>
    <mergeCell ref="C20:AL20"/>
    <mergeCell ref="C21:AL21"/>
  </mergeCells>
  <printOptions/>
  <pageMargins left="0.984251968503937" right="0.5905511811023623" top="0.7874015748031497" bottom="0.7874015748031497" header="0.5118110236220472" footer="0.5118110236220472"/>
  <pageSetup horizontalDpi="600" verticalDpi="600" orientation="portrait" paperSize="9" scale="85" r:id="rId1"/>
  <headerFooter alignWithMargins="0">
    <oddFooter>&amp;C&amp;14 19</oddFooter>
  </headerFooter>
</worksheet>
</file>

<file path=xl/worksheets/sheet3.xml><?xml version="1.0" encoding="utf-8"?>
<worksheet xmlns="http://schemas.openxmlformats.org/spreadsheetml/2006/main" xmlns:r="http://schemas.openxmlformats.org/officeDocument/2006/relationships">
  <dimension ref="A1:BC60"/>
  <sheetViews>
    <sheetView workbookViewId="0" topLeftCell="A1">
      <selection activeCell="A1" sqref="A1"/>
    </sheetView>
  </sheetViews>
  <sheetFormatPr defaultColWidth="8.796875" defaultRowHeight="14.25"/>
  <cols>
    <col min="1" max="52" width="3.59765625" style="0" customWidth="1"/>
    <col min="53" max="53" width="15.5" style="0" customWidth="1"/>
    <col min="54" max="16384" width="10.59765625" style="0" customWidth="1"/>
  </cols>
  <sheetData>
    <row r="1" ht="28.5">
      <c r="A1" s="2" t="s">
        <v>52</v>
      </c>
    </row>
    <row r="3" ht="24">
      <c r="B3" s="1" t="s">
        <v>56</v>
      </c>
    </row>
    <row r="5" ht="19.5" customHeight="1">
      <c r="E5" s="3" t="s">
        <v>258</v>
      </c>
    </row>
    <row r="6" ht="19.5" customHeight="1">
      <c r="E6" s="3" t="s">
        <v>261</v>
      </c>
    </row>
    <row r="7" ht="19.5" customHeight="1">
      <c r="E7" s="3" t="s">
        <v>262</v>
      </c>
    </row>
    <row r="8" ht="19.5" customHeight="1">
      <c r="E8" s="3" t="s">
        <v>263</v>
      </c>
    </row>
    <row r="9" ht="19.5" customHeight="1">
      <c r="E9" s="3" t="s">
        <v>264</v>
      </c>
    </row>
    <row r="10" ht="19.5" customHeight="1">
      <c r="E10" s="3" t="s">
        <v>108</v>
      </c>
    </row>
    <row r="12" ht="24">
      <c r="B12" s="1" t="s">
        <v>257</v>
      </c>
    </row>
    <row r="38" ht="24">
      <c r="B38" s="1" t="s">
        <v>53</v>
      </c>
    </row>
    <row r="40" spans="2:30" ht="19.5" customHeight="1" thickBot="1">
      <c r="B40" s="3"/>
      <c r="C40" s="3"/>
      <c r="D40" s="3"/>
      <c r="E40" s="3"/>
      <c r="F40" s="3"/>
      <c r="G40" s="3"/>
      <c r="H40" s="3"/>
      <c r="I40" s="3"/>
      <c r="J40" s="3"/>
      <c r="K40" s="3"/>
      <c r="L40" s="3"/>
      <c r="M40" s="3"/>
      <c r="N40" s="3"/>
      <c r="O40" s="3"/>
      <c r="P40" s="3"/>
      <c r="Q40" s="3"/>
      <c r="R40" s="3"/>
      <c r="S40" s="3"/>
      <c r="T40" s="3"/>
      <c r="U40" s="3"/>
      <c r="V40" s="3"/>
      <c r="W40" s="3"/>
      <c r="X40" s="239" t="s">
        <v>54</v>
      </c>
      <c r="Y40" s="240"/>
      <c r="Z40" s="240"/>
      <c r="AA40" s="240"/>
      <c r="AB40" s="240"/>
      <c r="AC40" s="240"/>
      <c r="AD40" s="240"/>
    </row>
    <row r="41" spans="2:30" ht="19.5" customHeight="1" thickTop="1">
      <c r="B41" s="186"/>
      <c r="C41" s="187"/>
      <c r="D41" s="187"/>
      <c r="E41" s="187"/>
      <c r="F41" s="187"/>
      <c r="G41" s="187"/>
      <c r="H41" s="188"/>
      <c r="I41" s="156" t="s">
        <v>38</v>
      </c>
      <c r="J41" s="157"/>
      <c r="K41" s="157"/>
      <c r="L41" s="158"/>
      <c r="M41" s="165" t="s">
        <v>39</v>
      </c>
      <c r="N41" s="157"/>
      <c r="O41" s="157"/>
      <c r="P41" s="158"/>
      <c r="Q41" s="165" t="s">
        <v>40</v>
      </c>
      <c r="R41" s="157"/>
      <c r="S41" s="157"/>
      <c r="T41" s="157"/>
      <c r="U41" s="157"/>
      <c r="V41" s="157"/>
      <c r="W41" s="158"/>
      <c r="X41" s="157" t="s">
        <v>42</v>
      </c>
      <c r="Y41" s="157"/>
      <c r="Z41" s="157"/>
      <c r="AA41" s="157"/>
      <c r="AB41" s="157"/>
      <c r="AC41" s="157"/>
      <c r="AD41" s="183"/>
    </row>
    <row r="42" spans="2:30" ht="19.5" customHeight="1">
      <c r="B42" s="189"/>
      <c r="C42" s="190"/>
      <c r="D42" s="190"/>
      <c r="E42" s="190"/>
      <c r="F42" s="190"/>
      <c r="G42" s="190"/>
      <c r="H42" s="191"/>
      <c r="I42" s="159"/>
      <c r="J42" s="160"/>
      <c r="K42" s="160"/>
      <c r="L42" s="161"/>
      <c r="M42" s="166"/>
      <c r="N42" s="160"/>
      <c r="O42" s="160"/>
      <c r="P42" s="161"/>
      <c r="Q42" s="166"/>
      <c r="R42" s="160"/>
      <c r="S42" s="160"/>
      <c r="T42" s="160"/>
      <c r="U42" s="160"/>
      <c r="V42" s="160"/>
      <c r="W42" s="161"/>
      <c r="X42" s="160"/>
      <c r="Y42" s="160"/>
      <c r="Z42" s="160"/>
      <c r="AA42" s="160"/>
      <c r="AB42" s="160"/>
      <c r="AC42" s="160"/>
      <c r="AD42" s="184"/>
    </row>
    <row r="43" spans="2:30" ht="19.5" customHeight="1">
      <c r="B43" s="189"/>
      <c r="C43" s="190"/>
      <c r="D43" s="190"/>
      <c r="E43" s="190"/>
      <c r="F43" s="190"/>
      <c r="G43" s="190"/>
      <c r="H43" s="191"/>
      <c r="I43" s="162"/>
      <c r="J43" s="163"/>
      <c r="K43" s="163"/>
      <c r="L43" s="164"/>
      <c r="M43" s="167"/>
      <c r="N43" s="163"/>
      <c r="O43" s="163"/>
      <c r="P43" s="164"/>
      <c r="Q43" s="167"/>
      <c r="R43" s="163"/>
      <c r="S43" s="163"/>
      <c r="T43" s="163"/>
      <c r="U43" s="163"/>
      <c r="V43" s="163"/>
      <c r="W43" s="164"/>
      <c r="X43" s="163"/>
      <c r="Y43" s="163"/>
      <c r="Z43" s="163"/>
      <c r="AA43" s="163"/>
      <c r="AB43" s="163"/>
      <c r="AC43" s="163"/>
      <c r="AD43" s="185"/>
    </row>
    <row r="44" spans="2:30" ht="19.5" customHeight="1" thickBot="1">
      <c r="B44" s="192"/>
      <c r="C44" s="193"/>
      <c r="D44" s="193"/>
      <c r="E44" s="193"/>
      <c r="F44" s="193"/>
      <c r="G44" s="193"/>
      <c r="H44" s="194"/>
      <c r="I44" s="195" t="s">
        <v>55</v>
      </c>
      <c r="J44" s="196"/>
      <c r="K44" s="196"/>
      <c r="L44" s="197"/>
      <c r="M44" s="198" t="s">
        <v>55</v>
      </c>
      <c r="N44" s="196"/>
      <c r="O44" s="196"/>
      <c r="P44" s="197"/>
      <c r="Q44" s="198" t="s">
        <v>55</v>
      </c>
      <c r="R44" s="196"/>
      <c r="S44" s="196"/>
      <c r="T44" s="196"/>
      <c r="U44" s="199" t="s">
        <v>41</v>
      </c>
      <c r="V44" s="200"/>
      <c r="W44" s="201"/>
      <c r="X44" s="196" t="s">
        <v>43</v>
      </c>
      <c r="Y44" s="196"/>
      <c r="Z44" s="196"/>
      <c r="AA44" s="196"/>
      <c r="AB44" s="199" t="s">
        <v>44</v>
      </c>
      <c r="AC44" s="200"/>
      <c r="AD44" s="202"/>
    </row>
    <row r="45" spans="2:55" ht="19.5" customHeight="1" thickTop="1">
      <c r="B45" s="12"/>
      <c r="C45" s="137" t="s">
        <v>23</v>
      </c>
      <c r="D45" s="138"/>
      <c r="E45" s="138"/>
      <c r="F45" s="138"/>
      <c r="G45" s="138"/>
      <c r="H45" s="139"/>
      <c r="I45" s="168">
        <v>536</v>
      </c>
      <c r="J45" s="169"/>
      <c r="K45" s="169"/>
      <c r="L45" s="170"/>
      <c r="M45" s="209">
        <v>521</v>
      </c>
      <c r="N45" s="169"/>
      <c r="O45" s="169"/>
      <c r="P45" s="170"/>
      <c r="Q45" s="209">
        <v>506</v>
      </c>
      <c r="R45" s="169"/>
      <c r="S45" s="169"/>
      <c r="T45" s="169"/>
      <c r="U45" s="216">
        <f>ROUND(Q45/Q60*100,2)</f>
        <v>23.77</v>
      </c>
      <c r="V45" s="217"/>
      <c r="W45" s="218"/>
      <c r="X45" s="169">
        <f aca="true" t="shared" si="0" ref="X45:X60">Q45-M45</f>
        <v>-15</v>
      </c>
      <c r="Y45" s="169"/>
      <c r="Z45" s="169"/>
      <c r="AA45" s="169"/>
      <c r="AB45" s="216">
        <f aca="true" t="shared" si="1" ref="AB45:AB60">ROUND(X45/M45*100,1)</f>
        <v>-2.9</v>
      </c>
      <c r="AC45" s="217"/>
      <c r="AD45" s="248"/>
      <c r="BA45" t="s">
        <v>25</v>
      </c>
      <c r="BB45" s="4">
        <v>931</v>
      </c>
      <c r="BC45" s="4"/>
    </row>
    <row r="46" spans="2:55" ht="19.5" customHeight="1">
      <c r="B46" s="12"/>
      <c r="C46" s="140" t="s">
        <v>24</v>
      </c>
      <c r="D46" s="141"/>
      <c r="E46" s="141"/>
      <c r="F46" s="141"/>
      <c r="G46" s="141"/>
      <c r="H46" s="142"/>
      <c r="I46" s="171">
        <v>2</v>
      </c>
      <c r="J46" s="172"/>
      <c r="K46" s="172"/>
      <c r="L46" s="173"/>
      <c r="M46" s="210">
        <v>2</v>
      </c>
      <c r="N46" s="172"/>
      <c r="O46" s="172"/>
      <c r="P46" s="173"/>
      <c r="Q46" s="210">
        <v>3</v>
      </c>
      <c r="R46" s="172"/>
      <c r="S46" s="172"/>
      <c r="T46" s="172"/>
      <c r="U46" s="219">
        <f>ROUND(Q46/Q60*100,2)</f>
        <v>0.14</v>
      </c>
      <c r="V46" s="220"/>
      <c r="W46" s="221"/>
      <c r="X46" s="172">
        <f t="shared" si="0"/>
        <v>1</v>
      </c>
      <c r="Y46" s="172"/>
      <c r="Z46" s="172"/>
      <c r="AA46" s="172"/>
      <c r="AB46" s="219">
        <f t="shared" si="1"/>
        <v>50</v>
      </c>
      <c r="AC46" s="220"/>
      <c r="AD46" s="228"/>
      <c r="BA46" t="s">
        <v>23</v>
      </c>
      <c r="BB46" s="4">
        <v>506</v>
      </c>
      <c r="BC46" s="4"/>
    </row>
    <row r="47" spans="2:55" ht="19.5" customHeight="1">
      <c r="B47" s="12"/>
      <c r="C47" s="140" t="s">
        <v>25</v>
      </c>
      <c r="D47" s="141"/>
      <c r="E47" s="141"/>
      <c r="F47" s="141"/>
      <c r="G47" s="141"/>
      <c r="H47" s="142"/>
      <c r="I47" s="171">
        <v>866</v>
      </c>
      <c r="J47" s="172"/>
      <c r="K47" s="172"/>
      <c r="L47" s="173"/>
      <c r="M47" s="210">
        <v>890</v>
      </c>
      <c r="N47" s="172"/>
      <c r="O47" s="172"/>
      <c r="P47" s="173"/>
      <c r="Q47" s="210">
        <v>931</v>
      </c>
      <c r="R47" s="172"/>
      <c r="S47" s="172"/>
      <c r="T47" s="172"/>
      <c r="U47" s="219">
        <f>ROUND(Q47/Q60*100,2)</f>
        <v>43.73</v>
      </c>
      <c r="V47" s="220"/>
      <c r="W47" s="221"/>
      <c r="X47" s="172">
        <f t="shared" si="0"/>
        <v>41</v>
      </c>
      <c r="Y47" s="172"/>
      <c r="Z47" s="172"/>
      <c r="AA47" s="172"/>
      <c r="AB47" s="219">
        <f t="shared" si="1"/>
        <v>4.6</v>
      </c>
      <c r="AC47" s="220"/>
      <c r="AD47" s="228"/>
      <c r="BA47" t="s">
        <v>50</v>
      </c>
      <c r="BB47" s="4">
        <v>15</v>
      </c>
      <c r="BC47" s="4"/>
    </row>
    <row r="48" spans="2:55" ht="19.5" customHeight="1">
      <c r="B48" s="12"/>
      <c r="C48" s="143" t="s">
        <v>26</v>
      </c>
      <c r="D48" s="144"/>
      <c r="E48" s="144"/>
      <c r="F48" s="144"/>
      <c r="G48" s="145"/>
      <c r="H48" s="146"/>
      <c r="I48" s="174">
        <v>12</v>
      </c>
      <c r="J48" s="175"/>
      <c r="K48" s="175"/>
      <c r="L48" s="176"/>
      <c r="M48" s="211">
        <v>12</v>
      </c>
      <c r="N48" s="175"/>
      <c r="O48" s="175"/>
      <c r="P48" s="176"/>
      <c r="Q48" s="211">
        <v>12</v>
      </c>
      <c r="R48" s="175"/>
      <c r="S48" s="175"/>
      <c r="T48" s="175"/>
      <c r="U48" s="219">
        <f>ROUND(Q48/Q60*100,2)</f>
        <v>0.56</v>
      </c>
      <c r="V48" s="220"/>
      <c r="W48" s="221"/>
      <c r="X48" s="175">
        <f t="shared" si="0"/>
        <v>0</v>
      </c>
      <c r="Y48" s="175"/>
      <c r="Z48" s="175"/>
      <c r="AA48" s="175"/>
      <c r="AB48" s="229">
        <f t="shared" si="1"/>
        <v>0</v>
      </c>
      <c r="AC48" s="230"/>
      <c r="AD48" s="231"/>
      <c r="BA48" t="s">
        <v>48</v>
      </c>
      <c r="BB48" s="4"/>
      <c r="BC48" s="4">
        <v>1452</v>
      </c>
    </row>
    <row r="49" spans="2:55" ht="19.5" customHeight="1" thickBot="1">
      <c r="B49" s="147" t="s">
        <v>35</v>
      </c>
      <c r="C49" s="148"/>
      <c r="D49" s="148"/>
      <c r="E49" s="148"/>
      <c r="F49" s="148"/>
      <c r="G49" s="148"/>
      <c r="H49" s="19"/>
      <c r="I49" s="177">
        <f>SUM(I45:L48)</f>
        <v>1416</v>
      </c>
      <c r="J49" s="178"/>
      <c r="K49" s="178"/>
      <c r="L49" s="179"/>
      <c r="M49" s="212">
        <f>SUM(M45:P48)</f>
        <v>1425</v>
      </c>
      <c r="N49" s="178"/>
      <c r="O49" s="178"/>
      <c r="P49" s="179"/>
      <c r="Q49" s="212">
        <f>SUM(Q45:T48)</f>
        <v>1452</v>
      </c>
      <c r="R49" s="178"/>
      <c r="S49" s="178"/>
      <c r="T49" s="178"/>
      <c r="U49" s="232">
        <f>ROUND(Q49/Q60*100,2)</f>
        <v>68.2</v>
      </c>
      <c r="V49" s="233"/>
      <c r="W49" s="234"/>
      <c r="X49" s="178">
        <f t="shared" si="0"/>
        <v>27</v>
      </c>
      <c r="Y49" s="178"/>
      <c r="Z49" s="178"/>
      <c r="AA49" s="178"/>
      <c r="AB49" s="244">
        <f t="shared" si="1"/>
        <v>1.9</v>
      </c>
      <c r="AC49" s="245"/>
      <c r="AD49" s="246"/>
      <c r="BA49" t="s">
        <v>34</v>
      </c>
      <c r="BB49" s="4">
        <v>279</v>
      </c>
      <c r="BC49" s="4"/>
    </row>
    <row r="50" spans="2:55" ht="19.5" customHeight="1">
      <c r="B50" s="13"/>
      <c r="C50" s="132" t="s">
        <v>27</v>
      </c>
      <c r="D50" s="130"/>
      <c r="E50" s="130"/>
      <c r="F50" s="130"/>
      <c r="G50" s="131"/>
      <c r="H50" s="153"/>
      <c r="I50" s="180">
        <v>70</v>
      </c>
      <c r="J50" s="181"/>
      <c r="K50" s="181"/>
      <c r="L50" s="182"/>
      <c r="M50" s="213">
        <v>71</v>
      </c>
      <c r="N50" s="181"/>
      <c r="O50" s="181"/>
      <c r="P50" s="182"/>
      <c r="Q50" s="213">
        <v>69</v>
      </c>
      <c r="R50" s="181"/>
      <c r="S50" s="181"/>
      <c r="T50" s="181"/>
      <c r="U50" s="235">
        <f>ROUND(Q50/Q60*100,2)</f>
        <v>3.24</v>
      </c>
      <c r="V50" s="236"/>
      <c r="W50" s="237"/>
      <c r="X50" s="181">
        <f t="shared" si="0"/>
        <v>-2</v>
      </c>
      <c r="Y50" s="181"/>
      <c r="Z50" s="181"/>
      <c r="AA50" s="181"/>
      <c r="AB50" s="235">
        <f t="shared" si="1"/>
        <v>-2.8</v>
      </c>
      <c r="AC50" s="236"/>
      <c r="AD50" s="247"/>
      <c r="BA50" t="s">
        <v>26</v>
      </c>
      <c r="BB50" s="4">
        <v>267</v>
      </c>
      <c r="BC50" s="4"/>
    </row>
    <row r="51" spans="2:55" ht="19.5" customHeight="1">
      <c r="B51" s="12"/>
      <c r="C51" s="151" t="s">
        <v>26</v>
      </c>
      <c r="D51" s="152"/>
      <c r="E51" s="152"/>
      <c r="F51" s="152"/>
      <c r="G51" s="141"/>
      <c r="H51" s="142"/>
      <c r="I51" s="171">
        <v>278</v>
      </c>
      <c r="J51" s="172"/>
      <c r="K51" s="172"/>
      <c r="L51" s="173"/>
      <c r="M51" s="210">
        <v>279</v>
      </c>
      <c r="N51" s="172"/>
      <c r="O51" s="172"/>
      <c r="P51" s="173"/>
      <c r="Q51" s="210">
        <v>267</v>
      </c>
      <c r="R51" s="172"/>
      <c r="S51" s="172"/>
      <c r="T51" s="172"/>
      <c r="U51" s="219">
        <f>ROUND(Q51/Q60*100,2)</f>
        <v>12.54</v>
      </c>
      <c r="V51" s="220"/>
      <c r="W51" s="221"/>
      <c r="X51" s="172">
        <f t="shared" si="0"/>
        <v>-12</v>
      </c>
      <c r="Y51" s="172"/>
      <c r="Z51" s="172"/>
      <c r="AA51" s="172"/>
      <c r="AB51" s="219">
        <f t="shared" si="1"/>
        <v>-4.3</v>
      </c>
      <c r="AC51" s="220"/>
      <c r="AD51" s="228"/>
      <c r="BA51" t="s">
        <v>50</v>
      </c>
      <c r="BB51" s="4">
        <v>131</v>
      </c>
      <c r="BC51" s="4"/>
    </row>
    <row r="52" spans="2:55" ht="19.5" customHeight="1">
      <c r="B52" s="12"/>
      <c r="C52" s="151" t="s">
        <v>28</v>
      </c>
      <c r="D52" s="152"/>
      <c r="E52" s="152"/>
      <c r="F52" s="152"/>
      <c r="G52" s="141"/>
      <c r="H52" s="142"/>
      <c r="I52" s="171">
        <v>36</v>
      </c>
      <c r="J52" s="172"/>
      <c r="K52" s="172"/>
      <c r="L52" s="173"/>
      <c r="M52" s="210">
        <v>35</v>
      </c>
      <c r="N52" s="172"/>
      <c r="O52" s="172"/>
      <c r="P52" s="173"/>
      <c r="Q52" s="210">
        <v>35</v>
      </c>
      <c r="R52" s="172"/>
      <c r="S52" s="172"/>
      <c r="T52" s="172"/>
      <c r="U52" s="219">
        <f>ROUND(Q52/Q60*100,2)+0.1</f>
        <v>1.74</v>
      </c>
      <c r="V52" s="220"/>
      <c r="W52" s="221"/>
      <c r="X52" s="172">
        <f t="shared" si="0"/>
        <v>0</v>
      </c>
      <c r="Y52" s="172"/>
      <c r="Z52" s="172"/>
      <c r="AA52" s="172"/>
      <c r="AB52" s="219">
        <f t="shared" si="1"/>
        <v>0</v>
      </c>
      <c r="AC52" s="220"/>
      <c r="AD52" s="228"/>
      <c r="BA52" t="s">
        <v>49</v>
      </c>
      <c r="BB52" s="4"/>
      <c r="BC52" s="4">
        <v>677</v>
      </c>
    </row>
    <row r="53" spans="2:30" ht="19.5" customHeight="1">
      <c r="B53" s="12"/>
      <c r="C53" s="151" t="s">
        <v>29</v>
      </c>
      <c r="D53" s="152"/>
      <c r="E53" s="152"/>
      <c r="F53" s="152"/>
      <c r="G53" s="141"/>
      <c r="H53" s="142"/>
      <c r="I53" s="171">
        <v>4</v>
      </c>
      <c r="J53" s="172"/>
      <c r="K53" s="172"/>
      <c r="L53" s="173"/>
      <c r="M53" s="210">
        <v>4</v>
      </c>
      <c r="N53" s="172"/>
      <c r="O53" s="172"/>
      <c r="P53" s="173"/>
      <c r="Q53" s="210">
        <v>2</v>
      </c>
      <c r="R53" s="172"/>
      <c r="S53" s="172"/>
      <c r="T53" s="172"/>
      <c r="U53" s="219">
        <f>ROUND(Q53/Q60*100,2)</f>
        <v>0.09</v>
      </c>
      <c r="V53" s="220"/>
      <c r="W53" s="221"/>
      <c r="X53" s="172">
        <f t="shared" si="0"/>
        <v>-2</v>
      </c>
      <c r="Y53" s="172"/>
      <c r="Z53" s="172"/>
      <c r="AA53" s="172"/>
      <c r="AB53" s="219">
        <f t="shared" si="1"/>
        <v>-50</v>
      </c>
      <c r="AC53" s="220"/>
      <c r="AD53" s="228"/>
    </row>
    <row r="54" spans="2:30" ht="19.5" customHeight="1">
      <c r="B54" s="12"/>
      <c r="C54" s="151" t="s">
        <v>30</v>
      </c>
      <c r="D54" s="152"/>
      <c r="E54" s="152"/>
      <c r="F54" s="152"/>
      <c r="G54" s="141"/>
      <c r="H54" s="142"/>
      <c r="I54" s="171">
        <v>2</v>
      </c>
      <c r="J54" s="172"/>
      <c r="K54" s="172"/>
      <c r="L54" s="173"/>
      <c r="M54" s="210">
        <v>2</v>
      </c>
      <c r="N54" s="172"/>
      <c r="O54" s="172"/>
      <c r="P54" s="173"/>
      <c r="Q54" s="210">
        <v>2</v>
      </c>
      <c r="R54" s="172"/>
      <c r="S54" s="172"/>
      <c r="T54" s="172"/>
      <c r="U54" s="219">
        <f>ROUND(Q54/Q60*100,2)</f>
        <v>0.09</v>
      </c>
      <c r="V54" s="220"/>
      <c r="W54" s="221"/>
      <c r="X54" s="172">
        <f t="shared" si="0"/>
        <v>0</v>
      </c>
      <c r="Y54" s="172"/>
      <c r="Z54" s="172"/>
      <c r="AA54" s="172"/>
      <c r="AB54" s="219">
        <f t="shared" si="1"/>
        <v>0</v>
      </c>
      <c r="AC54" s="220"/>
      <c r="AD54" s="228"/>
    </row>
    <row r="55" spans="2:30" ht="19.5" customHeight="1">
      <c r="B55" s="12"/>
      <c r="C55" s="151" t="s">
        <v>31</v>
      </c>
      <c r="D55" s="152"/>
      <c r="E55" s="152"/>
      <c r="F55" s="152"/>
      <c r="G55" s="141"/>
      <c r="H55" s="142"/>
      <c r="I55" s="171">
        <v>25</v>
      </c>
      <c r="J55" s="172"/>
      <c r="K55" s="172"/>
      <c r="L55" s="173"/>
      <c r="M55" s="210">
        <v>6</v>
      </c>
      <c r="N55" s="172"/>
      <c r="O55" s="172"/>
      <c r="P55" s="173"/>
      <c r="Q55" s="210">
        <v>6</v>
      </c>
      <c r="R55" s="172"/>
      <c r="S55" s="172"/>
      <c r="T55" s="172"/>
      <c r="U55" s="219">
        <f>ROUND(Q55/Q60*100,2)</f>
        <v>0.28</v>
      </c>
      <c r="V55" s="220"/>
      <c r="W55" s="221"/>
      <c r="X55" s="172">
        <f t="shared" si="0"/>
        <v>0</v>
      </c>
      <c r="Y55" s="172"/>
      <c r="Z55" s="172"/>
      <c r="AA55" s="172"/>
      <c r="AB55" s="219">
        <f t="shared" si="1"/>
        <v>0</v>
      </c>
      <c r="AC55" s="220"/>
      <c r="AD55" s="228"/>
    </row>
    <row r="56" spans="2:30" ht="19.5" customHeight="1">
      <c r="B56" s="12"/>
      <c r="C56" s="151" t="s">
        <v>32</v>
      </c>
      <c r="D56" s="152"/>
      <c r="E56" s="152"/>
      <c r="F56" s="152"/>
      <c r="G56" s="141"/>
      <c r="H56" s="142"/>
      <c r="I56" s="171">
        <v>19</v>
      </c>
      <c r="J56" s="172"/>
      <c r="K56" s="172"/>
      <c r="L56" s="173"/>
      <c r="M56" s="210">
        <v>13</v>
      </c>
      <c r="N56" s="172"/>
      <c r="O56" s="172"/>
      <c r="P56" s="173"/>
      <c r="Q56" s="210">
        <v>13</v>
      </c>
      <c r="R56" s="172"/>
      <c r="S56" s="172"/>
      <c r="T56" s="172"/>
      <c r="U56" s="219">
        <f>ROUND(Q56/Q60*100,2)</f>
        <v>0.61</v>
      </c>
      <c r="V56" s="220"/>
      <c r="W56" s="221"/>
      <c r="X56" s="172">
        <f t="shared" si="0"/>
        <v>0</v>
      </c>
      <c r="Y56" s="172"/>
      <c r="Z56" s="172"/>
      <c r="AA56" s="172"/>
      <c r="AB56" s="219">
        <f t="shared" si="1"/>
        <v>0</v>
      </c>
      <c r="AC56" s="220"/>
      <c r="AD56" s="228"/>
    </row>
    <row r="57" spans="2:30" ht="19.5" customHeight="1">
      <c r="B57" s="12"/>
      <c r="C57" s="151" t="s">
        <v>33</v>
      </c>
      <c r="D57" s="152"/>
      <c r="E57" s="152"/>
      <c r="F57" s="152"/>
      <c r="G57" s="141"/>
      <c r="H57" s="142"/>
      <c r="I57" s="171">
        <v>4</v>
      </c>
      <c r="J57" s="172"/>
      <c r="K57" s="172"/>
      <c r="L57" s="173"/>
      <c r="M57" s="210">
        <v>4</v>
      </c>
      <c r="N57" s="172"/>
      <c r="O57" s="172"/>
      <c r="P57" s="173"/>
      <c r="Q57" s="210">
        <v>4</v>
      </c>
      <c r="R57" s="172"/>
      <c r="S57" s="172"/>
      <c r="T57" s="172"/>
      <c r="U57" s="219">
        <f>ROUND(Q57/Q60*100,2)</f>
        <v>0.19</v>
      </c>
      <c r="V57" s="220"/>
      <c r="W57" s="221"/>
      <c r="X57" s="172">
        <f t="shared" si="0"/>
        <v>0</v>
      </c>
      <c r="Y57" s="172"/>
      <c r="Z57" s="172"/>
      <c r="AA57" s="172"/>
      <c r="AB57" s="219">
        <f t="shared" si="1"/>
        <v>0</v>
      </c>
      <c r="AC57" s="220"/>
      <c r="AD57" s="228"/>
    </row>
    <row r="58" spans="2:30" ht="19.5" customHeight="1">
      <c r="B58" s="12"/>
      <c r="C58" s="143" t="s">
        <v>34</v>
      </c>
      <c r="D58" s="144"/>
      <c r="E58" s="144"/>
      <c r="F58" s="144"/>
      <c r="G58" s="145"/>
      <c r="H58" s="146"/>
      <c r="I58" s="174">
        <v>421</v>
      </c>
      <c r="J58" s="175"/>
      <c r="K58" s="175"/>
      <c r="L58" s="176"/>
      <c r="M58" s="211">
        <v>378</v>
      </c>
      <c r="N58" s="175"/>
      <c r="O58" s="175"/>
      <c r="P58" s="176"/>
      <c r="Q58" s="211">
        <v>279</v>
      </c>
      <c r="R58" s="175"/>
      <c r="S58" s="175"/>
      <c r="T58" s="175"/>
      <c r="U58" s="219">
        <f>ROUND(Q58/Q60*100,2)</f>
        <v>13.1</v>
      </c>
      <c r="V58" s="220"/>
      <c r="W58" s="221"/>
      <c r="X58" s="175">
        <f t="shared" si="0"/>
        <v>-99</v>
      </c>
      <c r="Y58" s="175"/>
      <c r="Z58" s="175"/>
      <c r="AA58" s="175"/>
      <c r="AB58" s="229">
        <f t="shared" si="1"/>
        <v>-26.2</v>
      </c>
      <c r="AC58" s="230"/>
      <c r="AD58" s="231"/>
    </row>
    <row r="59" spans="2:30" ht="19.5" customHeight="1" thickBot="1">
      <c r="B59" s="149" t="s">
        <v>36</v>
      </c>
      <c r="C59" s="150"/>
      <c r="D59" s="150"/>
      <c r="E59" s="150"/>
      <c r="F59" s="150"/>
      <c r="G59" s="150"/>
      <c r="H59" s="5"/>
      <c r="I59" s="203">
        <f>SUM(I50:L58)</f>
        <v>859</v>
      </c>
      <c r="J59" s="204"/>
      <c r="K59" s="204"/>
      <c r="L59" s="205"/>
      <c r="M59" s="214">
        <f>SUM(M50:P58)</f>
        <v>792</v>
      </c>
      <c r="N59" s="204"/>
      <c r="O59" s="204"/>
      <c r="P59" s="205"/>
      <c r="Q59" s="214">
        <f>SUM(Q50:T58)</f>
        <v>677</v>
      </c>
      <c r="R59" s="204"/>
      <c r="S59" s="204"/>
      <c r="T59" s="204"/>
      <c r="U59" s="222">
        <f>ROUND(Q59/Q60*100,2)</f>
        <v>31.8</v>
      </c>
      <c r="V59" s="223"/>
      <c r="W59" s="224"/>
      <c r="X59" s="204">
        <f t="shared" si="0"/>
        <v>-115</v>
      </c>
      <c r="Y59" s="204"/>
      <c r="Z59" s="204"/>
      <c r="AA59" s="204"/>
      <c r="AB59" s="241">
        <f t="shared" si="1"/>
        <v>-14.5</v>
      </c>
      <c r="AC59" s="242"/>
      <c r="AD59" s="243"/>
    </row>
    <row r="60" spans="2:30" ht="19.5" customHeight="1" thickBot="1" thickTop="1">
      <c r="B60" s="154" t="s">
        <v>37</v>
      </c>
      <c r="C60" s="155"/>
      <c r="D60" s="155"/>
      <c r="E60" s="155"/>
      <c r="F60" s="155"/>
      <c r="G60" s="155"/>
      <c r="H60" s="20"/>
      <c r="I60" s="206">
        <f>I49+I59</f>
        <v>2275</v>
      </c>
      <c r="J60" s="207"/>
      <c r="K60" s="207"/>
      <c r="L60" s="208"/>
      <c r="M60" s="215">
        <f>M49+M59</f>
        <v>2217</v>
      </c>
      <c r="N60" s="207"/>
      <c r="O60" s="207"/>
      <c r="P60" s="208"/>
      <c r="Q60" s="215">
        <f>Q49+Q59</f>
        <v>2129</v>
      </c>
      <c r="R60" s="207"/>
      <c r="S60" s="207"/>
      <c r="T60" s="207"/>
      <c r="U60" s="225">
        <f>ROUND(Q60/Q60*100,2)</f>
        <v>100</v>
      </c>
      <c r="V60" s="226"/>
      <c r="W60" s="227"/>
      <c r="X60" s="207">
        <f t="shared" si="0"/>
        <v>-88</v>
      </c>
      <c r="Y60" s="207"/>
      <c r="Z60" s="207"/>
      <c r="AA60" s="207"/>
      <c r="AB60" s="225">
        <f t="shared" si="1"/>
        <v>-4</v>
      </c>
      <c r="AC60" s="226"/>
      <c r="AD60" s="238"/>
    </row>
    <row r="61" ht="14.25" thickTop="1"/>
  </sheetData>
  <mergeCells count="124">
    <mergeCell ref="C45:H45"/>
    <mergeCell ref="C46:H46"/>
    <mergeCell ref="C47:H47"/>
    <mergeCell ref="C48:H48"/>
    <mergeCell ref="B49:G49"/>
    <mergeCell ref="B59:G59"/>
    <mergeCell ref="C54:H54"/>
    <mergeCell ref="C55:H55"/>
    <mergeCell ref="C56:H56"/>
    <mergeCell ref="C57:H57"/>
    <mergeCell ref="C50:H50"/>
    <mergeCell ref="C51:H51"/>
    <mergeCell ref="C52:H52"/>
    <mergeCell ref="C53:H53"/>
    <mergeCell ref="B60:G60"/>
    <mergeCell ref="I41:L43"/>
    <mergeCell ref="M41:P43"/>
    <mergeCell ref="I45:L45"/>
    <mergeCell ref="I46:L46"/>
    <mergeCell ref="I47:L47"/>
    <mergeCell ref="I48:L48"/>
    <mergeCell ref="I49:L49"/>
    <mergeCell ref="I50:L50"/>
    <mergeCell ref="C58:H58"/>
    <mergeCell ref="X41:AD43"/>
    <mergeCell ref="B41:H44"/>
    <mergeCell ref="I44:L44"/>
    <mergeCell ref="M44:P44"/>
    <mergeCell ref="Q41:W43"/>
    <mergeCell ref="Q44:T44"/>
    <mergeCell ref="U44:W44"/>
    <mergeCell ref="X44:AA44"/>
    <mergeCell ref="AB44:AD44"/>
    <mergeCell ref="I51:L51"/>
    <mergeCell ref="I52:L52"/>
    <mergeCell ref="I53:L53"/>
    <mergeCell ref="I54:L54"/>
    <mergeCell ref="I55:L55"/>
    <mergeCell ref="I56:L56"/>
    <mergeCell ref="I57:L57"/>
    <mergeCell ref="I58:L58"/>
    <mergeCell ref="I59:L59"/>
    <mergeCell ref="I60:L60"/>
    <mergeCell ref="M45:P45"/>
    <mergeCell ref="M46:P46"/>
    <mergeCell ref="M47:P47"/>
    <mergeCell ref="M48:P48"/>
    <mergeCell ref="M49:P49"/>
    <mergeCell ref="M50:P50"/>
    <mergeCell ref="M51:P51"/>
    <mergeCell ref="M52:P52"/>
    <mergeCell ref="M53:P53"/>
    <mergeCell ref="M54:P54"/>
    <mergeCell ref="M55:P55"/>
    <mergeCell ref="M56:P56"/>
    <mergeCell ref="M57:P57"/>
    <mergeCell ref="M58:P58"/>
    <mergeCell ref="M59:P59"/>
    <mergeCell ref="M60:P60"/>
    <mergeCell ref="Q45:T45"/>
    <mergeCell ref="Q46:T46"/>
    <mergeCell ref="Q47:T47"/>
    <mergeCell ref="Q48:T48"/>
    <mergeCell ref="Q49:T49"/>
    <mergeCell ref="Q50:T50"/>
    <mergeCell ref="Q51:T51"/>
    <mergeCell ref="Q52:T52"/>
    <mergeCell ref="Q53:T53"/>
    <mergeCell ref="Q54:T54"/>
    <mergeCell ref="Q55:T55"/>
    <mergeCell ref="Q56:T56"/>
    <mergeCell ref="Q57:T57"/>
    <mergeCell ref="Q58:T58"/>
    <mergeCell ref="Q59:T59"/>
    <mergeCell ref="Q60:T60"/>
    <mergeCell ref="X45:AA45"/>
    <mergeCell ref="X46:AA46"/>
    <mergeCell ref="X47:AA47"/>
    <mergeCell ref="X48:AA48"/>
    <mergeCell ref="X49:AA49"/>
    <mergeCell ref="X50:AA50"/>
    <mergeCell ref="X51:AA51"/>
    <mergeCell ref="X52:AA52"/>
    <mergeCell ref="X59:AA59"/>
    <mergeCell ref="X60:AA60"/>
    <mergeCell ref="X53:AA53"/>
    <mergeCell ref="X54:AA54"/>
    <mergeCell ref="X55:AA55"/>
    <mergeCell ref="X56:AA56"/>
    <mergeCell ref="U45:W45"/>
    <mergeCell ref="U46:W46"/>
    <mergeCell ref="U47:W47"/>
    <mergeCell ref="U48:W48"/>
    <mergeCell ref="U59:W59"/>
    <mergeCell ref="U60:W60"/>
    <mergeCell ref="U53:W53"/>
    <mergeCell ref="U54:W54"/>
    <mergeCell ref="U55:W55"/>
    <mergeCell ref="U56:W56"/>
    <mergeCell ref="AB47:AD47"/>
    <mergeCell ref="AB48:AD48"/>
    <mergeCell ref="U57:W57"/>
    <mergeCell ref="U58:W58"/>
    <mergeCell ref="U49:W49"/>
    <mergeCell ref="U50:W50"/>
    <mergeCell ref="U51:W51"/>
    <mergeCell ref="U52:W52"/>
    <mergeCell ref="X57:AA57"/>
    <mergeCell ref="X58:AA58"/>
    <mergeCell ref="AB60:AD60"/>
    <mergeCell ref="AB53:AD53"/>
    <mergeCell ref="AB54:AD54"/>
    <mergeCell ref="AB55:AD55"/>
    <mergeCell ref="AB56:AD56"/>
    <mergeCell ref="X40:AD40"/>
    <mergeCell ref="AB57:AD57"/>
    <mergeCell ref="AB58:AD58"/>
    <mergeCell ref="AB59:AD59"/>
    <mergeCell ref="AB49:AD49"/>
    <mergeCell ref="AB50:AD50"/>
    <mergeCell ref="AB51:AD51"/>
    <mergeCell ref="AB52:AD52"/>
    <mergeCell ref="AB45:AD45"/>
    <mergeCell ref="AB46:AD46"/>
  </mergeCells>
  <printOptions/>
  <pageMargins left="1.1811023622047245" right="0.7874015748031497" top="0.7874015748031497" bottom="0.7874015748031497" header="0.5118110236220472" footer="0.5118110236220472"/>
  <pageSetup horizontalDpi="600" verticalDpi="600" orientation="portrait" paperSize="9" scale="75" r:id="rId2"/>
  <headerFooter alignWithMargins="0">
    <oddFooter>&amp;C&amp;16 2</oddFooter>
  </headerFooter>
  <drawing r:id="rId1"/>
</worksheet>
</file>

<file path=xl/worksheets/sheet4.xml><?xml version="1.0" encoding="utf-8"?>
<worksheet xmlns="http://schemas.openxmlformats.org/spreadsheetml/2006/main" xmlns:r="http://schemas.openxmlformats.org/officeDocument/2006/relationships">
  <dimension ref="A1:BC64"/>
  <sheetViews>
    <sheetView workbookViewId="0" topLeftCell="A1">
      <selection activeCell="A1" sqref="A1"/>
    </sheetView>
  </sheetViews>
  <sheetFormatPr defaultColWidth="8.796875" defaultRowHeight="14.25"/>
  <cols>
    <col min="1" max="52" width="3.59765625" style="0" customWidth="1"/>
    <col min="53" max="53" width="15.5" style="0" customWidth="1"/>
    <col min="54" max="16384" width="10.59765625" style="0" customWidth="1"/>
  </cols>
  <sheetData>
    <row r="1" ht="28.5">
      <c r="A1" s="2" t="s">
        <v>57</v>
      </c>
    </row>
    <row r="2" ht="9.75" customHeight="1"/>
    <row r="3" ht="24">
      <c r="B3" s="1" t="s">
        <v>62</v>
      </c>
    </row>
    <row r="4" ht="9.75" customHeight="1"/>
    <row r="5" ht="18.75" customHeight="1">
      <c r="E5" s="3" t="s">
        <v>322</v>
      </c>
    </row>
    <row r="6" ht="18.75" customHeight="1">
      <c r="E6" s="3" t="s">
        <v>323</v>
      </c>
    </row>
    <row r="7" ht="18.75" customHeight="1">
      <c r="E7" s="3" t="s">
        <v>267</v>
      </c>
    </row>
    <row r="8" ht="18.75" customHeight="1">
      <c r="E8" s="3" t="s">
        <v>268</v>
      </c>
    </row>
    <row r="9" ht="18.75" customHeight="1">
      <c r="E9" s="3" t="s">
        <v>265</v>
      </c>
    </row>
    <row r="10" ht="18.75" customHeight="1">
      <c r="E10" s="3" t="s">
        <v>321</v>
      </c>
    </row>
    <row r="11" ht="18.75" customHeight="1">
      <c r="E11" s="3" t="s">
        <v>266</v>
      </c>
    </row>
    <row r="12" ht="9.75" customHeight="1"/>
    <row r="13" ht="24">
      <c r="B13" s="1" t="s">
        <v>257</v>
      </c>
    </row>
    <row r="14" ht="9.7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9.75" customHeight="1"/>
    <row r="39" ht="24">
      <c r="B39" s="1" t="s">
        <v>58</v>
      </c>
    </row>
    <row r="40" ht="9.75" customHeight="1"/>
    <row r="41" spans="2:30" ht="18" customHeight="1" thickBot="1">
      <c r="B41" s="3"/>
      <c r="C41" s="3"/>
      <c r="D41" s="3"/>
      <c r="E41" s="3"/>
      <c r="F41" s="3"/>
      <c r="G41" s="3"/>
      <c r="H41" s="3"/>
      <c r="I41" s="3"/>
      <c r="J41" s="3"/>
      <c r="K41" s="3"/>
      <c r="L41" s="3"/>
      <c r="M41" s="3"/>
      <c r="N41" s="3"/>
      <c r="O41" s="3"/>
      <c r="P41" s="3"/>
      <c r="Q41" s="3"/>
      <c r="R41" s="3"/>
      <c r="S41" s="3"/>
      <c r="T41" s="3"/>
      <c r="U41" s="3"/>
      <c r="V41" s="3"/>
      <c r="W41" s="3"/>
      <c r="X41" s="239" t="s">
        <v>59</v>
      </c>
      <c r="Y41" s="240"/>
      <c r="Z41" s="240"/>
      <c r="AA41" s="240"/>
      <c r="AB41" s="240"/>
      <c r="AC41" s="240"/>
      <c r="AD41" s="240"/>
    </row>
    <row r="42" spans="2:30" ht="18" customHeight="1" thickTop="1">
      <c r="B42" s="186"/>
      <c r="C42" s="187"/>
      <c r="D42" s="187"/>
      <c r="E42" s="187"/>
      <c r="F42" s="187"/>
      <c r="G42" s="187"/>
      <c r="H42" s="188"/>
      <c r="I42" s="156" t="s">
        <v>38</v>
      </c>
      <c r="J42" s="157"/>
      <c r="K42" s="157"/>
      <c r="L42" s="158"/>
      <c r="M42" s="165" t="s">
        <v>39</v>
      </c>
      <c r="N42" s="157"/>
      <c r="O42" s="157"/>
      <c r="P42" s="158"/>
      <c r="Q42" s="165" t="s">
        <v>40</v>
      </c>
      <c r="R42" s="157"/>
      <c r="S42" s="157"/>
      <c r="T42" s="157"/>
      <c r="U42" s="157"/>
      <c r="V42" s="157"/>
      <c r="W42" s="158"/>
      <c r="X42" s="157" t="s">
        <v>42</v>
      </c>
      <c r="Y42" s="157"/>
      <c r="Z42" s="157"/>
      <c r="AA42" s="157"/>
      <c r="AB42" s="157"/>
      <c r="AC42" s="157"/>
      <c r="AD42" s="183"/>
    </row>
    <row r="43" spans="2:30" ht="18" customHeight="1">
      <c r="B43" s="189"/>
      <c r="C43" s="190"/>
      <c r="D43" s="190"/>
      <c r="E43" s="190"/>
      <c r="F43" s="190"/>
      <c r="G43" s="190"/>
      <c r="H43" s="191"/>
      <c r="I43" s="159"/>
      <c r="J43" s="160"/>
      <c r="K43" s="160"/>
      <c r="L43" s="161"/>
      <c r="M43" s="166"/>
      <c r="N43" s="160"/>
      <c r="O43" s="160"/>
      <c r="P43" s="161"/>
      <c r="Q43" s="166"/>
      <c r="R43" s="160"/>
      <c r="S43" s="160"/>
      <c r="T43" s="160"/>
      <c r="U43" s="160"/>
      <c r="V43" s="160"/>
      <c r="W43" s="161"/>
      <c r="X43" s="160"/>
      <c r="Y43" s="160"/>
      <c r="Z43" s="160"/>
      <c r="AA43" s="160"/>
      <c r="AB43" s="160"/>
      <c r="AC43" s="160"/>
      <c r="AD43" s="184"/>
    </row>
    <row r="44" spans="2:30" ht="18" customHeight="1">
      <c r="B44" s="189"/>
      <c r="C44" s="190"/>
      <c r="D44" s="190"/>
      <c r="E44" s="190"/>
      <c r="F44" s="190"/>
      <c r="G44" s="190"/>
      <c r="H44" s="191"/>
      <c r="I44" s="162"/>
      <c r="J44" s="163"/>
      <c r="K44" s="163"/>
      <c r="L44" s="164"/>
      <c r="M44" s="167"/>
      <c r="N44" s="163"/>
      <c r="O44" s="163"/>
      <c r="P44" s="164"/>
      <c r="Q44" s="167"/>
      <c r="R44" s="163"/>
      <c r="S44" s="163"/>
      <c r="T44" s="163"/>
      <c r="U44" s="163"/>
      <c r="V44" s="163"/>
      <c r="W44" s="164"/>
      <c r="X44" s="163"/>
      <c r="Y44" s="163"/>
      <c r="Z44" s="163"/>
      <c r="AA44" s="163"/>
      <c r="AB44" s="163"/>
      <c r="AC44" s="163"/>
      <c r="AD44" s="185"/>
    </row>
    <row r="45" spans="2:30" ht="18" customHeight="1" thickBot="1">
      <c r="B45" s="192"/>
      <c r="C45" s="193"/>
      <c r="D45" s="193"/>
      <c r="E45" s="193"/>
      <c r="F45" s="193"/>
      <c r="G45" s="193"/>
      <c r="H45" s="194"/>
      <c r="I45" s="195" t="s">
        <v>60</v>
      </c>
      <c r="J45" s="196"/>
      <c r="K45" s="196"/>
      <c r="L45" s="197"/>
      <c r="M45" s="198" t="s">
        <v>60</v>
      </c>
      <c r="N45" s="196"/>
      <c r="O45" s="196"/>
      <c r="P45" s="197"/>
      <c r="Q45" s="198" t="s">
        <v>60</v>
      </c>
      <c r="R45" s="196"/>
      <c r="S45" s="196"/>
      <c r="T45" s="196"/>
      <c r="U45" s="199" t="s">
        <v>41</v>
      </c>
      <c r="V45" s="200"/>
      <c r="W45" s="201"/>
      <c r="X45" s="196" t="s">
        <v>61</v>
      </c>
      <c r="Y45" s="196"/>
      <c r="Z45" s="196"/>
      <c r="AA45" s="196"/>
      <c r="AB45" s="199" t="s">
        <v>44</v>
      </c>
      <c r="AC45" s="200"/>
      <c r="AD45" s="202"/>
    </row>
    <row r="46" spans="2:55" ht="18" customHeight="1" thickTop="1">
      <c r="B46" s="12"/>
      <c r="C46" s="137" t="s">
        <v>23</v>
      </c>
      <c r="D46" s="138"/>
      <c r="E46" s="138"/>
      <c r="F46" s="138"/>
      <c r="G46" s="138"/>
      <c r="H46" s="139"/>
      <c r="I46" s="168">
        <v>24953579</v>
      </c>
      <c r="J46" s="169"/>
      <c r="K46" s="169"/>
      <c r="L46" s="170"/>
      <c r="M46" s="209">
        <v>24763715</v>
      </c>
      <c r="N46" s="169"/>
      <c r="O46" s="169"/>
      <c r="P46" s="170"/>
      <c r="Q46" s="209">
        <v>28505148</v>
      </c>
      <c r="R46" s="169"/>
      <c r="S46" s="169"/>
      <c r="T46" s="169"/>
      <c r="U46" s="216">
        <f>ROUND(Q46/Q61*100,2)</f>
        <v>29.08</v>
      </c>
      <c r="V46" s="217"/>
      <c r="W46" s="218"/>
      <c r="X46" s="169">
        <f aca="true" t="shared" si="0" ref="X46:X61">Q46-M46</f>
        <v>3741433</v>
      </c>
      <c r="Y46" s="169"/>
      <c r="Z46" s="169"/>
      <c r="AA46" s="169"/>
      <c r="AB46" s="216">
        <f aca="true" t="shared" si="1" ref="AB46:AB61">ROUND(X46/M46*100,1)</f>
        <v>15.1</v>
      </c>
      <c r="AC46" s="217"/>
      <c r="AD46" s="248"/>
      <c r="BA46" t="s">
        <v>23</v>
      </c>
      <c r="BB46" s="4">
        <v>28505</v>
      </c>
      <c r="BC46" s="4"/>
    </row>
    <row r="47" spans="2:55" ht="18" customHeight="1">
      <c r="B47" s="12"/>
      <c r="C47" s="140" t="s">
        <v>24</v>
      </c>
      <c r="D47" s="141"/>
      <c r="E47" s="141"/>
      <c r="F47" s="141"/>
      <c r="G47" s="141"/>
      <c r="H47" s="142"/>
      <c r="I47" s="171">
        <v>139348</v>
      </c>
      <c r="J47" s="172"/>
      <c r="K47" s="172"/>
      <c r="L47" s="173"/>
      <c r="M47" s="210">
        <v>36470</v>
      </c>
      <c r="N47" s="172"/>
      <c r="O47" s="172"/>
      <c r="P47" s="173"/>
      <c r="Q47" s="210">
        <v>61155</v>
      </c>
      <c r="R47" s="172"/>
      <c r="S47" s="172"/>
      <c r="T47" s="172"/>
      <c r="U47" s="219">
        <f>ROUND(Q47/Q61*100,2)</f>
        <v>0.06</v>
      </c>
      <c r="V47" s="220"/>
      <c r="W47" s="221"/>
      <c r="X47" s="172">
        <f t="shared" si="0"/>
        <v>24685</v>
      </c>
      <c r="Y47" s="172"/>
      <c r="Z47" s="172"/>
      <c r="AA47" s="172"/>
      <c r="AB47" s="219">
        <f t="shared" si="1"/>
        <v>67.7</v>
      </c>
      <c r="AC47" s="220"/>
      <c r="AD47" s="228"/>
      <c r="BA47" t="s">
        <v>25</v>
      </c>
      <c r="BB47" s="4">
        <v>12572</v>
      </c>
      <c r="BC47" s="4"/>
    </row>
    <row r="48" spans="2:55" ht="18" customHeight="1">
      <c r="B48" s="12"/>
      <c r="C48" s="140" t="s">
        <v>25</v>
      </c>
      <c r="D48" s="141"/>
      <c r="E48" s="141"/>
      <c r="F48" s="141"/>
      <c r="G48" s="141"/>
      <c r="H48" s="142"/>
      <c r="I48" s="171">
        <v>11999804</v>
      </c>
      <c r="J48" s="172"/>
      <c r="K48" s="172"/>
      <c r="L48" s="173"/>
      <c r="M48" s="210">
        <v>12230162</v>
      </c>
      <c r="N48" s="172"/>
      <c r="O48" s="172"/>
      <c r="P48" s="173"/>
      <c r="Q48" s="210">
        <v>12572021</v>
      </c>
      <c r="R48" s="172"/>
      <c r="S48" s="172"/>
      <c r="T48" s="172"/>
      <c r="U48" s="219">
        <f>ROUND(Q48/Q61*100,2)</f>
        <v>12.82</v>
      </c>
      <c r="V48" s="220"/>
      <c r="W48" s="221"/>
      <c r="X48" s="172">
        <f t="shared" si="0"/>
        <v>341859</v>
      </c>
      <c r="Y48" s="172"/>
      <c r="Z48" s="172"/>
      <c r="AA48" s="172"/>
      <c r="AB48" s="219">
        <f t="shared" si="1"/>
        <v>2.8</v>
      </c>
      <c r="AC48" s="220"/>
      <c r="AD48" s="228"/>
      <c r="BA48" t="s">
        <v>50</v>
      </c>
      <c r="BB48" s="4">
        <v>1733</v>
      </c>
      <c r="BC48" s="4"/>
    </row>
    <row r="49" spans="2:55" ht="18" customHeight="1">
      <c r="B49" s="12"/>
      <c r="C49" s="143" t="s">
        <v>26</v>
      </c>
      <c r="D49" s="144"/>
      <c r="E49" s="144"/>
      <c r="F49" s="144"/>
      <c r="G49" s="145"/>
      <c r="H49" s="146"/>
      <c r="I49" s="174">
        <v>1742756</v>
      </c>
      <c r="J49" s="175"/>
      <c r="K49" s="175"/>
      <c r="L49" s="176"/>
      <c r="M49" s="211">
        <v>1539898</v>
      </c>
      <c r="N49" s="175"/>
      <c r="O49" s="175"/>
      <c r="P49" s="176"/>
      <c r="Q49" s="211">
        <v>1671786</v>
      </c>
      <c r="R49" s="175"/>
      <c r="S49" s="175"/>
      <c r="T49" s="175"/>
      <c r="U49" s="219">
        <f>ROUND(Q49/Q61*100,2)</f>
        <v>1.71</v>
      </c>
      <c r="V49" s="220"/>
      <c r="W49" s="221"/>
      <c r="X49" s="175">
        <f t="shared" si="0"/>
        <v>131888</v>
      </c>
      <c r="Y49" s="175"/>
      <c r="Z49" s="175"/>
      <c r="AA49" s="175"/>
      <c r="AB49" s="229">
        <f t="shared" si="1"/>
        <v>8.6</v>
      </c>
      <c r="AC49" s="230"/>
      <c r="AD49" s="231"/>
      <c r="BA49" t="s">
        <v>48</v>
      </c>
      <c r="BB49" s="4"/>
      <c r="BC49" s="4">
        <v>42810</v>
      </c>
    </row>
    <row r="50" spans="2:55" ht="18" customHeight="1" thickBot="1">
      <c r="B50" s="147" t="s">
        <v>35</v>
      </c>
      <c r="C50" s="148"/>
      <c r="D50" s="148"/>
      <c r="E50" s="148"/>
      <c r="F50" s="148"/>
      <c r="G50" s="148"/>
      <c r="H50" s="19"/>
      <c r="I50" s="177">
        <f>SUM(I46:L49)</f>
        <v>38835487</v>
      </c>
      <c r="J50" s="178"/>
      <c r="K50" s="178"/>
      <c r="L50" s="179"/>
      <c r="M50" s="212">
        <f>SUM(M46:P49)</f>
        <v>38570245</v>
      </c>
      <c r="N50" s="178"/>
      <c r="O50" s="178"/>
      <c r="P50" s="179"/>
      <c r="Q50" s="212">
        <f>SUM(Q46:T49)</f>
        <v>42810110</v>
      </c>
      <c r="R50" s="178"/>
      <c r="S50" s="178"/>
      <c r="T50" s="178"/>
      <c r="U50" s="232">
        <f>ROUND(Q50/Q61*100,2)</f>
        <v>43.67</v>
      </c>
      <c r="V50" s="233"/>
      <c r="W50" s="234"/>
      <c r="X50" s="178">
        <f t="shared" si="0"/>
        <v>4239865</v>
      </c>
      <c r="Y50" s="178"/>
      <c r="Z50" s="178"/>
      <c r="AA50" s="178"/>
      <c r="AB50" s="244">
        <f t="shared" si="1"/>
        <v>11</v>
      </c>
      <c r="AC50" s="245"/>
      <c r="AD50" s="246"/>
      <c r="BA50" t="s">
        <v>26</v>
      </c>
      <c r="BB50" s="4">
        <v>44885</v>
      </c>
      <c r="BC50" s="4"/>
    </row>
    <row r="51" spans="2:55" ht="18" customHeight="1">
      <c r="B51" s="13"/>
      <c r="C51" s="132" t="s">
        <v>27</v>
      </c>
      <c r="D51" s="130"/>
      <c r="E51" s="130"/>
      <c r="F51" s="130"/>
      <c r="G51" s="131"/>
      <c r="H51" s="153"/>
      <c r="I51" s="180">
        <v>5354152</v>
      </c>
      <c r="J51" s="181"/>
      <c r="K51" s="181"/>
      <c r="L51" s="182"/>
      <c r="M51" s="213">
        <v>4765038</v>
      </c>
      <c r="N51" s="181"/>
      <c r="O51" s="181"/>
      <c r="P51" s="182"/>
      <c r="Q51" s="213">
        <v>5097396</v>
      </c>
      <c r="R51" s="181"/>
      <c r="S51" s="181"/>
      <c r="T51" s="181"/>
      <c r="U51" s="235">
        <f>ROUND(Q51/Q61*100,2)</f>
        <v>5.2</v>
      </c>
      <c r="V51" s="236"/>
      <c r="W51" s="237"/>
      <c r="X51" s="181">
        <f t="shared" si="0"/>
        <v>332358</v>
      </c>
      <c r="Y51" s="181"/>
      <c r="Z51" s="181"/>
      <c r="AA51" s="181"/>
      <c r="AB51" s="235">
        <f t="shared" si="1"/>
        <v>7</v>
      </c>
      <c r="AC51" s="236"/>
      <c r="AD51" s="247"/>
      <c r="BA51" t="s">
        <v>27</v>
      </c>
      <c r="BB51" s="4">
        <v>5097</v>
      </c>
      <c r="BC51" s="4"/>
    </row>
    <row r="52" spans="2:55" ht="18" customHeight="1">
      <c r="B52" s="12"/>
      <c r="C52" s="151" t="s">
        <v>26</v>
      </c>
      <c r="D52" s="152"/>
      <c r="E52" s="152"/>
      <c r="F52" s="152"/>
      <c r="G52" s="141"/>
      <c r="H52" s="142"/>
      <c r="I52" s="171">
        <v>42870923</v>
      </c>
      <c r="J52" s="172"/>
      <c r="K52" s="172"/>
      <c r="L52" s="173"/>
      <c r="M52" s="210">
        <v>41347662</v>
      </c>
      <c r="N52" s="172"/>
      <c r="O52" s="172"/>
      <c r="P52" s="173"/>
      <c r="Q52" s="210">
        <v>44884709</v>
      </c>
      <c r="R52" s="172"/>
      <c r="S52" s="172"/>
      <c r="T52" s="172"/>
      <c r="U52" s="219">
        <f>ROUND(Q52/Q61*100,2)</f>
        <v>45.78</v>
      </c>
      <c r="V52" s="220"/>
      <c r="W52" s="221"/>
      <c r="X52" s="172">
        <f t="shared" si="0"/>
        <v>3537047</v>
      </c>
      <c r="Y52" s="172"/>
      <c r="Z52" s="172"/>
      <c r="AA52" s="172"/>
      <c r="AB52" s="219">
        <f t="shared" si="1"/>
        <v>8.6</v>
      </c>
      <c r="AC52" s="220"/>
      <c r="AD52" s="228"/>
      <c r="BA52" t="s">
        <v>50</v>
      </c>
      <c r="BB52" s="4">
        <v>5244</v>
      </c>
      <c r="BC52" s="4"/>
    </row>
    <row r="53" spans="2:55" ht="18" customHeight="1">
      <c r="B53" s="12"/>
      <c r="C53" s="151" t="s">
        <v>28</v>
      </c>
      <c r="D53" s="152"/>
      <c r="E53" s="152"/>
      <c r="F53" s="152"/>
      <c r="G53" s="141"/>
      <c r="H53" s="142"/>
      <c r="I53" s="171">
        <v>575057</v>
      </c>
      <c r="J53" s="172"/>
      <c r="K53" s="172"/>
      <c r="L53" s="173"/>
      <c r="M53" s="210">
        <v>568964</v>
      </c>
      <c r="N53" s="172"/>
      <c r="O53" s="172"/>
      <c r="P53" s="173"/>
      <c r="Q53" s="210">
        <v>589913</v>
      </c>
      <c r="R53" s="172"/>
      <c r="S53" s="172"/>
      <c r="T53" s="172"/>
      <c r="U53" s="219">
        <f>ROUND(Q53/Q61*100,2)</f>
        <v>0.6</v>
      </c>
      <c r="V53" s="220"/>
      <c r="W53" s="221"/>
      <c r="X53" s="172">
        <f t="shared" si="0"/>
        <v>20949</v>
      </c>
      <c r="Y53" s="172"/>
      <c r="Z53" s="172"/>
      <c r="AA53" s="172"/>
      <c r="AB53" s="219">
        <f t="shared" si="1"/>
        <v>3.7</v>
      </c>
      <c r="AC53" s="220"/>
      <c r="AD53" s="228"/>
      <c r="BA53" t="s">
        <v>49</v>
      </c>
      <c r="BB53" s="4"/>
      <c r="BC53" s="4">
        <v>55226</v>
      </c>
    </row>
    <row r="54" spans="2:30" ht="18" customHeight="1">
      <c r="B54" s="12"/>
      <c r="C54" s="151" t="s">
        <v>29</v>
      </c>
      <c r="D54" s="152"/>
      <c r="E54" s="152"/>
      <c r="F54" s="152"/>
      <c r="G54" s="141"/>
      <c r="H54" s="142"/>
      <c r="I54" s="171">
        <v>794328</v>
      </c>
      <c r="J54" s="172"/>
      <c r="K54" s="172"/>
      <c r="L54" s="173"/>
      <c r="M54" s="210">
        <v>712979</v>
      </c>
      <c r="N54" s="172"/>
      <c r="O54" s="172"/>
      <c r="P54" s="173"/>
      <c r="Q54" s="210">
        <v>984291</v>
      </c>
      <c r="R54" s="172"/>
      <c r="S54" s="172"/>
      <c r="T54" s="172"/>
      <c r="U54" s="219">
        <f>ROUND(Q54/Q61*100,2)</f>
        <v>1</v>
      </c>
      <c r="V54" s="220"/>
      <c r="W54" s="221"/>
      <c r="X54" s="172">
        <f t="shared" si="0"/>
        <v>271312</v>
      </c>
      <c r="Y54" s="172"/>
      <c r="Z54" s="172"/>
      <c r="AA54" s="172"/>
      <c r="AB54" s="219">
        <f t="shared" si="1"/>
        <v>38.1</v>
      </c>
      <c r="AC54" s="220"/>
      <c r="AD54" s="228"/>
    </row>
    <row r="55" spans="2:30" ht="18" customHeight="1">
      <c r="B55" s="12"/>
      <c r="C55" s="151" t="s">
        <v>30</v>
      </c>
      <c r="D55" s="152"/>
      <c r="E55" s="152"/>
      <c r="F55" s="152"/>
      <c r="G55" s="141"/>
      <c r="H55" s="142"/>
      <c r="I55" s="171">
        <v>42620</v>
      </c>
      <c r="J55" s="172"/>
      <c r="K55" s="172"/>
      <c r="L55" s="173"/>
      <c r="M55" s="210">
        <v>42745</v>
      </c>
      <c r="N55" s="172"/>
      <c r="O55" s="172"/>
      <c r="P55" s="173"/>
      <c r="Q55" s="210">
        <v>39530</v>
      </c>
      <c r="R55" s="172"/>
      <c r="S55" s="172"/>
      <c r="T55" s="172"/>
      <c r="U55" s="219">
        <f>ROUND(Q55/Q61*100,2)</f>
        <v>0.04</v>
      </c>
      <c r="V55" s="220"/>
      <c r="W55" s="221"/>
      <c r="X55" s="172">
        <f t="shared" si="0"/>
        <v>-3215</v>
      </c>
      <c r="Y55" s="172"/>
      <c r="Z55" s="172"/>
      <c r="AA55" s="172"/>
      <c r="AB55" s="219">
        <f t="shared" si="1"/>
        <v>-7.5</v>
      </c>
      <c r="AC55" s="220"/>
      <c r="AD55" s="228"/>
    </row>
    <row r="56" spans="2:30" ht="18" customHeight="1">
      <c r="B56" s="12"/>
      <c r="C56" s="151" t="s">
        <v>31</v>
      </c>
      <c r="D56" s="152"/>
      <c r="E56" s="152"/>
      <c r="F56" s="152"/>
      <c r="G56" s="141"/>
      <c r="H56" s="142"/>
      <c r="I56" s="171">
        <v>1473822</v>
      </c>
      <c r="J56" s="172"/>
      <c r="K56" s="172"/>
      <c r="L56" s="173"/>
      <c r="M56" s="210">
        <v>1315143</v>
      </c>
      <c r="N56" s="172"/>
      <c r="O56" s="172"/>
      <c r="P56" s="173"/>
      <c r="Q56" s="210">
        <v>1235667</v>
      </c>
      <c r="R56" s="172"/>
      <c r="S56" s="172"/>
      <c r="T56" s="172"/>
      <c r="U56" s="219">
        <f>ROUND(Q56/Q61*100,2)</f>
        <v>1.26</v>
      </c>
      <c r="V56" s="220"/>
      <c r="W56" s="221"/>
      <c r="X56" s="172">
        <f t="shared" si="0"/>
        <v>-79476</v>
      </c>
      <c r="Y56" s="172"/>
      <c r="Z56" s="172"/>
      <c r="AA56" s="172"/>
      <c r="AB56" s="219">
        <f t="shared" si="1"/>
        <v>-6</v>
      </c>
      <c r="AC56" s="220"/>
      <c r="AD56" s="228"/>
    </row>
    <row r="57" spans="2:30" ht="18" customHeight="1">
      <c r="B57" s="12"/>
      <c r="C57" s="151" t="s">
        <v>32</v>
      </c>
      <c r="D57" s="152"/>
      <c r="E57" s="152"/>
      <c r="F57" s="152"/>
      <c r="G57" s="141"/>
      <c r="H57" s="142"/>
      <c r="I57" s="171">
        <v>568270</v>
      </c>
      <c r="J57" s="172"/>
      <c r="K57" s="172"/>
      <c r="L57" s="173"/>
      <c r="M57" s="210">
        <v>523769</v>
      </c>
      <c r="N57" s="172"/>
      <c r="O57" s="172"/>
      <c r="P57" s="173"/>
      <c r="Q57" s="210">
        <v>503976</v>
      </c>
      <c r="R57" s="172"/>
      <c r="S57" s="172"/>
      <c r="T57" s="172"/>
      <c r="U57" s="219">
        <f>ROUND(Q57/Q61*100,2)</f>
        <v>0.51</v>
      </c>
      <c r="V57" s="220"/>
      <c r="W57" s="221"/>
      <c r="X57" s="172">
        <f t="shared" si="0"/>
        <v>-19793</v>
      </c>
      <c r="Y57" s="172"/>
      <c r="Z57" s="172"/>
      <c r="AA57" s="172"/>
      <c r="AB57" s="219">
        <f t="shared" si="1"/>
        <v>-3.8</v>
      </c>
      <c r="AC57" s="220"/>
      <c r="AD57" s="228"/>
    </row>
    <row r="58" spans="2:30" ht="18" customHeight="1">
      <c r="B58" s="12"/>
      <c r="C58" s="151" t="s">
        <v>33</v>
      </c>
      <c r="D58" s="152"/>
      <c r="E58" s="152"/>
      <c r="F58" s="152"/>
      <c r="G58" s="141"/>
      <c r="H58" s="142"/>
      <c r="I58" s="171">
        <v>294201</v>
      </c>
      <c r="J58" s="172"/>
      <c r="K58" s="172"/>
      <c r="L58" s="173"/>
      <c r="M58" s="210">
        <v>277567</v>
      </c>
      <c r="N58" s="172"/>
      <c r="O58" s="172"/>
      <c r="P58" s="173"/>
      <c r="Q58" s="210">
        <v>166090</v>
      </c>
      <c r="R58" s="172"/>
      <c r="S58" s="172"/>
      <c r="T58" s="172"/>
      <c r="U58" s="219">
        <f>ROUND(Q58/Q61*100,2)</f>
        <v>0.17</v>
      </c>
      <c r="V58" s="220"/>
      <c r="W58" s="221"/>
      <c r="X58" s="172">
        <f t="shared" si="0"/>
        <v>-111477</v>
      </c>
      <c r="Y58" s="172"/>
      <c r="Z58" s="172"/>
      <c r="AA58" s="172"/>
      <c r="AB58" s="219">
        <f t="shared" si="1"/>
        <v>-40.2</v>
      </c>
      <c r="AC58" s="220"/>
      <c r="AD58" s="228"/>
    </row>
    <row r="59" spans="2:30" ht="18" customHeight="1">
      <c r="B59" s="12"/>
      <c r="C59" s="143" t="s">
        <v>34</v>
      </c>
      <c r="D59" s="144"/>
      <c r="E59" s="144"/>
      <c r="F59" s="144"/>
      <c r="G59" s="145"/>
      <c r="H59" s="146"/>
      <c r="I59" s="174">
        <v>3041608</v>
      </c>
      <c r="J59" s="175"/>
      <c r="K59" s="175"/>
      <c r="L59" s="176"/>
      <c r="M59" s="211">
        <v>2835113</v>
      </c>
      <c r="N59" s="175"/>
      <c r="O59" s="175"/>
      <c r="P59" s="176"/>
      <c r="Q59" s="211">
        <v>1724373</v>
      </c>
      <c r="R59" s="175"/>
      <c r="S59" s="175"/>
      <c r="T59" s="175"/>
      <c r="U59" s="219">
        <f>ROUND(Q59/Q61*100,2)-0.1</f>
        <v>1.66</v>
      </c>
      <c r="V59" s="220"/>
      <c r="W59" s="221"/>
      <c r="X59" s="175">
        <f t="shared" si="0"/>
        <v>-1110740</v>
      </c>
      <c r="Y59" s="175"/>
      <c r="Z59" s="175"/>
      <c r="AA59" s="175"/>
      <c r="AB59" s="229">
        <f t="shared" si="1"/>
        <v>-39.2</v>
      </c>
      <c r="AC59" s="230"/>
      <c r="AD59" s="231"/>
    </row>
    <row r="60" spans="2:30" ht="18" customHeight="1" thickBot="1">
      <c r="B60" s="149" t="s">
        <v>36</v>
      </c>
      <c r="C60" s="150"/>
      <c r="D60" s="150"/>
      <c r="E60" s="150"/>
      <c r="F60" s="150"/>
      <c r="G60" s="150"/>
      <c r="H60" s="5"/>
      <c r="I60" s="203">
        <f>SUM(I51:L59)</f>
        <v>55014981</v>
      </c>
      <c r="J60" s="204"/>
      <c r="K60" s="204"/>
      <c r="L60" s="205"/>
      <c r="M60" s="214">
        <f>SUM(M51:P59)</f>
        <v>52388980</v>
      </c>
      <c r="N60" s="204"/>
      <c r="O60" s="204"/>
      <c r="P60" s="205"/>
      <c r="Q60" s="214">
        <f>SUM(Q51:T59)</f>
        <v>55225945</v>
      </c>
      <c r="R60" s="204"/>
      <c r="S60" s="204"/>
      <c r="T60" s="204"/>
      <c r="U60" s="222">
        <f>ROUND(Q60/Q61*100,2)</f>
        <v>56.33</v>
      </c>
      <c r="V60" s="223"/>
      <c r="W60" s="224"/>
      <c r="X60" s="204">
        <f t="shared" si="0"/>
        <v>2836965</v>
      </c>
      <c r="Y60" s="204"/>
      <c r="Z60" s="204"/>
      <c r="AA60" s="204"/>
      <c r="AB60" s="241">
        <f t="shared" si="1"/>
        <v>5.4</v>
      </c>
      <c r="AC60" s="242"/>
      <c r="AD60" s="243"/>
    </row>
    <row r="61" spans="2:30" ht="18" customHeight="1" thickBot="1" thickTop="1">
      <c r="B61" s="154" t="s">
        <v>37</v>
      </c>
      <c r="C61" s="155"/>
      <c r="D61" s="155"/>
      <c r="E61" s="155"/>
      <c r="F61" s="155"/>
      <c r="G61" s="155"/>
      <c r="H61" s="20"/>
      <c r="I61" s="206">
        <f>I50+I60</f>
        <v>93850468</v>
      </c>
      <c r="J61" s="207"/>
      <c r="K61" s="207"/>
      <c r="L61" s="208"/>
      <c r="M61" s="215">
        <f>M50+M60</f>
        <v>90959225</v>
      </c>
      <c r="N61" s="207"/>
      <c r="O61" s="207"/>
      <c r="P61" s="208"/>
      <c r="Q61" s="215">
        <f>Q50+Q60</f>
        <v>98036055</v>
      </c>
      <c r="R61" s="207"/>
      <c r="S61" s="207"/>
      <c r="T61" s="207"/>
      <c r="U61" s="225">
        <f>ROUND(Q61/Q61*100,2)</f>
        <v>100</v>
      </c>
      <c r="V61" s="226"/>
      <c r="W61" s="227"/>
      <c r="X61" s="207">
        <f t="shared" si="0"/>
        <v>7076830</v>
      </c>
      <c r="Y61" s="207"/>
      <c r="Z61" s="207"/>
      <c r="AA61" s="207"/>
      <c r="AB61" s="225">
        <f t="shared" si="1"/>
        <v>7.8</v>
      </c>
      <c r="AC61" s="226"/>
      <c r="AD61" s="238"/>
    </row>
    <row r="62" spans="2:30" ht="18" customHeight="1" thickTop="1">
      <c r="B62" s="3" t="s">
        <v>63</v>
      </c>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2:30" ht="18" customHeight="1">
      <c r="B63" s="3"/>
      <c r="C63" s="3" t="s">
        <v>65</v>
      </c>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2:30" ht="18" customHeight="1">
      <c r="B64" s="3"/>
      <c r="C64" s="3" t="s">
        <v>64</v>
      </c>
      <c r="D64" s="3"/>
      <c r="E64" s="3"/>
      <c r="F64" s="3"/>
      <c r="G64" s="3"/>
      <c r="H64" s="3"/>
      <c r="I64" s="3"/>
      <c r="J64" s="3"/>
      <c r="K64" s="3"/>
      <c r="L64" s="3"/>
      <c r="M64" s="3"/>
      <c r="N64" s="3"/>
      <c r="O64" s="3"/>
      <c r="P64" s="3"/>
      <c r="Q64" s="3"/>
      <c r="R64" s="3"/>
      <c r="S64" s="3"/>
      <c r="T64" s="3"/>
      <c r="U64" s="3"/>
      <c r="V64" s="3"/>
      <c r="W64" s="3"/>
      <c r="X64" s="3"/>
      <c r="Y64" s="3"/>
      <c r="Z64" s="3"/>
      <c r="AA64" s="3"/>
      <c r="AB64" s="3"/>
      <c r="AC64" s="3"/>
      <c r="AD64" s="3"/>
    </row>
  </sheetData>
  <mergeCells count="124">
    <mergeCell ref="X41:AD41"/>
    <mergeCell ref="AB58:AD58"/>
    <mergeCell ref="AB59:AD59"/>
    <mergeCell ref="AB60:AD60"/>
    <mergeCell ref="AB50:AD50"/>
    <mergeCell ref="AB51:AD51"/>
    <mergeCell ref="AB52:AD52"/>
    <mergeCell ref="AB53:AD53"/>
    <mergeCell ref="AB46:AD46"/>
    <mergeCell ref="AB47:AD47"/>
    <mergeCell ref="AB61:AD61"/>
    <mergeCell ref="AB54:AD54"/>
    <mergeCell ref="AB55:AD55"/>
    <mergeCell ref="AB56:AD56"/>
    <mergeCell ref="AB57:AD57"/>
    <mergeCell ref="AB48:AD48"/>
    <mergeCell ref="AB49:AD49"/>
    <mergeCell ref="U58:W58"/>
    <mergeCell ref="U59:W59"/>
    <mergeCell ref="U50:W50"/>
    <mergeCell ref="U51:W51"/>
    <mergeCell ref="U52:W52"/>
    <mergeCell ref="U53:W53"/>
    <mergeCell ref="X58:AA58"/>
    <mergeCell ref="X59:AA59"/>
    <mergeCell ref="U60:W60"/>
    <mergeCell ref="U61:W61"/>
    <mergeCell ref="U54:W54"/>
    <mergeCell ref="U55:W55"/>
    <mergeCell ref="U56:W56"/>
    <mergeCell ref="U57:W57"/>
    <mergeCell ref="U46:W46"/>
    <mergeCell ref="U47:W47"/>
    <mergeCell ref="U48:W48"/>
    <mergeCell ref="U49:W49"/>
    <mergeCell ref="X60:AA60"/>
    <mergeCell ref="X61:AA61"/>
    <mergeCell ref="X54:AA54"/>
    <mergeCell ref="X55:AA55"/>
    <mergeCell ref="X56:AA56"/>
    <mergeCell ref="X57:AA57"/>
    <mergeCell ref="X50:AA50"/>
    <mergeCell ref="X51:AA51"/>
    <mergeCell ref="X52:AA52"/>
    <mergeCell ref="X53:AA53"/>
    <mergeCell ref="X46:AA46"/>
    <mergeCell ref="X47:AA47"/>
    <mergeCell ref="X48:AA48"/>
    <mergeCell ref="X49:AA49"/>
    <mergeCell ref="Q58:T58"/>
    <mergeCell ref="Q59:T59"/>
    <mergeCell ref="Q60:T60"/>
    <mergeCell ref="Q61:T61"/>
    <mergeCell ref="Q54:T54"/>
    <mergeCell ref="Q55:T55"/>
    <mergeCell ref="Q56:T56"/>
    <mergeCell ref="Q57:T57"/>
    <mergeCell ref="Q50:T50"/>
    <mergeCell ref="Q51:T51"/>
    <mergeCell ref="Q52:T52"/>
    <mergeCell ref="Q53:T53"/>
    <mergeCell ref="Q46:T46"/>
    <mergeCell ref="Q47:T47"/>
    <mergeCell ref="Q48:T48"/>
    <mergeCell ref="Q49:T49"/>
    <mergeCell ref="M58:P58"/>
    <mergeCell ref="M59:P59"/>
    <mergeCell ref="M60:P60"/>
    <mergeCell ref="M61:P61"/>
    <mergeCell ref="M54:P54"/>
    <mergeCell ref="M55:P55"/>
    <mergeCell ref="M56:P56"/>
    <mergeCell ref="M57:P57"/>
    <mergeCell ref="I60:L60"/>
    <mergeCell ref="I61:L61"/>
    <mergeCell ref="M46:P46"/>
    <mergeCell ref="M47:P47"/>
    <mergeCell ref="M48:P48"/>
    <mergeCell ref="M49:P49"/>
    <mergeCell ref="M50:P50"/>
    <mergeCell ref="M51:P51"/>
    <mergeCell ref="M52:P52"/>
    <mergeCell ref="M53:P53"/>
    <mergeCell ref="I56:L56"/>
    <mergeCell ref="I57:L57"/>
    <mergeCell ref="I58:L58"/>
    <mergeCell ref="I59:L59"/>
    <mergeCell ref="I52:L52"/>
    <mergeCell ref="I53:L53"/>
    <mergeCell ref="I54:L54"/>
    <mergeCell ref="I55:L55"/>
    <mergeCell ref="X42:AD44"/>
    <mergeCell ref="B42:H45"/>
    <mergeCell ref="I45:L45"/>
    <mergeCell ref="M45:P45"/>
    <mergeCell ref="Q42:W44"/>
    <mergeCell ref="Q45:T45"/>
    <mergeCell ref="U45:W45"/>
    <mergeCell ref="X45:AA45"/>
    <mergeCell ref="AB45:AD45"/>
    <mergeCell ref="B61:G61"/>
    <mergeCell ref="I42:L44"/>
    <mergeCell ref="M42:P44"/>
    <mergeCell ref="I46:L46"/>
    <mergeCell ref="I47:L47"/>
    <mergeCell ref="I48:L48"/>
    <mergeCell ref="I49:L49"/>
    <mergeCell ref="I50:L50"/>
    <mergeCell ref="I51:L51"/>
    <mergeCell ref="C59:H59"/>
    <mergeCell ref="B50:G50"/>
    <mergeCell ref="B60:G60"/>
    <mergeCell ref="C55:H55"/>
    <mergeCell ref="C56:H56"/>
    <mergeCell ref="C57:H57"/>
    <mergeCell ref="C58:H58"/>
    <mergeCell ref="C51:H51"/>
    <mergeCell ref="C52:H52"/>
    <mergeCell ref="C53:H53"/>
    <mergeCell ref="C54:H54"/>
    <mergeCell ref="C46:H46"/>
    <mergeCell ref="C47:H47"/>
    <mergeCell ref="C48:H48"/>
    <mergeCell ref="C49:H49"/>
  </mergeCells>
  <printOptions/>
  <pageMargins left="1.1811023622047245" right="0.7874015748031497" top="0.7874015748031497" bottom="0.7874015748031497" header="0.5118110236220472" footer="0.5118110236220472"/>
  <pageSetup horizontalDpi="600" verticalDpi="600" orientation="portrait" paperSize="9" scale="75" r:id="rId2"/>
  <headerFooter alignWithMargins="0">
    <oddFooter>&amp;C&amp;16 3</oddFooter>
  </headerFooter>
  <drawing r:id="rId1"/>
</worksheet>
</file>

<file path=xl/worksheets/sheet5.xml><?xml version="1.0" encoding="utf-8"?>
<worksheet xmlns="http://schemas.openxmlformats.org/spreadsheetml/2006/main" xmlns:r="http://schemas.openxmlformats.org/officeDocument/2006/relationships">
  <dimension ref="A1:AE73"/>
  <sheetViews>
    <sheetView workbookViewId="0" topLeftCell="A1">
      <selection activeCell="A1" sqref="A1"/>
    </sheetView>
  </sheetViews>
  <sheetFormatPr defaultColWidth="8.796875" defaultRowHeight="14.25"/>
  <cols>
    <col min="1" max="31" width="3.59765625" style="0" customWidth="1"/>
    <col min="32" max="16384" width="10.59765625" style="0" customWidth="1"/>
  </cols>
  <sheetData>
    <row r="1" ht="28.5">
      <c r="A1" s="2" t="s">
        <v>66</v>
      </c>
    </row>
    <row r="2" ht="9.75" customHeight="1"/>
    <row r="3" ht="24">
      <c r="B3" s="1" t="s">
        <v>109</v>
      </c>
    </row>
    <row r="4" ht="9.75" customHeight="1"/>
    <row r="5" ht="15.75" customHeight="1">
      <c r="E5" s="3" t="s">
        <v>324</v>
      </c>
    </row>
    <row r="6" ht="15.75" customHeight="1">
      <c r="E6" s="3" t="s">
        <v>269</v>
      </c>
    </row>
    <row r="7" ht="15.75" customHeight="1">
      <c r="E7" s="3" t="s">
        <v>270</v>
      </c>
    </row>
    <row r="8" ht="15.75" customHeight="1">
      <c r="E8" s="3" t="s">
        <v>271</v>
      </c>
    </row>
    <row r="9" ht="15.75" customHeight="1">
      <c r="E9" s="3" t="s">
        <v>272</v>
      </c>
    </row>
    <row r="10" ht="15.75" customHeight="1">
      <c r="E10" s="3" t="s">
        <v>273</v>
      </c>
    </row>
    <row r="11" ht="15.75" customHeight="1">
      <c r="E11" s="3" t="s">
        <v>275</v>
      </c>
    </row>
    <row r="12" ht="15.75" customHeight="1">
      <c r="E12" s="3" t="s">
        <v>274</v>
      </c>
    </row>
    <row r="13" ht="15.75" customHeight="1">
      <c r="E13" s="3" t="s">
        <v>326</v>
      </c>
    </row>
    <row r="14" ht="15.75" customHeight="1">
      <c r="E14" s="3" t="s">
        <v>325</v>
      </c>
    </row>
    <row r="15" ht="9.75" customHeight="1"/>
    <row r="16" ht="24">
      <c r="B16" s="1" t="s">
        <v>67</v>
      </c>
    </row>
    <row r="17" ht="9.75" customHeight="1"/>
    <row r="18" spans="2:31" ht="15" customHeight="1" thickBot="1">
      <c r="B18" s="3"/>
      <c r="C18" s="3"/>
      <c r="D18" s="3"/>
      <c r="E18" s="3"/>
      <c r="F18" s="3"/>
      <c r="G18" s="3"/>
      <c r="H18" s="3"/>
      <c r="I18" s="3"/>
      <c r="J18" s="3"/>
      <c r="K18" s="3"/>
      <c r="L18" s="3"/>
      <c r="M18" s="3"/>
      <c r="N18" s="3"/>
      <c r="O18" s="3"/>
      <c r="P18" s="3"/>
      <c r="Q18" s="3"/>
      <c r="R18" s="3"/>
      <c r="S18" s="3"/>
      <c r="T18" s="3"/>
      <c r="U18" s="3"/>
      <c r="V18" s="3"/>
      <c r="W18" s="3"/>
      <c r="X18" s="3"/>
      <c r="Y18" s="3"/>
      <c r="Z18" s="369" t="s">
        <v>74</v>
      </c>
      <c r="AA18" s="370"/>
      <c r="AB18" s="370"/>
      <c r="AC18" s="370"/>
      <c r="AD18" s="370"/>
      <c r="AE18" s="370"/>
    </row>
    <row r="19" spans="2:31" ht="13.5" customHeight="1" thickTop="1">
      <c r="B19" s="186"/>
      <c r="C19" s="187"/>
      <c r="D19" s="187"/>
      <c r="E19" s="187"/>
      <c r="F19" s="187"/>
      <c r="G19" s="187"/>
      <c r="H19" s="187"/>
      <c r="I19" s="187"/>
      <c r="J19" s="323"/>
      <c r="K19" s="165" t="s">
        <v>68</v>
      </c>
      <c r="L19" s="157"/>
      <c r="M19" s="157"/>
      <c r="N19" s="157"/>
      <c r="O19" s="157"/>
      <c r="P19" s="157"/>
      <c r="Q19" s="157"/>
      <c r="R19" s="157"/>
      <c r="S19" s="157"/>
      <c r="T19" s="157"/>
      <c r="U19" s="157"/>
      <c r="V19" s="157"/>
      <c r="W19" s="157"/>
      <c r="X19" s="157"/>
      <c r="Y19" s="158"/>
      <c r="Z19" s="157" t="s">
        <v>72</v>
      </c>
      <c r="AA19" s="157"/>
      <c r="AB19" s="157"/>
      <c r="AC19" s="157"/>
      <c r="AD19" s="157"/>
      <c r="AE19" s="183"/>
    </row>
    <row r="20" spans="2:31" ht="13.5" customHeight="1">
      <c r="B20" s="189"/>
      <c r="C20" s="190"/>
      <c r="D20" s="190"/>
      <c r="E20" s="190"/>
      <c r="F20" s="190"/>
      <c r="G20" s="190"/>
      <c r="H20" s="190"/>
      <c r="I20" s="190"/>
      <c r="J20" s="324"/>
      <c r="K20" s="167"/>
      <c r="L20" s="163"/>
      <c r="M20" s="163"/>
      <c r="N20" s="163"/>
      <c r="O20" s="163"/>
      <c r="P20" s="163"/>
      <c r="Q20" s="163"/>
      <c r="R20" s="163"/>
      <c r="S20" s="163"/>
      <c r="T20" s="163"/>
      <c r="U20" s="163"/>
      <c r="V20" s="163"/>
      <c r="W20" s="163"/>
      <c r="X20" s="163"/>
      <c r="Y20" s="164"/>
      <c r="Z20" s="163"/>
      <c r="AA20" s="163"/>
      <c r="AB20" s="163"/>
      <c r="AC20" s="163"/>
      <c r="AD20" s="163"/>
      <c r="AE20" s="185"/>
    </row>
    <row r="21" spans="2:31" ht="13.5" customHeight="1">
      <c r="B21" s="189"/>
      <c r="C21" s="190"/>
      <c r="D21" s="190"/>
      <c r="E21" s="190"/>
      <c r="F21" s="190"/>
      <c r="G21" s="190"/>
      <c r="H21" s="190"/>
      <c r="I21" s="190"/>
      <c r="J21" s="324"/>
      <c r="K21" s="336" t="s">
        <v>39</v>
      </c>
      <c r="L21" s="309"/>
      <c r="M21" s="309"/>
      <c r="N21" s="309"/>
      <c r="O21" s="310"/>
      <c r="P21" s="160" t="s">
        <v>40</v>
      </c>
      <c r="Q21" s="160"/>
      <c r="R21" s="160"/>
      <c r="S21" s="160"/>
      <c r="T21" s="312"/>
      <c r="U21" s="160" t="s">
        <v>73</v>
      </c>
      <c r="V21" s="160"/>
      <c r="W21" s="160"/>
      <c r="X21" s="160"/>
      <c r="Y21" s="161"/>
      <c r="Z21" s="309" t="s">
        <v>39</v>
      </c>
      <c r="AA21" s="310"/>
      <c r="AB21" s="160" t="s">
        <v>40</v>
      </c>
      <c r="AC21" s="312"/>
      <c r="AD21" s="160" t="s">
        <v>43</v>
      </c>
      <c r="AE21" s="184"/>
    </row>
    <row r="22" spans="2:31" ht="13.5" customHeight="1" thickBot="1">
      <c r="B22" s="192"/>
      <c r="C22" s="193"/>
      <c r="D22" s="193"/>
      <c r="E22" s="193"/>
      <c r="F22" s="193"/>
      <c r="G22" s="193"/>
      <c r="H22" s="193"/>
      <c r="I22" s="193"/>
      <c r="J22" s="325"/>
      <c r="K22" s="198"/>
      <c r="L22" s="196"/>
      <c r="M22" s="196"/>
      <c r="N22" s="196"/>
      <c r="O22" s="311"/>
      <c r="P22" s="196"/>
      <c r="Q22" s="196"/>
      <c r="R22" s="196"/>
      <c r="S22" s="196"/>
      <c r="T22" s="311"/>
      <c r="U22" s="196"/>
      <c r="V22" s="196"/>
      <c r="W22" s="196"/>
      <c r="X22" s="196"/>
      <c r="Y22" s="197"/>
      <c r="Z22" s="196"/>
      <c r="AA22" s="311"/>
      <c r="AB22" s="196"/>
      <c r="AC22" s="311"/>
      <c r="AD22" s="196"/>
      <c r="AE22" s="313"/>
    </row>
    <row r="23" spans="2:31" ht="13.5" customHeight="1" thickTop="1">
      <c r="B23" s="11"/>
      <c r="C23" s="338" t="s">
        <v>23</v>
      </c>
      <c r="D23" s="339"/>
      <c r="E23" s="339"/>
      <c r="F23" s="339"/>
      <c r="G23" s="340"/>
      <c r="H23" s="333" t="s">
        <v>71</v>
      </c>
      <c r="I23" s="334"/>
      <c r="J23" s="335"/>
      <c r="K23" s="337">
        <v>2158549</v>
      </c>
      <c r="L23" s="297"/>
      <c r="M23" s="297"/>
      <c r="N23" s="297"/>
      <c r="O23" s="298"/>
      <c r="P23" s="297">
        <v>1670657</v>
      </c>
      <c r="Q23" s="297"/>
      <c r="R23" s="297"/>
      <c r="S23" s="297"/>
      <c r="T23" s="298"/>
      <c r="U23" s="297">
        <f>P23-K23</f>
        <v>-487892</v>
      </c>
      <c r="V23" s="297"/>
      <c r="W23" s="297"/>
      <c r="X23" s="297"/>
      <c r="Y23" s="314"/>
      <c r="Z23" s="297">
        <v>13</v>
      </c>
      <c r="AA23" s="298"/>
      <c r="AB23" s="297">
        <v>14</v>
      </c>
      <c r="AC23" s="298"/>
      <c r="AD23" s="297">
        <f>AB23-Z23</f>
        <v>1</v>
      </c>
      <c r="AE23" s="299"/>
    </row>
    <row r="24" spans="2:31" ht="13.5" customHeight="1">
      <c r="B24" s="12"/>
      <c r="C24" s="319"/>
      <c r="D24" s="320"/>
      <c r="E24" s="320"/>
      <c r="F24" s="320"/>
      <c r="G24" s="321"/>
      <c r="H24" s="249" t="s">
        <v>70</v>
      </c>
      <c r="I24" s="250"/>
      <c r="J24" s="251"/>
      <c r="K24" s="252">
        <v>62004</v>
      </c>
      <c r="L24" s="253"/>
      <c r="M24" s="253"/>
      <c r="N24" s="253"/>
      <c r="O24" s="254"/>
      <c r="P24" s="253">
        <v>15551</v>
      </c>
      <c r="Q24" s="253"/>
      <c r="R24" s="253"/>
      <c r="S24" s="253"/>
      <c r="T24" s="254"/>
      <c r="U24" s="253">
        <f>P24-K24</f>
        <v>-46453</v>
      </c>
      <c r="V24" s="253"/>
      <c r="W24" s="253"/>
      <c r="X24" s="253"/>
      <c r="Y24" s="255"/>
      <c r="Z24" s="253">
        <v>2</v>
      </c>
      <c r="AA24" s="254"/>
      <c r="AB24" s="253">
        <v>1</v>
      </c>
      <c r="AC24" s="254"/>
      <c r="AD24" s="253">
        <f>AB24-Z24</f>
        <v>-1</v>
      </c>
      <c r="AE24" s="288"/>
    </row>
    <row r="25" spans="2:31" ht="13.5" customHeight="1">
      <c r="B25" s="12"/>
      <c r="C25" s="322"/>
      <c r="D25" s="145"/>
      <c r="E25" s="145"/>
      <c r="F25" s="145"/>
      <c r="G25" s="146"/>
      <c r="H25" s="289" t="s">
        <v>69</v>
      </c>
      <c r="I25" s="290"/>
      <c r="J25" s="291"/>
      <c r="K25" s="292">
        <f>K23-K24</f>
        <v>2096545</v>
      </c>
      <c r="L25" s="293"/>
      <c r="M25" s="293"/>
      <c r="N25" s="293"/>
      <c r="O25" s="294"/>
      <c r="P25" s="293">
        <f>P23-P24</f>
        <v>1655106</v>
      </c>
      <c r="Q25" s="293"/>
      <c r="R25" s="293"/>
      <c r="S25" s="293"/>
      <c r="T25" s="294"/>
      <c r="U25" s="293">
        <f>P25-K25</f>
        <v>-441439</v>
      </c>
      <c r="V25" s="293"/>
      <c r="W25" s="293"/>
      <c r="X25" s="293"/>
      <c r="Y25" s="295"/>
      <c r="Z25" s="293">
        <f>SUM(Z23:AA24)</f>
        <v>15</v>
      </c>
      <c r="AA25" s="294"/>
      <c r="AB25" s="293">
        <f>SUM(AB23:AC24)</f>
        <v>15</v>
      </c>
      <c r="AC25" s="294"/>
      <c r="AD25" s="293">
        <f>AB25-Z25</f>
        <v>0</v>
      </c>
      <c r="AE25" s="296"/>
    </row>
    <row r="26" spans="2:31" ht="13.5" customHeight="1">
      <c r="B26" s="12"/>
      <c r="C26" s="319" t="s">
        <v>24</v>
      </c>
      <c r="D26" s="320"/>
      <c r="E26" s="320"/>
      <c r="F26" s="320"/>
      <c r="G26" s="321"/>
      <c r="H26" s="259" t="s">
        <v>71</v>
      </c>
      <c r="I26" s="260"/>
      <c r="J26" s="261"/>
      <c r="K26" s="262">
        <v>6702</v>
      </c>
      <c r="L26" s="263"/>
      <c r="M26" s="263"/>
      <c r="N26" s="263"/>
      <c r="O26" s="264"/>
      <c r="P26" s="263">
        <v>3048</v>
      </c>
      <c r="Q26" s="263"/>
      <c r="R26" s="263"/>
      <c r="S26" s="263"/>
      <c r="T26" s="264"/>
      <c r="U26" s="263">
        <f aca="true" t="shared" si="0" ref="U26:U34">P26-K26</f>
        <v>-3654</v>
      </c>
      <c r="V26" s="263"/>
      <c r="W26" s="263"/>
      <c r="X26" s="263"/>
      <c r="Y26" s="265"/>
      <c r="Z26" s="263">
        <v>2</v>
      </c>
      <c r="AA26" s="264"/>
      <c r="AB26" s="263">
        <v>1</v>
      </c>
      <c r="AC26" s="264"/>
      <c r="AD26" s="263">
        <f aca="true" t="shared" si="1" ref="AD26:AD34">AB26-Z26</f>
        <v>-1</v>
      </c>
      <c r="AE26" s="266"/>
    </row>
    <row r="27" spans="2:31" ht="13.5" customHeight="1">
      <c r="B27" s="12"/>
      <c r="C27" s="319"/>
      <c r="D27" s="320"/>
      <c r="E27" s="320"/>
      <c r="F27" s="320"/>
      <c r="G27" s="321"/>
      <c r="H27" s="249" t="s">
        <v>70</v>
      </c>
      <c r="I27" s="250"/>
      <c r="J27" s="251"/>
      <c r="K27" s="252">
        <v>0</v>
      </c>
      <c r="L27" s="253"/>
      <c r="M27" s="253"/>
      <c r="N27" s="253"/>
      <c r="O27" s="254"/>
      <c r="P27" s="253">
        <v>229</v>
      </c>
      <c r="Q27" s="253"/>
      <c r="R27" s="253"/>
      <c r="S27" s="253"/>
      <c r="T27" s="254"/>
      <c r="U27" s="253">
        <f t="shared" si="0"/>
        <v>229</v>
      </c>
      <c r="V27" s="253"/>
      <c r="W27" s="253"/>
      <c r="X27" s="253"/>
      <c r="Y27" s="255"/>
      <c r="Z27" s="253">
        <v>0</v>
      </c>
      <c r="AA27" s="254"/>
      <c r="AB27" s="253">
        <v>1</v>
      </c>
      <c r="AC27" s="254"/>
      <c r="AD27" s="253">
        <f t="shared" si="1"/>
        <v>1</v>
      </c>
      <c r="AE27" s="288"/>
    </row>
    <row r="28" spans="2:31" ht="13.5" customHeight="1">
      <c r="B28" s="12"/>
      <c r="C28" s="322"/>
      <c r="D28" s="145"/>
      <c r="E28" s="145"/>
      <c r="F28" s="145"/>
      <c r="G28" s="146"/>
      <c r="H28" s="289" t="s">
        <v>69</v>
      </c>
      <c r="I28" s="290"/>
      <c r="J28" s="291"/>
      <c r="K28" s="292">
        <f>K26-K27</f>
        <v>6702</v>
      </c>
      <c r="L28" s="293"/>
      <c r="M28" s="293"/>
      <c r="N28" s="293"/>
      <c r="O28" s="294"/>
      <c r="P28" s="293">
        <f>P26-P27</f>
        <v>2819</v>
      </c>
      <c r="Q28" s="293"/>
      <c r="R28" s="293"/>
      <c r="S28" s="293"/>
      <c r="T28" s="294"/>
      <c r="U28" s="293">
        <f t="shared" si="0"/>
        <v>-3883</v>
      </c>
      <c r="V28" s="293"/>
      <c r="W28" s="293"/>
      <c r="X28" s="293"/>
      <c r="Y28" s="295"/>
      <c r="Z28" s="293">
        <f>SUM(Z26:AA27)</f>
        <v>2</v>
      </c>
      <c r="AA28" s="294"/>
      <c r="AB28" s="293">
        <f>SUM(AB26:AC27)</f>
        <v>2</v>
      </c>
      <c r="AC28" s="294"/>
      <c r="AD28" s="293">
        <f t="shared" si="1"/>
        <v>0</v>
      </c>
      <c r="AE28" s="296"/>
    </row>
    <row r="29" spans="2:31" ht="13.5" customHeight="1">
      <c r="B29" s="12"/>
      <c r="C29" s="341" t="s">
        <v>25</v>
      </c>
      <c r="D29" s="317"/>
      <c r="E29" s="317"/>
      <c r="F29" s="317"/>
      <c r="G29" s="318"/>
      <c r="H29" s="259" t="s">
        <v>71</v>
      </c>
      <c r="I29" s="260"/>
      <c r="J29" s="261"/>
      <c r="K29" s="262">
        <v>200118</v>
      </c>
      <c r="L29" s="263"/>
      <c r="M29" s="263"/>
      <c r="N29" s="263"/>
      <c r="O29" s="264"/>
      <c r="P29" s="263">
        <v>64788</v>
      </c>
      <c r="Q29" s="263"/>
      <c r="R29" s="263"/>
      <c r="S29" s="263"/>
      <c r="T29" s="264"/>
      <c r="U29" s="263">
        <f t="shared" si="0"/>
        <v>-135330</v>
      </c>
      <c r="V29" s="263"/>
      <c r="W29" s="263"/>
      <c r="X29" s="263"/>
      <c r="Y29" s="265"/>
      <c r="Z29" s="263">
        <v>2</v>
      </c>
      <c r="AA29" s="264"/>
      <c r="AB29" s="263">
        <v>1</v>
      </c>
      <c r="AC29" s="264"/>
      <c r="AD29" s="263">
        <f t="shared" si="1"/>
        <v>-1</v>
      </c>
      <c r="AE29" s="266"/>
    </row>
    <row r="30" spans="2:31" ht="13.5" customHeight="1">
      <c r="B30" s="12"/>
      <c r="C30" s="319"/>
      <c r="D30" s="320"/>
      <c r="E30" s="320"/>
      <c r="F30" s="320"/>
      <c r="G30" s="321"/>
      <c r="H30" s="249" t="s">
        <v>70</v>
      </c>
      <c r="I30" s="250"/>
      <c r="J30" s="251"/>
      <c r="K30" s="252">
        <v>175092</v>
      </c>
      <c r="L30" s="253"/>
      <c r="M30" s="253"/>
      <c r="N30" s="253"/>
      <c r="O30" s="254"/>
      <c r="P30" s="253">
        <v>353734</v>
      </c>
      <c r="Q30" s="253"/>
      <c r="R30" s="253"/>
      <c r="S30" s="253"/>
      <c r="T30" s="254"/>
      <c r="U30" s="253">
        <f t="shared" si="0"/>
        <v>178642</v>
      </c>
      <c r="V30" s="253"/>
      <c r="W30" s="253"/>
      <c r="X30" s="253"/>
      <c r="Y30" s="255"/>
      <c r="Z30" s="253">
        <v>2</v>
      </c>
      <c r="AA30" s="254"/>
      <c r="AB30" s="253">
        <v>3</v>
      </c>
      <c r="AC30" s="254"/>
      <c r="AD30" s="253">
        <f t="shared" si="1"/>
        <v>1</v>
      </c>
      <c r="AE30" s="288"/>
    </row>
    <row r="31" spans="2:31" ht="13.5" customHeight="1">
      <c r="B31" s="12"/>
      <c r="C31" s="322"/>
      <c r="D31" s="145"/>
      <c r="E31" s="145"/>
      <c r="F31" s="145"/>
      <c r="G31" s="146"/>
      <c r="H31" s="289" t="s">
        <v>69</v>
      </c>
      <c r="I31" s="290"/>
      <c r="J31" s="291"/>
      <c r="K31" s="292">
        <f>K29-K30</f>
        <v>25026</v>
      </c>
      <c r="L31" s="293"/>
      <c r="M31" s="293"/>
      <c r="N31" s="293"/>
      <c r="O31" s="294"/>
      <c r="P31" s="293">
        <f>P29-P30</f>
        <v>-288946</v>
      </c>
      <c r="Q31" s="293"/>
      <c r="R31" s="293"/>
      <c r="S31" s="293"/>
      <c r="T31" s="294"/>
      <c r="U31" s="293">
        <f t="shared" si="0"/>
        <v>-313972</v>
      </c>
      <c r="V31" s="293"/>
      <c r="W31" s="293"/>
      <c r="X31" s="293"/>
      <c r="Y31" s="295"/>
      <c r="Z31" s="293">
        <f>SUM(Z29:AA30)</f>
        <v>4</v>
      </c>
      <c r="AA31" s="294"/>
      <c r="AB31" s="293">
        <f>SUM(AB29:AC30)</f>
        <v>4</v>
      </c>
      <c r="AC31" s="294"/>
      <c r="AD31" s="293">
        <f t="shared" si="1"/>
        <v>0</v>
      </c>
      <c r="AE31" s="296"/>
    </row>
    <row r="32" spans="2:31" ht="13.5" customHeight="1">
      <c r="B32" s="12"/>
      <c r="C32" s="315" t="s">
        <v>26</v>
      </c>
      <c r="D32" s="316"/>
      <c r="E32" s="316"/>
      <c r="F32" s="317"/>
      <c r="G32" s="318"/>
      <c r="H32" s="259" t="s">
        <v>71</v>
      </c>
      <c r="I32" s="260"/>
      <c r="J32" s="261"/>
      <c r="K32" s="262">
        <v>0</v>
      </c>
      <c r="L32" s="263"/>
      <c r="M32" s="263"/>
      <c r="N32" s="263"/>
      <c r="O32" s="264"/>
      <c r="P32" s="263">
        <v>0</v>
      </c>
      <c r="Q32" s="263"/>
      <c r="R32" s="263"/>
      <c r="S32" s="263"/>
      <c r="T32" s="264"/>
      <c r="U32" s="263">
        <f t="shared" si="0"/>
        <v>0</v>
      </c>
      <c r="V32" s="263"/>
      <c r="W32" s="263"/>
      <c r="X32" s="263"/>
      <c r="Y32" s="265"/>
      <c r="Z32" s="263">
        <v>0</v>
      </c>
      <c r="AA32" s="264"/>
      <c r="AB32" s="263">
        <v>0</v>
      </c>
      <c r="AC32" s="264"/>
      <c r="AD32" s="263">
        <f t="shared" si="1"/>
        <v>0</v>
      </c>
      <c r="AE32" s="266"/>
    </row>
    <row r="33" spans="2:31" ht="13.5" customHeight="1">
      <c r="B33" s="12"/>
      <c r="C33" s="319"/>
      <c r="D33" s="320"/>
      <c r="E33" s="320"/>
      <c r="F33" s="320"/>
      <c r="G33" s="321"/>
      <c r="H33" s="249" t="s">
        <v>70</v>
      </c>
      <c r="I33" s="250"/>
      <c r="J33" s="251"/>
      <c r="K33" s="252">
        <v>19709</v>
      </c>
      <c r="L33" s="253"/>
      <c r="M33" s="253"/>
      <c r="N33" s="253"/>
      <c r="O33" s="254"/>
      <c r="P33" s="253">
        <v>24280</v>
      </c>
      <c r="Q33" s="253"/>
      <c r="R33" s="253"/>
      <c r="S33" s="253"/>
      <c r="T33" s="254"/>
      <c r="U33" s="253">
        <f t="shared" si="0"/>
        <v>4571</v>
      </c>
      <c r="V33" s="253"/>
      <c r="W33" s="253"/>
      <c r="X33" s="253"/>
      <c r="Y33" s="255"/>
      <c r="Z33" s="253">
        <v>1</v>
      </c>
      <c r="AA33" s="254"/>
      <c r="AB33" s="253">
        <v>1</v>
      </c>
      <c r="AC33" s="254"/>
      <c r="AD33" s="253">
        <f t="shared" si="1"/>
        <v>0</v>
      </c>
      <c r="AE33" s="288"/>
    </row>
    <row r="34" spans="2:31" ht="13.5" customHeight="1">
      <c r="B34" s="12"/>
      <c r="C34" s="322"/>
      <c r="D34" s="145"/>
      <c r="E34" s="145"/>
      <c r="F34" s="145"/>
      <c r="G34" s="146"/>
      <c r="H34" s="289" t="s">
        <v>69</v>
      </c>
      <c r="I34" s="290"/>
      <c r="J34" s="291"/>
      <c r="K34" s="292">
        <f>K32-K33</f>
        <v>-19709</v>
      </c>
      <c r="L34" s="293"/>
      <c r="M34" s="293"/>
      <c r="N34" s="293"/>
      <c r="O34" s="294"/>
      <c r="P34" s="293">
        <f>P32-P33</f>
        <v>-24280</v>
      </c>
      <c r="Q34" s="293"/>
      <c r="R34" s="293"/>
      <c r="S34" s="293"/>
      <c r="T34" s="294"/>
      <c r="U34" s="293">
        <f t="shared" si="0"/>
        <v>-4571</v>
      </c>
      <c r="V34" s="293"/>
      <c r="W34" s="293"/>
      <c r="X34" s="293"/>
      <c r="Y34" s="295"/>
      <c r="Z34" s="293">
        <f>SUM(Z32:AA33)</f>
        <v>1</v>
      </c>
      <c r="AA34" s="294"/>
      <c r="AB34" s="293">
        <f>SUM(AB32:AC33)</f>
        <v>1</v>
      </c>
      <c r="AC34" s="294"/>
      <c r="AD34" s="293">
        <f t="shared" si="1"/>
        <v>0</v>
      </c>
      <c r="AE34" s="296"/>
    </row>
    <row r="35" spans="2:31" ht="13.5" customHeight="1">
      <c r="B35" s="149" t="s">
        <v>35</v>
      </c>
      <c r="C35" s="150"/>
      <c r="D35" s="150"/>
      <c r="E35" s="150"/>
      <c r="F35" s="150"/>
      <c r="G35" s="326"/>
      <c r="H35" s="283" t="s">
        <v>71</v>
      </c>
      <c r="I35" s="284"/>
      <c r="J35" s="285"/>
      <c r="K35" s="286">
        <f>K23+K26+K29+K32</f>
        <v>2365369</v>
      </c>
      <c r="L35" s="272"/>
      <c r="M35" s="272"/>
      <c r="N35" s="272"/>
      <c r="O35" s="273"/>
      <c r="P35" s="272">
        <f>P23+P26+P29+P32</f>
        <v>1738493</v>
      </c>
      <c r="Q35" s="272"/>
      <c r="R35" s="272"/>
      <c r="S35" s="272"/>
      <c r="T35" s="273"/>
      <c r="U35" s="272">
        <f aca="true" t="shared" si="2" ref="U35:U70">P35-K35</f>
        <v>-626876</v>
      </c>
      <c r="V35" s="272"/>
      <c r="W35" s="272"/>
      <c r="X35" s="272"/>
      <c r="Y35" s="287"/>
      <c r="Z35" s="272">
        <f>Z23+Z26+Z29+Z32</f>
        <v>17</v>
      </c>
      <c r="AA35" s="273"/>
      <c r="AB35" s="272">
        <f>AB23+AB26+AB29+AB32</f>
        <v>16</v>
      </c>
      <c r="AC35" s="273"/>
      <c r="AD35" s="272">
        <f aca="true" t="shared" si="3" ref="AD35:AD70">AB35-Z35</f>
        <v>-1</v>
      </c>
      <c r="AE35" s="274"/>
    </row>
    <row r="36" spans="2:31" ht="13.5" customHeight="1">
      <c r="B36" s="149"/>
      <c r="C36" s="150"/>
      <c r="D36" s="150"/>
      <c r="E36" s="150"/>
      <c r="F36" s="150"/>
      <c r="G36" s="327"/>
      <c r="H36" s="275" t="s">
        <v>70</v>
      </c>
      <c r="I36" s="276"/>
      <c r="J36" s="277"/>
      <c r="K36" s="278">
        <f>K24+K27+K30+K33</f>
        <v>256805</v>
      </c>
      <c r="L36" s="279"/>
      <c r="M36" s="279"/>
      <c r="N36" s="279"/>
      <c r="O36" s="280"/>
      <c r="P36" s="279">
        <f>P24+P27+P30+P33</f>
        <v>393794</v>
      </c>
      <c r="Q36" s="279"/>
      <c r="R36" s="279"/>
      <c r="S36" s="279"/>
      <c r="T36" s="280"/>
      <c r="U36" s="279">
        <f t="shared" si="2"/>
        <v>136989</v>
      </c>
      <c r="V36" s="279"/>
      <c r="W36" s="279"/>
      <c r="X36" s="279"/>
      <c r="Y36" s="281"/>
      <c r="Z36" s="279">
        <f>Z24+Z27+Z30+Z33</f>
        <v>5</v>
      </c>
      <c r="AA36" s="280"/>
      <c r="AB36" s="279">
        <f>AB24+AB27+AB30+AB33</f>
        <v>6</v>
      </c>
      <c r="AC36" s="280"/>
      <c r="AD36" s="279">
        <f t="shared" si="3"/>
        <v>1</v>
      </c>
      <c r="AE36" s="282"/>
    </row>
    <row r="37" spans="2:31" ht="13.5" customHeight="1" thickBot="1">
      <c r="B37" s="147"/>
      <c r="C37" s="148"/>
      <c r="D37" s="148"/>
      <c r="E37" s="148"/>
      <c r="F37" s="148"/>
      <c r="G37" s="328"/>
      <c r="H37" s="267" t="s">
        <v>69</v>
      </c>
      <c r="I37" s="268"/>
      <c r="J37" s="269"/>
      <c r="K37" s="270">
        <f>K25+K28+K31+K34</f>
        <v>2108564</v>
      </c>
      <c r="L37" s="256"/>
      <c r="M37" s="256"/>
      <c r="N37" s="256"/>
      <c r="O37" s="257"/>
      <c r="P37" s="256">
        <f>P25+P28+P31+P34</f>
        <v>1344699</v>
      </c>
      <c r="Q37" s="256"/>
      <c r="R37" s="256"/>
      <c r="S37" s="256"/>
      <c r="T37" s="257"/>
      <c r="U37" s="256">
        <f t="shared" si="2"/>
        <v>-763865</v>
      </c>
      <c r="V37" s="256"/>
      <c r="W37" s="256"/>
      <c r="X37" s="256"/>
      <c r="Y37" s="271"/>
      <c r="Z37" s="256">
        <f>Z25+Z28+Z31+Z34</f>
        <v>22</v>
      </c>
      <c r="AA37" s="257"/>
      <c r="AB37" s="256">
        <f>AB25+AB28+AB31+AB34</f>
        <v>22</v>
      </c>
      <c r="AC37" s="257"/>
      <c r="AD37" s="256">
        <f t="shared" si="3"/>
        <v>0</v>
      </c>
      <c r="AE37" s="258"/>
    </row>
    <row r="38" spans="2:31" ht="13.5" customHeight="1">
      <c r="B38" s="12"/>
      <c r="C38" s="329" t="s">
        <v>27</v>
      </c>
      <c r="D38" s="330"/>
      <c r="E38" s="330"/>
      <c r="F38" s="331"/>
      <c r="G38" s="332"/>
      <c r="H38" s="259" t="s">
        <v>71</v>
      </c>
      <c r="I38" s="260"/>
      <c r="J38" s="261"/>
      <c r="K38" s="262">
        <v>130710</v>
      </c>
      <c r="L38" s="263"/>
      <c r="M38" s="263"/>
      <c r="N38" s="263"/>
      <c r="O38" s="264"/>
      <c r="P38" s="263">
        <v>117342</v>
      </c>
      <c r="Q38" s="263"/>
      <c r="R38" s="263"/>
      <c r="S38" s="263"/>
      <c r="T38" s="264"/>
      <c r="U38" s="263">
        <f t="shared" si="2"/>
        <v>-13368</v>
      </c>
      <c r="V38" s="263"/>
      <c r="W38" s="263"/>
      <c r="X38" s="263"/>
      <c r="Y38" s="265"/>
      <c r="Z38" s="263">
        <v>16</v>
      </c>
      <c r="AA38" s="264"/>
      <c r="AB38" s="263">
        <v>16</v>
      </c>
      <c r="AC38" s="264"/>
      <c r="AD38" s="263">
        <f t="shared" si="3"/>
        <v>0</v>
      </c>
      <c r="AE38" s="266"/>
    </row>
    <row r="39" spans="2:31" ht="13.5" customHeight="1">
      <c r="B39" s="12"/>
      <c r="C39" s="319"/>
      <c r="D39" s="320"/>
      <c r="E39" s="320"/>
      <c r="F39" s="320"/>
      <c r="G39" s="321"/>
      <c r="H39" s="249" t="s">
        <v>70</v>
      </c>
      <c r="I39" s="250"/>
      <c r="J39" s="251"/>
      <c r="K39" s="252">
        <v>0</v>
      </c>
      <c r="L39" s="253"/>
      <c r="M39" s="253"/>
      <c r="N39" s="253"/>
      <c r="O39" s="254"/>
      <c r="P39" s="253">
        <v>0</v>
      </c>
      <c r="Q39" s="253"/>
      <c r="R39" s="253"/>
      <c r="S39" s="253"/>
      <c r="T39" s="254"/>
      <c r="U39" s="253">
        <f t="shared" si="2"/>
        <v>0</v>
      </c>
      <c r="V39" s="253"/>
      <c r="W39" s="253"/>
      <c r="X39" s="253"/>
      <c r="Y39" s="255"/>
      <c r="Z39" s="253">
        <v>0</v>
      </c>
      <c r="AA39" s="254"/>
      <c r="AB39" s="253">
        <v>0</v>
      </c>
      <c r="AC39" s="254"/>
      <c r="AD39" s="253">
        <f t="shared" si="3"/>
        <v>0</v>
      </c>
      <c r="AE39" s="288"/>
    </row>
    <row r="40" spans="2:31" ht="13.5" customHeight="1">
      <c r="B40" s="12"/>
      <c r="C40" s="322"/>
      <c r="D40" s="145"/>
      <c r="E40" s="145"/>
      <c r="F40" s="145"/>
      <c r="G40" s="146"/>
      <c r="H40" s="289" t="s">
        <v>69</v>
      </c>
      <c r="I40" s="290"/>
      <c r="J40" s="291"/>
      <c r="K40" s="292">
        <f>K38-K39</f>
        <v>130710</v>
      </c>
      <c r="L40" s="293"/>
      <c r="M40" s="293"/>
      <c r="N40" s="293"/>
      <c r="O40" s="294"/>
      <c r="P40" s="293">
        <f>P38-P39</f>
        <v>117342</v>
      </c>
      <c r="Q40" s="293"/>
      <c r="R40" s="293"/>
      <c r="S40" s="293"/>
      <c r="T40" s="294"/>
      <c r="U40" s="293">
        <f t="shared" si="2"/>
        <v>-13368</v>
      </c>
      <c r="V40" s="293"/>
      <c r="W40" s="293"/>
      <c r="X40" s="293"/>
      <c r="Y40" s="295"/>
      <c r="Z40" s="293">
        <f>SUM(Z38:AA39)</f>
        <v>16</v>
      </c>
      <c r="AA40" s="294"/>
      <c r="AB40" s="293">
        <f>SUM(AB38:AC39)</f>
        <v>16</v>
      </c>
      <c r="AC40" s="294"/>
      <c r="AD40" s="293">
        <f t="shared" si="3"/>
        <v>0</v>
      </c>
      <c r="AE40" s="296"/>
    </row>
    <row r="41" spans="2:31" ht="13.5" customHeight="1">
      <c r="B41" s="12"/>
      <c r="C41" s="315" t="s">
        <v>26</v>
      </c>
      <c r="D41" s="316"/>
      <c r="E41" s="316"/>
      <c r="F41" s="317"/>
      <c r="G41" s="318"/>
      <c r="H41" s="259" t="s">
        <v>71</v>
      </c>
      <c r="I41" s="260"/>
      <c r="J41" s="261"/>
      <c r="K41" s="262">
        <v>183887</v>
      </c>
      <c r="L41" s="263"/>
      <c r="M41" s="263"/>
      <c r="N41" s="263"/>
      <c r="O41" s="264"/>
      <c r="P41" s="263">
        <v>137022</v>
      </c>
      <c r="Q41" s="263"/>
      <c r="R41" s="263"/>
      <c r="S41" s="263"/>
      <c r="T41" s="264"/>
      <c r="U41" s="263">
        <f t="shared" si="2"/>
        <v>-46865</v>
      </c>
      <c r="V41" s="263"/>
      <c r="W41" s="263"/>
      <c r="X41" s="263"/>
      <c r="Y41" s="265"/>
      <c r="Z41" s="263">
        <v>47</v>
      </c>
      <c r="AA41" s="264"/>
      <c r="AB41" s="263">
        <v>47</v>
      </c>
      <c r="AC41" s="264"/>
      <c r="AD41" s="263">
        <f t="shared" si="3"/>
        <v>0</v>
      </c>
      <c r="AE41" s="266"/>
    </row>
    <row r="42" spans="2:31" ht="13.5" customHeight="1">
      <c r="B42" s="12"/>
      <c r="C42" s="319"/>
      <c r="D42" s="320"/>
      <c r="E42" s="320"/>
      <c r="F42" s="320"/>
      <c r="G42" s="321"/>
      <c r="H42" s="249" t="s">
        <v>70</v>
      </c>
      <c r="I42" s="250"/>
      <c r="J42" s="251"/>
      <c r="K42" s="252">
        <v>0</v>
      </c>
      <c r="L42" s="253"/>
      <c r="M42" s="253"/>
      <c r="N42" s="253"/>
      <c r="O42" s="254"/>
      <c r="P42" s="253">
        <v>0</v>
      </c>
      <c r="Q42" s="253"/>
      <c r="R42" s="253"/>
      <c r="S42" s="253"/>
      <c r="T42" s="254"/>
      <c r="U42" s="253">
        <f t="shared" si="2"/>
        <v>0</v>
      </c>
      <c r="V42" s="253"/>
      <c r="W42" s="253"/>
      <c r="X42" s="253"/>
      <c r="Y42" s="255"/>
      <c r="Z42" s="253">
        <v>0</v>
      </c>
      <c r="AA42" s="254"/>
      <c r="AB42" s="253">
        <v>0</v>
      </c>
      <c r="AC42" s="254"/>
      <c r="AD42" s="253">
        <f t="shared" si="3"/>
        <v>0</v>
      </c>
      <c r="AE42" s="288"/>
    </row>
    <row r="43" spans="2:31" ht="13.5" customHeight="1">
      <c r="B43" s="12"/>
      <c r="C43" s="322"/>
      <c r="D43" s="145"/>
      <c r="E43" s="145"/>
      <c r="F43" s="145"/>
      <c r="G43" s="146"/>
      <c r="H43" s="289" t="s">
        <v>69</v>
      </c>
      <c r="I43" s="290"/>
      <c r="J43" s="291"/>
      <c r="K43" s="292">
        <f>K41-K42</f>
        <v>183887</v>
      </c>
      <c r="L43" s="293"/>
      <c r="M43" s="293"/>
      <c r="N43" s="293"/>
      <c r="O43" s="294"/>
      <c r="P43" s="293">
        <f>P41-P42</f>
        <v>137022</v>
      </c>
      <c r="Q43" s="293"/>
      <c r="R43" s="293"/>
      <c r="S43" s="293"/>
      <c r="T43" s="294"/>
      <c r="U43" s="293">
        <f t="shared" si="2"/>
        <v>-46865</v>
      </c>
      <c r="V43" s="293"/>
      <c r="W43" s="293"/>
      <c r="X43" s="293"/>
      <c r="Y43" s="295"/>
      <c r="Z43" s="293">
        <f>SUM(Z41:AA42)</f>
        <v>47</v>
      </c>
      <c r="AA43" s="294"/>
      <c r="AB43" s="293">
        <f>SUM(AB41:AC42)</f>
        <v>47</v>
      </c>
      <c r="AC43" s="294"/>
      <c r="AD43" s="293">
        <f t="shared" si="3"/>
        <v>0</v>
      </c>
      <c r="AE43" s="296"/>
    </row>
    <row r="44" spans="2:31" ht="13.5" customHeight="1">
      <c r="B44" s="12"/>
      <c r="C44" s="315" t="s">
        <v>28</v>
      </c>
      <c r="D44" s="316"/>
      <c r="E44" s="316"/>
      <c r="F44" s="317"/>
      <c r="G44" s="318"/>
      <c r="H44" s="259" t="s">
        <v>71</v>
      </c>
      <c r="I44" s="260"/>
      <c r="J44" s="261"/>
      <c r="K44" s="262">
        <v>0</v>
      </c>
      <c r="L44" s="263"/>
      <c r="M44" s="263"/>
      <c r="N44" s="263"/>
      <c r="O44" s="264"/>
      <c r="P44" s="263">
        <v>0</v>
      </c>
      <c r="Q44" s="263"/>
      <c r="R44" s="263"/>
      <c r="S44" s="263"/>
      <c r="T44" s="264"/>
      <c r="U44" s="263">
        <f t="shared" si="2"/>
        <v>0</v>
      </c>
      <c r="V44" s="263"/>
      <c r="W44" s="263"/>
      <c r="X44" s="263"/>
      <c r="Y44" s="265"/>
      <c r="Z44" s="263">
        <v>1</v>
      </c>
      <c r="AA44" s="264"/>
      <c r="AB44" s="263">
        <v>1</v>
      </c>
      <c r="AC44" s="264"/>
      <c r="AD44" s="263">
        <f t="shared" si="3"/>
        <v>0</v>
      </c>
      <c r="AE44" s="266"/>
    </row>
    <row r="45" spans="2:31" ht="13.5" customHeight="1">
      <c r="B45" s="12"/>
      <c r="C45" s="319"/>
      <c r="D45" s="320"/>
      <c r="E45" s="320"/>
      <c r="F45" s="320"/>
      <c r="G45" s="321"/>
      <c r="H45" s="249" t="s">
        <v>70</v>
      </c>
      <c r="I45" s="250"/>
      <c r="J45" s="251"/>
      <c r="K45" s="252">
        <v>208777</v>
      </c>
      <c r="L45" s="253"/>
      <c r="M45" s="253"/>
      <c r="N45" s="253"/>
      <c r="O45" s="254"/>
      <c r="P45" s="253">
        <v>246226</v>
      </c>
      <c r="Q45" s="253"/>
      <c r="R45" s="253"/>
      <c r="S45" s="253"/>
      <c r="T45" s="254"/>
      <c r="U45" s="253">
        <f t="shared" si="2"/>
        <v>37449</v>
      </c>
      <c r="V45" s="253"/>
      <c r="W45" s="253"/>
      <c r="X45" s="253"/>
      <c r="Y45" s="255"/>
      <c r="Z45" s="253">
        <v>1</v>
      </c>
      <c r="AA45" s="254"/>
      <c r="AB45" s="253">
        <v>1</v>
      </c>
      <c r="AC45" s="254"/>
      <c r="AD45" s="253">
        <f t="shared" si="3"/>
        <v>0</v>
      </c>
      <c r="AE45" s="288"/>
    </row>
    <row r="46" spans="2:31" ht="13.5" customHeight="1">
      <c r="B46" s="12"/>
      <c r="C46" s="322"/>
      <c r="D46" s="145"/>
      <c r="E46" s="145"/>
      <c r="F46" s="145"/>
      <c r="G46" s="146"/>
      <c r="H46" s="289" t="s">
        <v>69</v>
      </c>
      <c r="I46" s="290"/>
      <c r="J46" s="291"/>
      <c r="K46" s="292">
        <f>K44-K45</f>
        <v>-208777</v>
      </c>
      <c r="L46" s="293"/>
      <c r="M46" s="293"/>
      <c r="N46" s="293"/>
      <c r="O46" s="294"/>
      <c r="P46" s="293">
        <f>P44-P45</f>
        <v>-246226</v>
      </c>
      <c r="Q46" s="293"/>
      <c r="R46" s="293"/>
      <c r="S46" s="293"/>
      <c r="T46" s="294"/>
      <c r="U46" s="293">
        <f t="shared" si="2"/>
        <v>-37449</v>
      </c>
      <c r="V46" s="293"/>
      <c r="W46" s="293"/>
      <c r="X46" s="293"/>
      <c r="Y46" s="295"/>
      <c r="Z46" s="293">
        <f>SUM(Z44:AA45)</f>
        <v>2</v>
      </c>
      <c r="AA46" s="294"/>
      <c r="AB46" s="293">
        <f>SUM(AB44:AC45)</f>
        <v>2</v>
      </c>
      <c r="AC46" s="294"/>
      <c r="AD46" s="293">
        <f t="shared" si="3"/>
        <v>0</v>
      </c>
      <c r="AE46" s="296"/>
    </row>
    <row r="47" spans="2:31" ht="13.5" customHeight="1">
      <c r="B47" s="12"/>
      <c r="C47" s="315" t="s">
        <v>29</v>
      </c>
      <c r="D47" s="316"/>
      <c r="E47" s="316"/>
      <c r="F47" s="317"/>
      <c r="G47" s="318"/>
      <c r="H47" s="259" t="s">
        <v>71</v>
      </c>
      <c r="I47" s="260"/>
      <c r="J47" s="261"/>
      <c r="K47" s="262">
        <v>465326</v>
      </c>
      <c r="L47" s="263"/>
      <c r="M47" s="263"/>
      <c r="N47" s="263"/>
      <c r="O47" s="264"/>
      <c r="P47" s="263">
        <v>44094</v>
      </c>
      <c r="Q47" s="263"/>
      <c r="R47" s="263"/>
      <c r="S47" s="263"/>
      <c r="T47" s="264"/>
      <c r="U47" s="263">
        <f t="shared" si="2"/>
        <v>-421232</v>
      </c>
      <c r="V47" s="263"/>
      <c r="W47" s="263"/>
      <c r="X47" s="263"/>
      <c r="Y47" s="265"/>
      <c r="Z47" s="263">
        <v>6</v>
      </c>
      <c r="AA47" s="264"/>
      <c r="AB47" s="263">
        <v>5</v>
      </c>
      <c r="AC47" s="264"/>
      <c r="AD47" s="263">
        <f t="shared" si="3"/>
        <v>-1</v>
      </c>
      <c r="AE47" s="266"/>
    </row>
    <row r="48" spans="2:31" ht="13.5" customHeight="1">
      <c r="B48" s="12"/>
      <c r="C48" s="319"/>
      <c r="D48" s="320"/>
      <c r="E48" s="320"/>
      <c r="F48" s="320"/>
      <c r="G48" s="321"/>
      <c r="H48" s="249" t="s">
        <v>70</v>
      </c>
      <c r="I48" s="250"/>
      <c r="J48" s="251"/>
      <c r="K48" s="252">
        <v>0</v>
      </c>
      <c r="L48" s="253"/>
      <c r="M48" s="253"/>
      <c r="N48" s="253"/>
      <c r="O48" s="254"/>
      <c r="P48" s="253">
        <v>0</v>
      </c>
      <c r="Q48" s="253"/>
      <c r="R48" s="253"/>
      <c r="S48" s="253"/>
      <c r="T48" s="254"/>
      <c r="U48" s="253">
        <f t="shared" si="2"/>
        <v>0</v>
      </c>
      <c r="V48" s="253"/>
      <c r="W48" s="253"/>
      <c r="X48" s="253"/>
      <c r="Y48" s="255"/>
      <c r="Z48" s="253">
        <v>0</v>
      </c>
      <c r="AA48" s="254"/>
      <c r="AB48" s="253">
        <v>0</v>
      </c>
      <c r="AC48" s="254"/>
      <c r="AD48" s="253">
        <f t="shared" si="3"/>
        <v>0</v>
      </c>
      <c r="AE48" s="288"/>
    </row>
    <row r="49" spans="2:31" ht="13.5" customHeight="1">
      <c r="B49" s="12"/>
      <c r="C49" s="322"/>
      <c r="D49" s="145"/>
      <c r="E49" s="145"/>
      <c r="F49" s="145"/>
      <c r="G49" s="146"/>
      <c r="H49" s="289" t="s">
        <v>69</v>
      </c>
      <c r="I49" s="290"/>
      <c r="J49" s="291"/>
      <c r="K49" s="292">
        <f>K47-K48</f>
        <v>465326</v>
      </c>
      <c r="L49" s="293"/>
      <c r="M49" s="293"/>
      <c r="N49" s="293"/>
      <c r="O49" s="294"/>
      <c r="P49" s="293">
        <f>P47-P48</f>
        <v>44094</v>
      </c>
      <c r="Q49" s="293"/>
      <c r="R49" s="293"/>
      <c r="S49" s="293"/>
      <c r="T49" s="294"/>
      <c r="U49" s="293">
        <f t="shared" si="2"/>
        <v>-421232</v>
      </c>
      <c r="V49" s="293"/>
      <c r="W49" s="293"/>
      <c r="X49" s="293"/>
      <c r="Y49" s="295"/>
      <c r="Z49" s="293">
        <f>SUM(Z47:AA48)</f>
        <v>6</v>
      </c>
      <c r="AA49" s="294"/>
      <c r="AB49" s="293">
        <f>SUM(AB47:AC48)</f>
        <v>5</v>
      </c>
      <c r="AC49" s="294"/>
      <c r="AD49" s="293">
        <f t="shared" si="3"/>
        <v>-1</v>
      </c>
      <c r="AE49" s="296"/>
    </row>
    <row r="50" spans="2:31" ht="13.5" customHeight="1">
      <c r="B50" s="12"/>
      <c r="C50" s="315" t="s">
        <v>30</v>
      </c>
      <c r="D50" s="316"/>
      <c r="E50" s="316"/>
      <c r="F50" s="317"/>
      <c r="G50" s="318"/>
      <c r="H50" s="259" t="s">
        <v>71</v>
      </c>
      <c r="I50" s="260"/>
      <c r="J50" s="261"/>
      <c r="K50" s="262">
        <v>248</v>
      </c>
      <c r="L50" s="263"/>
      <c r="M50" s="263"/>
      <c r="N50" s="263"/>
      <c r="O50" s="264"/>
      <c r="P50" s="263">
        <v>1199</v>
      </c>
      <c r="Q50" s="263"/>
      <c r="R50" s="263"/>
      <c r="S50" s="263"/>
      <c r="T50" s="264"/>
      <c r="U50" s="263">
        <f t="shared" si="2"/>
        <v>951</v>
      </c>
      <c r="V50" s="263"/>
      <c r="W50" s="263"/>
      <c r="X50" s="263"/>
      <c r="Y50" s="265"/>
      <c r="Z50" s="263">
        <v>1</v>
      </c>
      <c r="AA50" s="264"/>
      <c r="AB50" s="263">
        <v>1</v>
      </c>
      <c r="AC50" s="264"/>
      <c r="AD50" s="263">
        <f t="shared" si="3"/>
        <v>0</v>
      </c>
      <c r="AE50" s="266"/>
    </row>
    <row r="51" spans="2:31" ht="13.5" customHeight="1">
      <c r="B51" s="12"/>
      <c r="C51" s="319"/>
      <c r="D51" s="320"/>
      <c r="E51" s="320"/>
      <c r="F51" s="320"/>
      <c r="G51" s="321"/>
      <c r="H51" s="249" t="s">
        <v>70</v>
      </c>
      <c r="I51" s="250"/>
      <c r="J51" s="251"/>
      <c r="K51" s="252">
        <v>3445</v>
      </c>
      <c r="L51" s="253"/>
      <c r="M51" s="253"/>
      <c r="N51" s="253"/>
      <c r="O51" s="254"/>
      <c r="P51" s="253">
        <v>4444</v>
      </c>
      <c r="Q51" s="253"/>
      <c r="R51" s="253"/>
      <c r="S51" s="253"/>
      <c r="T51" s="254"/>
      <c r="U51" s="253">
        <f t="shared" si="2"/>
        <v>999</v>
      </c>
      <c r="V51" s="253"/>
      <c r="W51" s="253"/>
      <c r="X51" s="253"/>
      <c r="Y51" s="255"/>
      <c r="Z51" s="253">
        <v>1</v>
      </c>
      <c r="AA51" s="254"/>
      <c r="AB51" s="253">
        <v>1</v>
      </c>
      <c r="AC51" s="254"/>
      <c r="AD51" s="253">
        <f t="shared" si="3"/>
        <v>0</v>
      </c>
      <c r="AE51" s="288"/>
    </row>
    <row r="52" spans="2:31" ht="13.5" customHeight="1">
      <c r="B52" s="12"/>
      <c r="C52" s="322"/>
      <c r="D52" s="145"/>
      <c r="E52" s="145"/>
      <c r="F52" s="145"/>
      <c r="G52" s="146"/>
      <c r="H52" s="289" t="s">
        <v>69</v>
      </c>
      <c r="I52" s="290"/>
      <c r="J52" s="291"/>
      <c r="K52" s="292">
        <f>K50-K51</f>
        <v>-3197</v>
      </c>
      <c r="L52" s="293"/>
      <c r="M52" s="293"/>
      <c r="N52" s="293"/>
      <c r="O52" s="294"/>
      <c r="P52" s="293">
        <f>P50-P51</f>
        <v>-3245</v>
      </c>
      <c r="Q52" s="293"/>
      <c r="R52" s="293"/>
      <c r="S52" s="293"/>
      <c r="T52" s="294"/>
      <c r="U52" s="293">
        <f t="shared" si="2"/>
        <v>-48</v>
      </c>
      <c r="V52" s="293"/>
      <c r="W52" s="293"/>
      <c r="X52" s="293"/>
      <c r="Y52" s="295"/>
      <c r="Z52" s="293">
        <f>SUM(Z50:AA51)</f>
        <v>2</v>
      </c>
      <c r="AA52" s="294"/>
      <c r="AB52" s="293">
        <f>SUM(AB50:AC51)</f>
        <v>2</v>
      </c>
      <c r="AC52" s="294"/>
      <c r="AD52" s="293">
        <f t="shared" si="3"/>
        <v>0</v>
      </c>
      <c r="AE52" s="296"/>
    </row>
    <row r="53" spans="2:31" ht="13.5" customHeight="1">
      <c r="B53" s="12"/>
      <c r="C53" s="315" t="s">
        <v>31</v>
      </c>
      <c r="D53" s="316"/>
      <c r="E53" s="316"/>
      <c r="F53" s="317"/>
      <c r="G53" s="318"/>
      <c r="H53" s="259" t="s">
        <v>71</v>
      </c>
      <c r="I53" s="260"/>
      <c r="J53" s="261"/>
      <c r="K53" s="262">
        <v>93108</v>
      </c>
      <c r="L53" s="263"/>
      <c r="M53" s="263"/>
      <c r="N53" s="263"/>
      <c r="O53" s="264"/>
      <c r="P53" s="263">
        <v>70554</v>
      </c>
      <c r="Q53" s="263"/>
      <c r="R53" s="263"/>
      <c r="S53" s="263"/>
      <c r="T53" s="264"/>
      <c r="U53" s="263">
        <f t="shared" si="2"/>
        <v>-22554</v>
      </c>
      <c r="V53" s="263"/>
      <c r="W53" s="263"/>
      <c r="X53" s="263"/>
      <c r="Y53" s="265"/>
      <c r="Z53" s="263">
        <v>6</v>
      </c>
      <c r="AA53" s="264"/>
      <c r="AB53" s="263">
        <v>6</v>
      </c>
      <c r="AC53" s="264"/>
      <c r="AD53" s="263">
        <f t="shared" si="3"/>
        <v>0</v>
      </c>
      <c r="AE53" s="266"/>
    </row>
    <row r="54" spans="2:31" ht="13.5" customHeight="1">
      <c r="B54" s="12"/>
      <c r="C54" s="319"/>
      <c r="D54" s="320"/>
      <c r="E54" s="320"/>
      <c r="F54" s="320"/>
      <c r="G54" s="321"/>
      <c r="H54" s="249" t="s">
        <v>70</v>
      </c>
      <c r="I54" s="250"/>
      <c r="J54" s="251"/>
      <c r="K54" s="252">
        <v>127392</v>
      </c>
      <c r="L54" s="253"/>
      <c r="M54" s="253"/>
      <c r="N54" s="253"/>
      <c r="O54" s="254"/>
      <c r="P54" s="253">
        <v>104779</v>
      </c>
      <c r="Q54" s="253"/>
      <c r="R54" s="253"/>
      <c r="S54" s="253"/>
      <c r="T54" s="254"/>
      <c r="U54" s="253">
        <f t="shared" si="2"/>
        <v>-22613</v>
      </c>
      <c r="V54" s="253"/>
      <c r="W54" s="253"/>
      <c r="X54" s="253"/>
      <c r="Y54" s="255"/>
      <c r="Z54" s="253">
        <v>1</v>
      </c>
      <c r="AA54" s="254"/>
      <c r="AB54" s="253">
        <v>1</v>
      </c>
      <c r="AC54" s="254"/>
      <c r="AD54" s="253">
        <f t="shared" si="3"/>
        <v>0</v>
      </c>
      <c r="AE54" s="288"/>
    </row>
    <row r="55" spans="2:31" ht="13.5" customHeight="1">
      <c r="B55" s="12"/>
      <c r="C55" s="322"/>
      <c r="D55" s="145"/>
      <c r="E55" s="145"/>
      <c r="F55" s="145"/>
      <c r="G55" s="146"/>
      <c r="H55" s="289" t="s">
        <v>69</v>
      </c>
      <c r="I55" s="290"/>
      <c r="J55" s="291"/>
      <c r="K55" s="292">
        <f>K53-K54</f>
        <v>-34284</v>
      </c>
      <c r="L55" s="293"/>
      <c r="M55" s="293"/>
      <c r="N55" s="293"/>
      <c r="O55" s="294"/>
      <c r="P55" s="293">
        <f>P53-P54</f>
        <v>-34225</v>
      </c>
      <c r="Q55" s="293"/>
      <c r="R55" s="293"/>
      <c r="S55" s="293"/>
      <c r="T55" s="294"/>
      <c r="U55" s="293">
        <f t="shared" si="2"/>
        <v>59</v>
      </c>
      <c r="V55" s="293"/>
      <c r="W55" s="293"/>
      <c r="X55" s="293"/>
      <c r="Y55" s="295"/>
      <c r="Z55" s="293">
        <f>SUM(Z53:AA54)</f>
        <v>7</v>
      </c>
      <c r="AA55" s="294"/>
      <c r="AB55" s="293">
        <f>SUM(AB53:AC54)</f>
        <v>7</v>
      </c>
      <c r="AC55" s="294"/>
      <c r="AD55" s="293">
        <f t="shared" si="3"/>
        <v>0</v>
      </c>
      <c r="AE55" s="296"/>
    </row>
    <row r="56" spans="2:31" ht="13.5" customHeight="1">
      <c r="B56" s="12"/>
      <c r="C56" s="315" t="s">
        <v>32</v>
      </c>
      <c r="D56" s="316"/>
      <c r="E56" s="316"/>
      <c r="F56" s="317"/>
      <c r="G56" s="318"/>
      <c r="H56" s="259" t="s">
        <v>71</v>
      </c>
      <c r="I56" s="260"/>
      <c r="J56" s="261"/>
      <c r="K56" s="262">
        <v>3467</v>
      </c>
      <c r="L56" s="263"/>
      <c r="M56" s="263"/>
      <c r="N56" s="263"/>
      <c r="O56" s="264"/>
      <c r="P56" s="263">
        <v>2748</v>
      </c>
      <c r="Q56" s="263"/>
      <c r="R56" s="263"/>
      <c r="S56" s="263"/>
      <c r="T56" s="264"/>
      <c r="U56" s="263">
        <f t="shared" si="2"/>
        <v>-719</v>
      </c>
      <c r="V56" s="263"/>
      <c r="W56" s="263"/>
      <c r="X56" s="263"/>
      <c r="Y56" s="265"/>
      <c r="Z56" s="263">
        <v>3</v>
      </c>
      <c r="AA56" s="264"/>
      <c r="AB56" s="263">
        <v>3</v>
      </c>
      <c r="AC56" s="264"/>
      <c r="AD56" s="263">
        <f t="shared" si="3"/>
        <v>0</v>
      </c>
      <c r="AE56" s="266"/>
    </row>
    <row r="57" spans="2:31" ht="13.5" customHeight="1">
      <c r="B57" s="12"/>
      <c r="C57" s="319"/>
      <c r="D57" s="320"/>
      <c r="E57" s="320"/>
      <c r="F57" s="320"/>
      <c r="G57" s="321"/>
      <c r="H57" s="249" t="s">
        <v>70</v>
      </c>
      <c r="I57" s="250"/>
      <c r="J57" s="251"/>
      <c r="K57" s="252">
        <v>0</v>
      </c>
      <c r="L57" s="253"/>
      <c r="M57" s="253"/>
      <c r="N57" s="253"/>
      <c r="O57" s="254"/>
      <c r="P57" s="253">
        <v>0</v>
      </c>
      <c r="Q57" s="253"/>
      <c r="R57" s="253"/>
      <c r="S57" s="253"/>
      <c r="T57" s="254"/>
      <c r="U57" s="253">
        <f t="shared" si="2"/>
        <v>0</v>
      </c>
      <c r="V57" s="253"/>
      <c r="W57" s="253"/>
      <c r="X57" s="253"/>
      <c r="Y57" s="255"/>
      <c r="Z57" s="253">
        <v>0</v>
      </c>
      <c r="AA57" s="254"/>
      <c r="AB57" s="253">
        <v>0</v>
      </c>
      <c r="AC57" s="254"/>
      <c r="AD57" s="253">
        <f t="shared" si="3"/>
        <v>0</v>
      </c>
      <c r="AE57" s="288"/>
    </row>
    <row r="58" spans="2:31" ht="13.5" customHeight="1">
      <c r="B58" s="12"/>
      <c r="C58" s="322"/>
      <c r="D58" s="145"/>
      <c r="E58" s="145"/>
      <c r="F58" s="145"/>
      <c r="G58" s="146"/>
      <c r="H58" s="289" t="s">
        <v>69</v>
      </c>
      <c r="I58" s="290"/>
      <c r="J58" s="291"/>
      <c r="K58" s="292">
        <f>K56-K57</f>
        <v>3467</v>
      </c>
      <c r="L58" s="293"/>
      <c r="M58" s="293"/>
      <c r="N58" s="293"/>
      <c r="O58" s="294"/>
      <c r="P58" s="293">
        <f>P56-P57</f>
        <v>2748</v>
      </c>
      <c r="Q58" s="293"/>
      <c r="R58" s="293"/>
      <c r="S58" s="293"/>
      <c r="T58" s="294"/>
      <c r="U58" s="293">
        <f t="shared" si="2"/>
        <v>-719</v>
      </c>
      <c r="V58" s="293"/>
      <c r="W58" s="293"/>
      <c r="X58" s="293"/>
      <c r="Y58" s="295"/>
      <c r="Z58" s="293">
        <f>SUM(Z56:AA57)</f>
        <v>3</v>
      </c>
      <c r="AA58" s="294"/>
      <c r="AB58" s="293">
        <f>SUM(AB56:AC57)</f>
        <v>3</v>
      </c>
      <c r="AC58" s="294"/>
      <c r="AD58" s="293">
        <f t="shared" si="3"/>
        <v>0</v>
      </c>
      <c r="AE58" s="296"/>
    </row>
    <row r="59" spans="2:31" ht="13.5" customHeight="1">
      <c r="B59" s="12"/>
      <c r="C59" s="315" t="s">
        <v>33</v>
      </c>
      <c r="D59" s="316"/>
      <c r="E59" s="316"/>
      <c r="F59" s="317"/>
      <c r="G59" s="318"/>
      <c r="H59" s="259" t="s">
        <v>71</v>
      </c>
      <c r="I59" s="260"/>
      <c r="J59" s="261"/>
      <c r="K59" s="262">
        <v>0</v>
      </c>
      <c r="L59" s="263"/>
      <c r="M59" s="263"/>
      <c r="N59" s="263"/>
      <c r="O59" s="264"/>
      <c r="P59" s="263">
        <v>0</v>
      </c>
      <c r="Q59" s="263"/>
      <c r="R59" s="263"/>
      <c r="S59" s="263"/>
      <c r="T59" s="264"/>
      <c r="U59" s="263">
        <f t="shared" si="2"/>
        <v>0</v>
      </c>
      <c r="V59" s="263"/>
      <c r="W59" s="263"/>
      <c r="X59" s="263"/>
      <c r="Y59" s="265"/>
      <c r="Z59" s="263">
        <v>1</v>
      </c>
      <c r="AA59" s="264"/>
      <c r="AB59" s="263">
        <v>1</v>
      </c>
      <c r="AC59" s="264"/>
      <c r="AD59" s="263">
        <f t="shared" si="3"/>
        <v>0</v>
      </c>
      <c r="AE59" s="266"/>
    </row>
    <row r="60" spans="2:31" ht="13.5" customHeight="1">
      <c r="B60" s="12"/>
      <c r="C60" s="319"/>
      <c r="D60" s="320"/>
      <c r="E60" s="320"/>
      <c r="F60" s="320"/>
      <c r="G60" s="321"/>
      <c r="H60" s="249" t="s">
        <v>70</v>
      </c>
      <c r="I60" s="250"/>
      <c r="J60" s="251"/>
      <c r="K60" s="252">
        <v>0</v>
      </c>
      <c r="L60" s="253"/>
      <c r="M60" s="253"/>
      <c r="N60" s="253"/>
      <c r="O60" s="254"/>
      <c r="P60" s="253">
        <v>0</v>
      </c>
      <c r="Q60" s="253"/>
      <c r="R60" s="253"/>
      <c r="S60" s="253"/>
      <c r="T60" s="254"/>
      <c r="U60" s="253">
        <f t="shared" si="2"/>
        <v>0</v>
      </c>
      <c r="V60" s="253"/>
      <c r="W60" s="253"/>
      <c r="X60" s="253"/>
      <c r="Y60" s="255"/>
      <c r="Z60" s="253">
        <v>0</v>
      </c>
      <c r="AA60" s="254"/>
      <c r="AB60" s="253">
        <v>0</v>
      </c>
      <c r="AC60" s="254"/>
      <c r="AD60" s="253">
        <f t="shared" si="3"/>
        <v>0</v>
      </c>
      <c r="AE60" s="288"/>
    </row>
    <row r="61" spans="2:31" ht="13.5" customHeight="1">
      <c r="B61" s="12"/>
      <c r="C61" s="322"/>
      <c r="D61" s="145"/>
      <c r="E61" s="145"/>
      <c r="F61" s="145"/>
      <c r="G61" s="146"/>
      <c r="H61" s="289" t="s">
        <v>69</v>
      </c>
      <c r="I61" s="290"/>
      <c r="J61" s="291"/>
      <c r="K61" s="292">
        <f>K59-K60</f>
        <v>0</v>
      </c>
      <c r="L61" s="293"/>
      <c r="M61" s="293"/>
      <c r="N61" s="293"/>
      <c r="O61" s="294"/>
      <c r="P61" s="293">
        <f>P59-P60</f>
        <v>0</v>
      </c>
      <c r="Q61" s="293"/>
      <c r="R61" s="293"/>
      <c r="S61" s="293"/>
      <c r="T61" s="294"/>
      <c r="U61" s="293">
        <f t="shared" si="2"/>
        <v>0</v>
      </c>
      <c r="V61" s="293"/>
      <c r="W61" s="293"/>
      <c r="X61" s="293"/>
      <c r="Y61" s="295"/>
      <c r="Z61" s="293">
        <f>SUM(Z59:AA60)</f>
        <v>1</v>
      </c>
      <c r="AA61" s="294"/>
      <c r="AB61" s="293">
        <f>SUM(AB59:AC60)</f>
        <v>1</v>
      </c>
      <c r="AC61" s="294"/>
      <c r="AD61" s="293">
        <f t="shared" si="3"/>
        <v>0</v>
      </c>
      <c r="AE61" s="296"/>
    </row>
    <row r="62" spans="2:31" ht="13.5" customHeight="1">
      <c r="B62" s="12"/>
      <c r="C62" s="315" t="s">
        <v>34</v>
      </c>
      <c r="D62" s="316"/>
      <c r="E62" s="316"/>
      <c r="F62" s="317"/>
      <c r="G62" s="318"/>
      <c r="H62" s="259" t="s">
        <v>71</v>
      </c>
      <c r="I62" s="260"/>
      <c r="J62" s="261"/>
      <c r="K62" s="262">
        <v>383932</v>
      </c>
      <c r="L62" s="263"/>
      <c r="M62" s="263"/>
      <c r="N62" s="263"/>
      <c r="O62" s="264"/>
      <c r="P62" s="263">
        <v>141194</v>
      </c>
      <c r="Q62" s="263"/>
      <c r="R62" s="263"/>
      <c r="S62" s="263"/>
      <c r="T62" s="264"/>
      <c r="U62" s="263">
        <f t="shared" si="2"/>
        <v>-242738</v>
      </c>
      <c r="V62" s="263"/>
      <c r="W62" s="263"/>
      <c r="X62" s="263"/>
      <c r="Y62" s="265"/>
      <c r="Z62" s="263">
        <v>11</v>
      </c>
      <c r="AA62" s="264"/>
      <c r="AB62" s="263">
        <v>8</v>
      </c>
      <c r="AC62" s="264"/>
      <c r="AD62" s="263">
        <f t="shared" si="3"/>
        <v>-3</v>
      </c>
      <c r="AE62" s="266"/>
    </row>
    <row r="63" spans="2:31" ht="13.5" customHeight="1">
      <c r="B63" s="12"/>
      <c r="C63" s="319"/>
      <c r="D63" s="320"/>
      <c r="E63" s="320"/>
      <c r="F63" s="320"/>
      <c r="G63" s="321"/>
      <c r="H63" s="249" t="s">
        <v>70</v>
      </c>
      <c r="I63" s="250"/>
      <c r="J63" s="251"/>
      <c r="K63" s="252">
        <v>0</v>
      </c>
      <c r="L63" s="253"/>
      <c r="M63" s="253"/>
      <c r="N63" s="253"/>
      <c r="O63" s="254"/>
      <c r="P63" s="253">
        <v>0</v>
      </c>
      <c r="Q63" s="253"/>
      <c r="R63" s="253"/>
      <c r="S63" s="253"/>
      <c r="T63" s="254"/>
      <c r="U63" s="253">
        <f t="shared" si="2"/>
        <v>0</v>
      </c>
      <c r="V63" s="253"/>
      <c r="W63" s="253"/>
      <c r="X63" s="253"/>
      <c r="Y63" s="255"/>
      <c r="Z63" s="253">
        <v>0</v>
      </c>
      <c r="AA63" s="254"/>
      <c r="AB63" s="253">
        <v>0</v>
      </c>
      <c r="AC63" s="254"/>
      <c r="AD63" s="253">
        <f t="shared" si="3"/>
        <v>0</v>
      </c>
      <c r="AE63" s="288"/>
    </row>
    <row r="64" spans="2:31" ht="13.5" customHeight="1">
      <c r="B64" s="12"/>
      <c r="C64" s="322"/>
      <c r="D64" s="145"/>
      <c r="E64" s="145"/>
      <c r="F64" s="145"/>
      <c r="G64" s="146"/>
      <c r="H64" s="289" t="s">
        <v>69</v>
      </c>
      <c r="I64" s="290"/>
      <c r="J64" s="291"/>
      <c r="K64" s="292">
        <f>K62-K63</f>
        <v>383932</v>
      </c>
      <c r="L64" s="293"/>
      <c r="M64" s="293"/>
      <c r="N64" s="293"/>
      <c r="O64" s="294"/>
      <c r="P64" s="293">
        <f>P62-P63</f>
        <v>141194</v>
      </c>
      <c r="Q64" s="293"/>
      <c r="R64" s="293"/>
      <c r="S64" s="293"/>
      <c r="T64" s="294"/>
      <c r="U64" s="293">
        <f t="shared" si="2"/>
        <v>-242738</v>
      </c>
      <c r="V64" s="293"/>
      <c r="W64" s="293"/>
      <c r="X64" s="293"/>
      <c r="Y64" s="295"/>
      <c r="Z64" s="293">
        <f>SUM(Z62:AA63)</f>
        <v>11</v>
      </c>
      <c r="AA64" s="294"/>
      <c r="AB64" s="293">
        <f>SUM(AB62:AC63)</f>
        <v>8</v>
      </c>
      <c r="AC64" s="294"/>
      <c r="AD64" s="293">
        <f t="shared" si="3"/>
        <v>-3</v>
      </c>
      <c r="AE64" s="296"/>
    </row>
    <row r="65" spans="2:31" ht="13.5" customHeight="1">
      <c r="B65" s="149" t="s">
        <v>36</v>
      </c>
      <c r="C65" s="150"/>
      <c r="D65" s="150"/>
      <c r="E65" s="150"/>
      <c r="F65" s="150"/>
      <c r="G65" s="5"/>
      <c r="H65" s="283" t="s">
        <v>71</v>
      </c>
      <c r="I65" s="284"/>
      <c r="J65" s="285"/>
      <c r="K65" s="286">
        <f>K38+K41+K44+K47+K50+K53+K56+K59+K62</f>
        <v>1260678</v>
      </c>
      <c r="L65" s="272"/>
      <c r="M65" s="272"/>
      <c r="N65" s="272"/>
      <c r="O65" s="273"/>
      <c r="P65" s="272">
        <f>P38+P41+P44+P47+P50+P53+P56+P59+P62</f>
        <v>514153</v>
      </c>
      <c r="Q65" s="272"/>
      <c r="R65" s="272"/>
      <c r="S65" s="272"/>
      <c r="T65" s="273"/>
      <c r="U65" s="272">
        <f t="shared" si="2"/>
        <v>-746525</v>
      </c>
      <c r="V65" s="272"/>
      <c r="W65" s="272"/>
      <c r="X65" s="272"/>
      <c r="Y65" s="287"/>
      <c r="Z65" s="272">
        <f>Z38+Z41+Z44+Z47+Z50+Z53+Z56+Z59+Z62</f>
        <v>92</v>
      </c>
      <c r="AA65" s="273"/>
      <c r="AB65" s="272">
        <f>AB38+AB41+AB44+AB47+AB50+AB53+AB56+AB59+AB62</f>
        <v>88</v>
      </c>
      <c r="AC65" s="273"/>
      <c r="AD65" s="272">
        <f t="shared" si="3"/>
        <v>-4</v>
      </c>
      <c r="AE65" s="274"/>
    </row>
    <row r="66" spans="2:31" ht="13.5" customHeight="1">
      <c r="B66" s="149"/>
      <c r="C66" s="150"/>
      <c r="D66" s="150"/>
      <c r="E66" s="150"/>
      <c r="F66" s="150"/>
      <c r="G66" s="5"/>
      <c r="H66" s="275" t="s">
        <v>70</v>
      </c>
      <c r="I66" s="276"/>
      <c r="J66" s="277"/>
      <c r="K66" s="278">
        <f>K39+K42+K45+K48+K51+K54+K57+K60+K63</f>
        <v>339614</v>
      </c>
      <c r="L66" s="279"/>
      <c r="M66" s="279"/>
      <c r="N66" s="279"/>
      <c r="O66" s="280"/>
      <c r="P66" s="279">
        <f>P39+P42+P45+P48+P51+P54+P57+P60+P63</f>
        <v>355449</v>
      </c>
      <c r="Q66" s="279"/>
      <c r="R66" s="279"/>
      <c r="S66" s="279"/>
      <c r="T66" s="280"/>
      <c r="U66" s="279">
        <f t="shared" si="2"/>
        <v>15835</v>
      </c>
      <c r="V66" s="279"/>
      <c r="W66" s="279"/>
      <c r="X66" s="279"/>
      <c r="Y66" s="281"/>
      <c r="Z66" s="279">
        <f>Z39+Z42+Z45+Z48+Z51+Z54+Z57+Z60+Z63</f>
        <v>3</v>
      </c>
      <c r="AA66" s="280"/>
      <c r="AB66" s="279">
        <f>AB39+AB42+AB45+AB48+AB51+AB54+AB57+AB60+AB63</f>
        <v>3</v>
      </c>
      <c r="AC66" s="280"/>
      <c r="AD66" s="279">
        <f t="shared" si="3"/>
        <v>0</v>
      </c>
      <c r="AE66" s="282"/>
    </row>
    <row r="67" spans="2:31" ht="13.5" customHeight="1" thickBot="1">
      <c r="B67" s="149"/>
      <c r="C67" s="150"/>
      <c r="D67" s="150"/>
      <c r="E67" s="150"/>
      <c r="F67" s="150"/>
      <c r="G67" s="5"/>
      <c r="H67" s="342" t="s">
        <v>69</v>
      </c>
      <c r="I67" s="343"/>
      <c r="J67" s="344"/>
      <c r="K67" s="214">
        <f>K40+K43+K46+K49+K52+K55+K58+K61+K64</f>
        <v>921064</v>
      </c>
      <c r="L67" s="204"/>
      <c r="M67" s="204"/>
      <c r="N67" s="204"/>
      <c r="O67" s="345"/>
      <c r="P67" s="204">
        <f>P40+P43+P46+P49+P52+P55+P58+P61+P64</f>
        <v>158704</v>
      </c>
      <c r="Q67" s="204"/>
      <c r="R67" s="204"/>
      <c r="S67" s="204"/>
      <c r="T67" s="345"/>
      <c r="U67" s="204">
        <f t="shared" si="2"/>
        <v>-762360</v>
      </c>
      <c r="V67" s="204"/>
      <c r="W67" s="204"/>
      <c r="X67" s="204"/>
      <c r="Y67" s="205"/>
      <c r="Z67" s="204">
        <f>Z40+Z43+Z46+Z49+Z52+Z55+Z58+Z61+Z64</f>
        <v>95</v>
      </c>
      <c r="AA67" s="345"/>
      <c r="AB67" s="204">
        <f>AB40+AB43+AB46+AB49+AB52+AB55+AB58+AB61+AB64</f>
        <v>91</v>
      </c>
      <c r="AC67" s="345"/>
      <c r="AD67" s="204">
        <f t="shared" si="3"/>
        <v>-4</v>
      </c>
      <c r="AE67" s="372"/>
    </row>
    <row r="68" spans="2:31" ht="13.5" customHeight="1" thickTop="1">
      <c r="B68" s="300" t="s">
        <v>37</v>
      </c>
      <c r="C68" s="301"/>
      <c r="D68" s="301"/>
      <c r="E68" s="301"/>
      <c r="F68" s="301"/>
      <c r="G68" s="306"/>
      <c r="H68" s="352" t="s">
        <v>71</v>
      </c>
      <c r="I68" s="353"/>
      <c r="J68" s="354"/>
      <c r="K68" s="355">
        <f>K35+K65</f>
        <v>3626047</v>
      </c>
      <c r="L68" s="356"/>
      <c r="M68" s="356"/>
      <c r="N68" s="356"/>
      <c r="O68" s="357"/>
      <c r="P68" s="356">
        <f>P35+P65</f>
        <v>2252646</v>
      </c>
      <c r="Q68" s="356"/>
      <c r="R68" s="356"/>
      <c r="S68" s="356"/>
      <c r="T68" s="357"/>
      <c r="U68" s="356">
        <f t="shared" si="2"/>
        <v>-1373401</v>
      </c>
      <c r="V68" s="356"/>
      <c r="W68" s="356"/>
      <c r="X68" s="356"/>
      <c r="Y68" s="365"/>
      <c r="Z68" s="356">
        <f>Z35+Z65</f>
        <v>109</v>
      </c>
      <c r="AA68" s="357"/>
      <c r="AB68" s="356">
        <f>AB35+AB65</f>
        <v>104</v>
      </c>
      <c r="AC68" s="357"/>
      <c r="AD68" s="356">
        <f t="shared" si="3"/>
        <v>-5</v>
      </c>
      <c r="AE68" s="367"/>
    </row>
    <row r="69" spans="2:31" ht="13.5" customHeight="1">
      <c r="B69" s="302"/>
      <c r="C69" s="303"/>
      <c r="D69" s="303"/>
      <c r="E69" s="303"/>
      <c r="F69" s="303"/>
      <c r="G69" s="307"/>
      <c r="H69" s="358" t="s">
        <v>70</v>
      </c>
      <c r="I69" s="359"/>
      <c r="J69" s="360"/>
      <c r="K69" s="361">
        <f>K36+K66</f>
        <v>596419</v>
      </c>
      <c r="L69" s="362"/>
      <c r="M69" s="362"/>
      <c r="N69" s="362"/>
      <c r="O69" s="363"/>
      <c r="P69" s="362">
        <f>P36+P66</f>
        <v>749243</v>
      </c>
      <c r="Q69" s="362"/>
      <c r="R69" s="362"/>
      <c r="S69" s="362"/>
      <c r="T69" s="363"/>
      <c r="U69" s="362">
        <f t="shared" si="2"/>
        <v>152824</v>
      </c>
      <c r="V69" s="362"/>
      <c r="W69" s="362"/>
      <c r="X69" s="362"/>
      <c r="Y69" s="364"/>
      <c r="Z69" s="362">
        <f>Z36+Z66</f>
        <v>8</v>
      </c>
      <c r="AA69" s="363"/>
      <c r="AB69" s="362">
        <f>AB36+AB66</f>
        <v>9</v>
      </c>
      <c r="AC69" s="363"/>
      <c r="AD69" s="362">
        <f t="shared" si="3"/>
        <v>1</v>
      </c>
      <c r="AE69" s="371"/>
    </row>
    <row r="70" spans="2:31" ht="13.5" customHeight="1" thickBot="1">
      <c r="B70" s="304"/>
      <c r="C70" s="305"/>
      <c r="D70" s="305"/>
      <c r="E70" s="305"/>
      <c r="F70" s="305"/>
      <c r="G70" s="308"/>
      <c r="H70" s="346" t="s">
        <v>69</v>
      </c>
      <c r="I70" s="347"/>
      <c r="J70" s="348"/>
      <c r="K70" s="349">
        <f>K37+K67</f>
        <v>3029628</v>
      </c>
      <c r="L70" s="350"/>
      <c r="M70" s="350"/>
      <c r="N70" s="350"/>
      <c r="O70" s="351"/>
      <c r="P70" s="350">
        <f>P37+P67</f>
        <v>1503403</v>
      </c>
      <c r="Q70" s="350"/>
      <c r="R70" s="350"/>
      <c r="S70" s="350"/>
      <c r="T70" s="351"/>
      <c r="U70" s="350">
        <f t="shared" si="2"/>
        <v>-1526225</v>
      </c>
      <c r="V70" s="350"/>
      <c r="W70" s="350"/>
      <c r="X70" s="350"/>
      <c r="Y70" s="368"/>
      <c r="Z70" s="350">
        <f>Z37+Z67</f>
        <v>117</v>
      </c>
      <c r="AA70" s="351"/>
      <c r="AB70" s="350">
        <f>AB37+AB67</f>
        <v>113</v>
      </c>
      <c r="AC70" s="351"/>
      <c r="AD70" s="350">
        <f t="shared" si="3"/>
        <v>-4</v>
      </c>
      <c r="AE70" s="366"/>
    </row>
    <row r="71" spans="2:31" ht="15" customHeight="1" thickTop="1">
      <c r="B71" s="7" t="s">
        <v>81</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ht="15" customHeight="1">
      <c r="B72" s="7" t="s">
        <v>82</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ht="15" customHeight="1">
      <c r="B73" s="7" t="s">
        <v>110</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sheetData>
  <mergeCells count="364">
    <mergeCell ref="AD70:AE70"/>
    <mergeCell ref="AD68:AE68"/>
    <mergeCell ref="U70:Y70"/>
    <mergeCell ref="Z18:AE18"/>
    <mergeCell ref="Z69:AA69"/>
    <mergeCell ref="AB69:AC69"/>
    <mergeCell ref="AD69:AE69"/>
    <mergeCell ref="Z67:AA67"/>
    <mergeCell ref="AB67:AC67"/>
    <mergeCell ref="AD67:AE67"/>
    <mergeCell ref="U69:Y69"/>
    <mergeCell ref="AB68:AC68"/>
    <mergeCell ref="Z70:AA70"/>
    <mergeCell ref="AB70:AC70"/>
    <mergeCell ref="Z68:AA68"/>
    <mergeCell ref="U68:Y68"/>
    <mergeCell ref="H70:J70"/>
    <mergeCell ref="K70:O70"/>
    <mergeCell ref="P70:T70"/>
    <mergeCell ref="H68:J68"/>
    <mergeCell ref="K68:O68"/>
    <mergeCell ref="P68:T68"/>
    <mergeCell ref="H69:J69"/>
    <mergeCell ref="K69:O69"/>
    <mergeCell ref="P69:T69"/>
    <mergeCell ref="H67:J67"/>
    <mergeCell ref="K67:O67"/>
    <mergeCell ref="P67:T67"/>
    <mergeCell ref="U67:Y67"/>
    <mergeCell ref="Z65:AA65"/>
    <mergeCell ref="AB65:AC65"/>
    <mergeCell ref="AD65:AE65"/>
    <mergeCell ref="H66:J66"/>
    <mergeCell ref="K66:O66"/>
    <mergeCell ref="P66:T66"/>
    <mergeCell ref="U66:Y66"/>
    <mergeCell ref="Z66:AA66"/>
    <mergeCell ref="AB66:AC66"/>
    <mergeCell ref="AD66:AE66"/>
    <mergeCell ref="H65:J65"/>
    <mergeCell ref="K65:O65"/>
    <mergeCell ref="P65:T65"/>
    <mergeCell ref="U65:Y65"/>
    <mergeCell ref="Z63:AA63"/>
    <mergeCell ref="AB63:AC63"/>
    <mergeCell ref="AD63:AE63"/>
    <mergeCell ref="H64:J64"/>
    <mergeCell ref="K64:O64"/>
    <mergeCell ref="P64:T64"/>
    <mergeCell ref="U64:Y64"/>
    <mergeCell ref="Z64:AA64"/>
    <mergeCell ref="AB64:AC64"/>
    <mergeCell ref="AD64:AE64"/>
    <mergeCell ref="H63:J63"/>
    <mergeCell ref="K63:O63"/>
    <mergeCell ref="P63:T63"/>
    <mergeCell ref="U63:Y63"/>
    <mergeCell ref="Z61:AA61"/>
    <mergeCell ref="AB61:AC61"/>
    <mergeCell ref="AD61:AE61"/>
    <mergeCell ref="H62:J62"/>
    <mergeCell ref="K62:O62"/>
    <mergeCell ref="P62:T62"/>
    <mergeCell ref="U62:Y62"/>
    <mergeCell ref="Z62:AA62"/>
    <mergeCell ref="AB62:AC62"/>
    <mergeCell ref="AD62:AE62"/>
    <mergeCell ref="H61:J61"/>
    <mergeCell ref="K61:O61"/>
    <mergeCell ref="P61:T61"/>
    <mergeCell ref="U61:Y61"/>
    <mergeCell ref="Z59:AA59"/>
    <mergeCell ref="AB59:AC59"/>
    <mergeCell ref="AD59:AE59"/>
    <mergeCell ref="H60:J60"/>
    <mergeCell ref="K60:O60"/>
    <mergeCell ref="P60:T60"/>
    <mergeCell ref="U60:Y60"/>
    <mergeCell ref="Z60:AA60"/>
    <mergeCell ref="AB60:AC60"/>
    <mergeCell ref="AD60:AE60"/>
    <mergeCell ref="H59:J59"/>
    <mergeCell ref="K59:O59"/>
    <mergeCell ref="P59:T59"/>
    <mergeCell ref="U59:Y59"/>
    <mergeCell ref="Z57:AA57"/>
    <mergeCell ref="AB57:AC57"/>
    <mergeCell ref="AD57:AE57"/>
    <mergeCell ref="H58:J58"/>
    <mergeCell ref="K58:O58"/>
    <mergeCell ref="P58:T58"/>
    <mergeCell ref="U58:Y58"/>
    <mergeCell ref="Z58:AA58"/>
    <mergeCell ref="AB58:AC58"/>
    <mergeCell ref="AD58:AE58"/>
    <mergeCell ref="H57:J57"/>
    <mergeCell ref="K57:O57"/>
    <mergeCell ref="P57:T57"/>
    <mergeCell ref="U57:Y57"/>
    <mergeCell ref="Z55:AA55"/>
    <mergeCell ref="AB55:AC55"/>
    <mergeCell ref="AD55:AE55"/>
    <mergeCell ref="H56:J56"/>
    <mergeCell ref="K56:O56"/>
    <mergeCell ref="P56:T56"/>
    <mergeCell ref="U56:Y56"/>
    <mergeCell ref="Z56:AA56"/>
    <mergeCell ref="AB56:AC56"/>
    <mergeCell ref="AD56:AE56"/>
    <mergeCell ref="H55:J55"/>
    <mergeCell ref="K55:O55"/>
    <mergeCell ref="P55:T55"/>
    <mergeCell ref="U55:Y55"/>
    <mergeCell ref="Z53:AA53"/>
    <mergeCell ref="AB53:AC53"/>
    <mergeCell ref="AD53:AE53"/>
    <mergeCell ref="H54:J54"/>
    <mergeCell ref="K54:O54"/>
    <mergeCell ref="P54:T54"/>
    <mergeCell ref="U54:Y54"/>
    <mergeCell ref="Z54:AA54"/>
    <mergeCell ref="AB54:AC54"/>
    <mergeCell ref="AD54:AE54"/>
    <mergeCell ref="H53:J53"/>
    <mergeCell ref="K53:O53"/>
    <mergeCell ref="P53:T53"/>
    <mergeCell ref="U53:Y53"/>
    <mergeCell ref="Z51:AA51"/>
    <mergeCell ref="AB51:AC51"/>
    <mergeCell ref="AD51:AE51"/>
    <mergeCell ref="H52:J52"/>
    <mergeCell ref="K52:O52"/>
    <mergeCell ref="P52:T52"/>
    <mergeCell ref="U52:Y52"/>
    <mergeCell ref="Z52:AA52"/>
    <mergeCell ref="AB52:AC52"/>
    <mergeCell ref="AD52:AE52"/>
    <mergeCell ref="H51:J51"/>
    <mergeCell ref="K51:O51"/>
    <mergeCell ref="P51:T51"/>
    <mergeCell ref="U51:Y51"/>
    <mergeCell ref="Z49:AA49"/>
    <mergeCell ref="AB49:AC49"/>
    <mergeCell ref="AD49:AE49"/>
    <mergeCell ref="H50:J50"/>
    <mergeCell ref="K50:O50"/>
    <mergeCell ref="P50:T50"/>
    <mergeCell ref="U50:Y50"/>
    <mergeCell ref="Z50:AA50"/>
    <mergeCell ref="AB50:AC50"/>
    <mergeCell ref="AD50:AE50"/>
    <mergeCell ref="H49:J49"/>
    <mergeCell ref="K49:O49"/>
    <mergeCell ref="P49:T49"/>
    <mergeCell ref="U49:Y49"/>
    <mergeCell ref="Z47:AA47"/>
    <mergeCell ref="AB47:AC47"/>
    <mergeCell ref="AD47:AE47"/>
    <mergeCell ref="H48:J48"/>
    <mergeCell ref="K48:O48"/>
    <mergeCell ref="P48:T48"/>
    <mergeCell ref="U48:Y48"/>
    <mergeCell ref="Z48:AA48"/>
    <mergeCell ref="AB48:AC48"/>
    <mergeCell ref="AD48:AE48"/>
    <mergeCell ref="H47:J47"/>
    <mergeCell ref="K47:O47"/>
    <mergeCell ref="P47:T47"/>
    <mergeCell ref="U47:Y47"/>
    <mergeCell ref="Z45:AA45"/>
    <mergeCell ref="AB45:AC45"/>
    <mergeCell ref="AD45:AE45"/>
    <mergeCell ref="H46:J46"/>
    <mergeCell ref="K46:O46"/>
    <mergeCell ref="P46:T46"/>
    <mergeCell ref="U46:Y46"/>
    <mergeCell ref="Z46:AA46"/>
    <mergeCell ref="AB46:AC46"/>
    <mergeCell ref="AD46:AE46"/>
    <mergeCell ref="H45:J45"/>
    <mergeCell ref="K45:O45"/>
    <mergeCell ref="P45:T45"/>
    <mergeCell ref="U45:Y45"/>
    <mergeCell ref="Z43:AA43"/>
    <mergeCell ref="AB43:AC43"/>
    <mergeCell ref="AD43:AE43"/>
    <mergeCell ref="H44:J44"/>
    <mergeCell ref="K44:O44"/>
    <mergeCell ref="P44:T44"/>
    <mergeCell ref="U44:Y44"/>
    <mergeCell ref="Z44:AA44"/>
    <mergeCell ref="AB44:AC44"/>
    <mergeCell ref="AD44:AE44"/>
    <mergeCell ref="H43:J43"/>
    <mergeCell ref="K43:O43"/>
    <mergeCell ref="P43:T43"/>
    <mergeCell ref="U43:Y43"/>
    <mergeCell ref="Z41:AA41"/>
    <mergeCell ref="AB41:AC41"/>
    <mergeCell ref="AD41:AE41"/>
    <mergeCell ref="H42:J42"/>
    <mergeCell ref="K42:O42"/>
    <mergeCell ref="P42:T42"/>
    <mergeCell ref="U42:Y42"/>
    <mergeCell ref="Z42:AA42"/>
    <mergeCell ref="AB42:AC42"/>
    <mergeCell ref="AD42:AE42"/>
    <mergeCell ref="H41:J41"/>
    <mergeCell ref="K41:O41"/>
    <mergeCell ref="P41:T41"/>
    <mergeCell ref="U41:Y41"/>
    <mergeCell ref="Z39:AA39"/>
    <mergeCell ref="AB39:AC39"/>
    <mergeCell ref="AD39:AE39"/>
    <mergeCell ref="H40:J40"/>
    <mergeCell ref="K40:O40"/>
    <mergeCell ref="P40:T40"/>
    <mergeCell ref="U40:Y40"/>
    <mergeCell ref="Z40:AA40"/>
    <mergeCell ref="AB40:AC40"/>
    <mergeCell ref="AD40:AE40"/>
    <mergeCell ref="C23:G25"/>
    <mergeCell ref="C26:G28"/>
    <mergeCell ref="C29:G31"/>
    <mergeCell ref="C32:G34"/>
    <mergeCell ref="H23:J23"/>
    <mergeCell ref="H24:J24"/>
    <mergeCell ref="H25:J25"/>
    <mergeCell ref="K19:Y20"/>
    <mergeCell ref="K21:O22"/>
    <mergeCell ref="P21:T22"/>
    <mergeCell ref="U21:Y22"/>
    <mergeCell ref="K23:O23"/>
    <mergeCell ref="K24:O24"/>
    <mergeCell ref="K25:O25"/>
    <mergeCell ref="B35:F37"/>
    <mergeCell ref="G35:G37"/>
    <mergeCell ref="C38:G40"/>
    <mergeCell ref="C41:G43"/>
    <mergeCell ref="C44:G46"/>
    <mergeCell ref="C47:G49"/>
    <mergeCell ref="C50:G52"/>
    <mergeCell ref="C53:G55"/>
    <mergeCell ref="C56:G58"/>
    <mergeCell ref="C59:G61"/>
    <mergeCell ref="C62:G64"/>
    <mergeCell ref="B19:J22"/>
    <mergeCell ref="H26:J26"/>
    <mergeCell ref="H27:J27"/>
    <mergeCell ref="H28:J28"/>
    <mergeCell ref="H29:J29"/>
    <mergeCell ref="H30:J30"/>
    <mergeCell ref="H31:J31"/>
    <mergeCell ref="B65:F67"/>
    <mergeCell ref="B68:F70"/>
    <mergeCell ref="G68:G70"/>
    <mergeCell ref="Z19:AE20"/>
    <mergeCell ref="Z21:AA22"/>
    <mergeCell ref="AB21:AC22"/>
    <mergeCell ref="AD21:AE22"/>
    <mergeCell ref="P23:T23"/>
    <mergeCell ref="U23:Y23"/>
    <mergeCell ref="P24:T24"/>
    <mergeCell ref="U24:Y24"/>
    <mergeCell ref="P25:T25"/>
    <mergeCell ref="U25:Y25"/>
    <mergeCell ref="Z23:AA23"/>
    <mergeCell ref="Z24:AA24"/>
    <mergeCell ref="Z25:AA25"/>
    <mergeCell ref="AB23:AC23"/>
    <mergeCell ref="AD23:AE23"/>
    <mergeCell ref="AB24:AC24"/>
    <mergeCell ref="AD24:AE24"/>
    <mergeCell ref="AB27:AC27"/>
    <mergeCell ref="AD27:AE27"/>
    <mergeCell ref="K26:O26"/>
    <mergeCell ref="P26:T26"/>
    <mergeCell ref="U26:Y26"/>
    <mergeCell ref="Z26:AA26"/>
    <mergeCell ref="AB25:AC25"/>
    <mergeCell ref="AD25:AE25"/>
    <mergeCell ref="AB26:AC26"/>
    <mergeCell ref="AD26:AE26"/>
    <mergeCell ref="AB28:AC28"/>
    <mergeCell ref="AD28:AE28"/>
    <mergeCell ref="K27:O27"/>
    <mergeCell ref="P27:T27"/>
    <mergeCell ref="K28:O28"/>
    <mergeCell ref="P28:T28"/>
    <mergeCell ref="U28:Y28"/>
    <mergeCell ref="Z28:AA28"/>
    <mergeCell ref="U27:Y27"/>
    <mergeCell ref="Z27:AA27"/>
    <mergeCell ref="AD29:AE29"/>
    <mergeCell ref="K30:O30"/>
    <mergeCell ref="P30:T30"/>
    <mergeCell ref="U30:Y30"/>
    <mergeCell ref="Z30:AA30"/>
    <mergeCell ref="AB30:AC30"/>
    <mergeCell ref="AD30:AE30"/>
    <mergeCell ref="K29:O29"/>
    <mergeCell ref="P29:T29"/>
    <mergeCell ref="U29:Y29"/>
    <mergeCell ref="U31:Y31"/>
    <mergeCell ref="Z31:AA31"/>
    <mergeCell ref="AB29:AC29"/>
    <mergeCell ref="Z29:AA29"/>
    <mergeCell ref="AB31:AC31"/>
    <mergeCell ref="AD31:AE31"/>
    <mergeCell ref="H32:J32"/>
    <mergeCell ref="K32:O32"/>
    <mergeCell ref="P32:T32"/>
    <mergeCell ref="U32:Y32"/>
    <mergeCell ref="Z32:AA32"/>
    <mergeCell ref="AB32:AC32"/>
    <mergeCell ref="AD32:AE32"/>
    <mergeCell ref="K31:O31"/>
    <mergeCell ref="P31:T31"/>
    <mergeCell ref="H33:J33"/>
    <mergeCell ref="K33:O33"/>
    <mergeCell ref="P33:T33"/>
    <mergeCell ref="U33:Y33"/>
    <mergeCell ref="Z33:AA33"/>
    <mergeCell ref="AB33:AC33"/>
    <mergeCell ref="AD33:AE33"/>
    <mergeCell ref="H34:J34"/>
    <mergeCell ref="K34:O34"/>
    <mergeCell ref="P34:T34"/>
    <mergeCell ref="U34:Y34"/>
    <mergeCell ref="Z34:AA34"/>
    <mergeCell ref="AB34:AC34"/>
    <mergeCell ref="AD34:AE34"/>
    <mergeCell ref="H35:J35"/>
    <mergeCell ref="K35:O35"/>
    <mergeCell ref="P35:T35"/>
    <mergeCell ref="U35:Y35"/>
    <mergeCell ref="Z35:AA35"/>
    <mergeCell ref="AB35:AC35"/>
    <mergeCell ref="AD35:AE35"/>
    <mergeCell ref="H36:J36"/>
    <mergeCell ref="K36:O36"/>
    <mergeCell ref="P36:T36"/>
    <mergeCell ref="U36:Y36"/>
    <mergeCell ref="Z36:AA36"/>
    <mergeCell ref="AB36:AC36"/>
    <mergeCell ref="AD36:AE36"/>
    <mergeCell ref="H37:J37"/>
    <mergeCell ref="K37:O37"/>
    <mergeCell ref="P37:T37"/>
    <mergeCell ref="U37:Y37"/>
    <mergeCell ref="Z37:AA37"/>
    <mergeCell ref="AB37:AC37"/>
    <mergeCell ref="AD37:AE37"/>
    <mergeCell ref="H38:J38"/>
    <mergeCell ref="K38:O38"/>
    <mergeCell ref="P38:T38"/>
    <mergeCell ref="U38:Y38"/>
    <mergeCell ref="Z38:AA38"/>
    <mergeCell ref="AB38:AC38"/>
    <mergeCell ref="AD38:AE38"/>
    <mergeCell ref="H39:J39"/>
    <mergeCell ref="K39:O39"/>
    <mergeCell ref="P39:T39"/>
    <mergeCell ref="U39:Y39"/>
  </mergeCells>
  <printOptions/>
  <pageMargins left="1.1811023622047245" right="0.5905511811023623" top="0.7874015748031497" bottom="0.5905511811023623" header="0.5118110236220472" footer="0.5118110236220472"/>
  <pageSetup horizontalDpi="600" verticalDpi="600" orientation="portrait" paperSize="9" scale="73" r:id="rId1"/>
  <headerFooter alignWithMargins="0">
    <oddFooter>&amp;C&amp;16 4</oddFooter>
  </headerFooter>
</worksheet>
</file>

<file path=xl/worksheets/sheet6.xml><?xml version="1.0" encoding="utf-8"?>
<worksheet xmlns="http://schemas.openxmlformats.org/spreadsheetml/2006/main" xmlns:r="http://schemas.openxmlformats.org/officeDocument/2006/relationships">
  <dimension ref="A1:AC47"/>
  <sheetViews>
    <sheetView workbookViewId="0" topLeftCell="A1">
      <selection activeCell="A1" sqref="A1"/>
    </sheetView>
  </sheetViews>
  <sheetFormatPr defaultColWidth="8.796875" defaultRowHeight="14.25"/>
  <cols>
    <col min="1" max="30" width="3.59765625" style="0" customWidth="1"/>
    <col min="31" max="16384" width="10.59765625" style="0" customWidth="1"/>
  </cols>
  <sheetData>
    <row r="1" ht="28.5">
      <c r="A1" s="2"/>
    </row>
    <row r="3" ht="24">
      <c r="B3" s="1" t="s">
        <v>75</v>
      </c>
    </row>
    <row r="4" ht="19.5" customHeight="1"/>
    <row r="5" spans="2:29" ht="19.5" customHeight="1" thickBot="1">
      <c r="B5" s="3"/>
      <c r="C5" s="3"/>
      <c r="D5" s="3"/>
      <c r="E5" s="3"/>
      <c r="F5" s="3"/>
      <c r="G5" s="3"/>
      <c r="H5" s="3"/>
      <c r="I5" s="3"/>
      <c r="J5" s="3"/>
      <c r="K5" s="3"/>
      <c r="L5" s="3"/>
      <c r="M5" s="3"/>
      <c r="N5" s="3"/>
      <c r="O5" s="3"/>
      <c r="P5" s="3"/>
      <c r="Q5" s="3"/>
      <c r="R5" s="3"/>
      <c r="S5" s="3"/>
      <c r="T5" s="3"/>
      <c r="U5" s="3"/>
      <c r="V5" s="3"/>
      <c r="W5" s="3"/>
      <c r="X5" s="369" t="s">
        <v>74</v>
      </c>
      <c r="Y5" s="370"/>
      <c r="Z5" s="370"/>
      <c r="AA5" s="370"/>
      <c r="AB5" s="370"/>
      <c r="AC5" s="370"/>
    </row>
    <row r="6" spans="2:29" ht="19.5" customHeight="1" thickTop="1">
      <c r="B6" s="186"/>
      <c r="C6" s="187"/>
      <c r="D6" s="187"/>
      <c r="E6" s="187"/>
      <c r="F6" s="187"/>
      <c r="G6" s="187"/>
      <c r="H6" s="188"/>
      <c r="I6" s="156" t="s">
        <v>76</v>
      </c>
      <c r="J6" s="157"/>
      <c r="K6" s="157"/>
      <c r="L6" s="157"/>
      <c r="M6" s="157"/>
      <c r="N6" s="157"/>
      <c r="O6" s="157"/>
      <c r="P6" s="157"/>
      <c r="Q6" s="157"/>
      <c r="R6" s="157"/>
      <c r="S6" s="157"/>
      <c r="T6" s="157"/>
      <c r="U6" s="157"/>
      <c r="V6" s="157"/>
      <c r="W6" s="158"/>
      <c r="X6" s="157" t="s">
        <v>72</v>
      </c>
      <c r="Y6" s="157"/>
      <c r="Z6" s="157"/>
      <c r="AA6" s="157"/>
      <c r="AB6" s="157"/>
      <c r="AC6" s="183"/>
    </row>
    <row r="7" spans="2:29" ht="19.5" customHeight="1">
      <c r="B7" s="189"/>
      <c r="C7" s="190"/>
      <c r="D7" s="190"/>
      <c r="E7" s="190"/>
      <c r="F7" s="190"/>
      <c r="G7" s="190"/>
      <c r="H7" s="191"/>
      <c r="I7" s="162"/>
      <c r="J7" s="163"/>
      <c r="K7" s="163"/>
      <c r="L7" s="163"/>
      <c r="M7" s="163"/>
      <c r="N7" s="163"/>
      <c r="O7" s="163"/>
      <c r="P7" s="163"/>
      <c r="Q7" s="163"/>
      <c r="R7" s="163"/>
      <c r="S7" s="163"/>
      <c r="T7" s="163"/>
      <c r="U7" s="163"/>
      <c r="V7" s="163"/>
      <c r="W7" s="164"/>
      <c r="X7" s="163"/>
      <c r="Y7" s="163"/>
      <c r="Z7" s="163"/>
      <c r="AA7" s="163"/>
      <c r="AB7" s="163"/>
      <c r="AC7" s="185"/>
    </row>
    <row r="8" spans="2:29" ht="19.5" customHeight="1">
      <c r="B8" s="189"/>
      <c r="C8" s="190"/>
      <c r="D8" s="190"/>
      <c r="E8" s="190"/>
      <c r="F8" s="190"/>
      <c r="G8" s="190"/>
      <c r="H8" s="191"/>
      <c r="I8" s="386" t="s">
        <v>39</v>
      </c>
      <c r="J8" s="309"/>
      <c r="K8" s="309"/>
      <c r="L8" s="309"/>
      <c r="M8" s="310"/>
      <c r="N8" s="160" t="s">
        <v>40</v>
      </c>
      <c r="O8" s="160"/>
      <c r="P8" s="160"/>
      <c r="Q8" s="160"/>
      <c r="R8" s="312"/>
      <c r="S8" s="160" t="s">
        <v>73</v>
      </c>
      <c r="T8" s="160"/>
      <c r="U8" s="160"/>
      <c r="V8" s="160"/>
      <c r="W8" s="161"/>
      <c r="X8" s="309" t="s">
        <v>39</v>
      </c>
      <c r="Y8" s="310"/>
      <c r="Z8" s="160" t="s">
        <v>40</v>
      </c>
      <c r="AA8" s="312"/>
      <c r="AB8" s="160" t="s">
        <v>43</v>
      </c>
      <c r="AC8" s="184"/>
    </row>
    <row r="9" spans="2:29" ht="19.5" customHeight="1" thickBot="1">
      <c r="B9" s="192"/>
      <c r="C9" s="193"/>
      <c r="D9" s="193"/>
      <c r="E9" s="193"/>
      <c r="F9" s="193"/>
      <c r="G9" s="193"/>
      <c r="H9" s="194"/>
      <c r="I9" s="195"/>
      <c r="J9" s="196"/>
      <c r="K9" s="196"/>
      <c r="L9" s="196"/>
      <c r="M9" s="311"/>
      <c r="N9" s="196"/>
      <c r="O9" s="196"/>
      <c r="P9" s="196"/>
      <c r="Q9" s="196"/>
      <c r="R9" s="311"/>
      <c r="S9" s="196"/>
      <c r="T9" s="196"/>
      <c r="U9" s="196"/>
      <c r="V9" s="196"/>
      <c r="W9" s="197"/>
      <c r="X9" s="196"/>
      <c r="Y9" s="311"/>
      <c r="Z9" s="196"/>
      <c r="AA9" s="311"/>
      <c r="AB9" s="196"/>
      <c r="AC9" s="313"/>
    </row>
    <row r="10" spans="2:29" ht="19.5" customHeight="1" thickTop="1">
      <c r="B10" s="12"/>
      <c r="C10" s="137" t="s">
        <v>23</v>
      </c>
      <c r="D10" s="138"/>
      <c r="E10" s="138"/>
      <c r="F10" s="138"/>
      <c r="G10" s="138"/>
      <c r="H10" s="139"/>
      <c r="I10" s="168">
        <v>33821</v>
      </c>
      <c r="J10" s="169"/>
      <c r="K10" s="169"/>
      <c r="L10" s="169"/>
      <c r="M10" s="385"/>
      <c r="N10" s="394">
        <v>15551</v>
      </c>
      <c r="O10" s="169"/>
      <c r="P10" s="169"/>
      <c r="Q10" s="169"/>
      <c r="R10" s="385"/>
      <c r="S10" s="169">
        <f>N10-I10</f>
        <v>-18270</v>
      </c>
      <c r="T10" s="169"/>
      <c r="U10" s="169"/>
      <c r="V10" s="169"/>
      <c r="W10" s="170"/>
      <c r="X10" s="209">
        <v>2</v>
      </c>
      <c r="Y10" s="385"/>
      <c r="Z10" s="169">
        <v>1</v>
      </c>
      <c r="AA10" s="385"/>
      <c r="AB10" s="169">
        <f>Z10-X10</f>
        <v>-1</v>
      </c>
      <c r="AC10" s="393"/>
    </row>
    <row r="11" spans="2:29" ht="19.5" customHeight="1">
      <c r="B11" s="12"/>
      <c r="C11" s="140" t="s">
        <v>24</v>
      </c>
      <c r="D11" s="141"/>
      <c r="E11" s="141"/>
      <c r="F11" s="141"/>
      <c r="G11" s="141"/>
      <c r="H11" s="142"/>
      <c r="I11" s="171">
        <v>0</v>
      </c>
      <c r="J11" s="172"/>
      <c r="K11" s="172"/>
      <c r="L11" s="172"/>
      <c r="M11" s="379"/>
      <c r="N11" s="381">
        <v>0</v>
      </c>
      <c r="O11" s="172"/>
      <c r="P11" s="172"/>
      <c r="Q11" s="172"/>
      <c r="R11" s="379"/>
      <c r="S11" s="172">
        <f>N11-I11</f>
        <v>0</v>
      </c>
      <c r="T11" s="172"/>
      <c r="U11" s="172"/>
      <c r="V11" s="172"/>
      <c r="W11" s="173"/>
      <c r="X11" s="172">
        <v>0</v>
      </c>
      <c r="Y11" s="379"/>
      <c r="Z11" s="172">
        <v>0</v>
      </c>
      <c r="AA11" s="379"/>
      <c r="AB11" s="172">
        <f>Z11-X11</f>
        <v>0</v>
      </c>
      <c r="AC11" s="380"/>
    </row>
    <row r="12" spans="2:29" ht="19.5" customHeight="1">
      <c r="B12" s="12"/>
      <c r="C12" s="140" t="s">
        <v>25</v>
      </c>
      <c r="D12" s="141"/>
      <c r="E12" s="141"/>
      <c r="F12" s="141"/>
      <c r="G12" s="141"/>
      <c r="H12" s="142"/>
      <c r="I12" s="171">
        <v>212932</v>
      </c>
      <c r="J12" s="172"/>
      <c r="K12" s="172"/>
      <c r="L12" s="172"/>
      <c r="M12" s="379"/>
      <c r="N12" s="381">
        <v>365699</v>
      </c>
      <c r="O12" s="172"/>
      <c r="P12" s="172"/>
      <c r="Q12" s="172"/>
      <c r="R12" s="379"/>
      <c r="S12" s="172">
        <f>N12-I12</f>
        <v>152767</v>
      </c>
      <c r="T12" s="172"/>
      <c r="U12" s="172"/>
      <c r="V12" s="172"/>
      <c r="W12" s="173"/>
      <c r="X12" s="172">
        <v>1</v>
      </c>
      <c r="Y12" s="379"/>
      <c r="Z12" s="172">
        <v>1</v>
      </c>
      <c r="AA12" s="379"/>
      <c r="AB12" s="172">
        <f>Z12-X12</f>
        <v>0</v>
      </c>
      <c r="AC12" s="380"/>
    </row>
    <row r="13" spans="2:29" ht="19.5" customHeight="1">
      <c r="B13" s="12"/>
      <c r="C13" s="151" t="s">
        <v>26</v>
      </c>
      <c r="D13" s="152"/>
      <c r="E13" s="152"/>
      <c r="F13" s="152"/>
      <c r="G13" s="141"/>
      <c r="H13" s="142"/>
      <c r="I13" s="171">
        <v>650705</v>
      </c>
      <c r="J13" s="172"/>
      <c r="K13" s="172"/>
      <c r="L13" s="172"/>
      <c r="M13" s="379"/>
      <c r="N13" s="381">
        <v>674986</v>
      </c>
      <c r="O13" s="172"/>
      <c r="P13" s="172"/>
      <c r="Q13" s="172"/>
      <c r="R13" s="379"/>
      <c r="S13" s="172">
        <f>N13-I13</f>
        <v>24281</v>
      </c>
      <c r="T13" s="172"/>
      <c r="U13" s="172"/>
      <c r="V13" s="172"/>
      <c r="W13" s="173"/>
      <c r="X13" s="172">
        <v>1</v>
      </c>
      <c r="Y13" s="379"/>
      <c r="Z13" s="172">
        <v>1</v>
      </c>
      <c r="AA13" s="379"/>
      <c r="AB13" s="172">
        <f>Z13-X13</f>
        <v>0</v>
      </c>
      <c r="AC13" s="380"/>
    </row>
    <row r="14" spans="2:29" ht="19.5" customHeight="1" thickBot="1">
      <c r="B14" s="395" t="s">
        <v>35</v>
      </c>
      <c r="C14" s="396"/>
      <c r="D14" s="396"/>
      <c r="E14" s="396"/>
      <c r="F14" s="396"/>
      <c r="G14" s="396"/>
      <c r="H14" s="6"/>
      <c r="I14" s="387">
        <f>SUM(I10:M13)</f>
        <v>897458</v>
      </c>
      <c r="J14" s="388"/>
      <c r="K14" s="388"/>
      <c r="L14" s="388"/>
      <c r="M14" s="389"/>
      <c r="N14" s="390">
        <f>SUM(N10:R13)</f>
        <v>1056236</v>
      </c>
      <c r="O14" s="388"/>
      <c r="P14" s="388"/>
      <c r="Q14" s="388"/>
      <c r="R14" s="389"/>
      <c r="S14" s="388">
        <f>N14-I14</f>
        <v>158778</v>
      </c>
      <c r="T14" s="388"/>
      <c r="U14" s="388"/>
      <c r="V14" s="388"/>
      <c r="W14" s="391"/>
      <c r="X14" s="388">
        <f>SUM(X10:Y13)</f>
        <v>4</v>
      </c>
      <c r="Y14" s="389"/>
      <c r="Z14" s="388">
        <f>SUM(Z10:AA13)</f>
        <v>3</v>
      </c>
      <c r="AA14" s="389"/>
      <c r="AB14" s="388">
        <f>Z14-X14</f>
        <v>-1</v>
      </c>
      <c r="AC14" s="392"/>
    </row>
    <row r="15" ht="19.5" customHeight="1" thickTop="1"/>
    <row r="16" ht="19.5" customHeight="1"/>
    <row r="17" ht="24">
      <c r="B17" s="1" t="s">
        <v>77</v>
      </c>
    </row>
    <row r="18" ht="19.5" customHeight="1"/>
    <row r="19" spans="2:29" ht="19.5" customHeight="1" thickBot="1">
      <c r="B19" s="3"/>
      <c r="C19" s="3"/>
      <c r="D19" s="3"/>
      <c r="E19" s="3"/>
      <c r="F19" s="3"/>
      <c r="G19" s="3"/>
      <c r="H19" s="3"/>
      <c r="I19" s="3"/>
      <c r="J19" s="3"/>
      <c r="K19" s="3"/>
      <c r="L19" s="3"/>
      <c r="M19" s="3"/>
      <c r="N19" s="3"/>
      <c r="O19" s="3"/>
      <c r="P19" s="3"/>
      <c r="Q19" s="3"/>
      <c r="R19" s="3"/>
      <c r="S19" s="3"/>
      <c r="T19" s="3"/>
      <c r="U19" s="3"/>
      <c r="V19" s="3"/>
      <c r="W19" s="3"/>
      <c r="X19" s="369" t="s">
        <v>74</v>
      </c>
      <c r="Y19" s="370"/>
      <c r="Z19" s="370"/>
      <c r="AA19" s="370"/>
      <c r="AB19" s="370"/>
      <c r="AC19" s="370"/>
    </row>
    <row r="20" spans="2:29" ht="19.5" customHeight="1" thickTop="1">
      <c r="B20" s="186"/>
      <c r="C20" s="187"/>
      <c r="D20" s="187"/>
      <c r="E20" s="187"/>
      <c r="F20" s="187"/>
      <c r="G20" s="187"/>
      <c r="H20" s="188"/>
      <c r="I20" s="156" t="s">
        <v>78</v>
      </c>
      <c r="J20" s="157"/>
      <c r="K20" s="157"/>
      <c r="L20" s="157"/>
      <c r="M20" s="157"/>
      <c r="N20" s="157"/>
      <c r="O20" s="157"/>
      <c r="P20" s="157"/>
      <c r="Q20" s="157"/>
      <c r="R20" s="157"/>
      <c r="S20" s="157"/>
      <c r="T20" s="157"/>
      <c r="U20" s="157"/>
      <c r="V20" s="157"/>
      <c r="W20" s="158"/>
      <c r="X20" s="157" t="s">
        <v>72</v>
      </c>
      <c r="Y20" s="157"/>
      <c r="Z20" s="157"/>
      <c r="AA20" s="157"/>
      <c r="AB20" s="157"/>
      <c r="AC20" s="183"/>
    </row>
    <row r="21" spans="2:29" ht="19.5" customHeight="1">
      <c r="B21" s="189"/>
      <c r="C21" s="190"/>
      <c r="D21" s="190"/>
      <c r="E21" s="190"/>
      <c r="F21" s="190"/>
      <c r="G21" s="190"/>
      <c r="H21" s="191"/>
      <c r="I21" s="162"/>
      <c r="J21" s="163"/>
      <c r="K21" s="163"/>
      <c r="L21" s="163"/>
      <c r="M21" s="163"/>
      <c r="N21" s="163"/>
      <c r="O21" s="163"/>
      <c r="P21" s="163"/>
      <c r="Q21" s="163"/>
      <c r="R21" s="163"/>
      <c r="S21" s="163"/>
      <c r="T21" s="163"/>
      <c r="U21" s="163"/>
      <c r="V21" s="163"/>
      <c r="W21" s="164"/>
      <c r="X21" s="163"/>
      <c r="Y21" s="163"/>
      <c r="Z21" s="163"/>
      <c r="AA21" s="163"/>
      <c r="AB21" s="163"/>
      <c r="AC21" s="185"/>
    </row>
    <row r="22" spans="2:29" ht="19.5" customHeight="1">
      <c r="B22" s="189"/>
      <c r="C22" s="190"/>
      <c r="D22" s="190"/>
      <c r="E22" s="190"/>
      <c r="F22" s="190"/>
      <c r="G22" s="190"/>
      <c r="H22" s="191"/>
      <c r="I22" s="386" t="s">
        <v>39</v>
      </c>
      <c r="J22" s="309"/>
      <c r="K22" s="309"/>
      <c r="L22" s="309"/>
      <c r="M22" s="310"/>
      <c r="N22" s="160" t="s">
        <v>40</v>
      </c>
      <c r="O22" s="160"/>
      <c r="P22" s="160"/>
      <c r="Q22" s="160"/>
      <c r="R22" s="312"/>
      <c r="S22" s="160" t="s">
        <v>73</v>
      </c>
      <c r="T22" s="160"/>
      <c r="U22" s="160"/>
      <c r="V22" s="160"/>
      <c r="W22" s="161"/>
      <c r="X22" s="309" t="s">
        <v>39</v>
      </c>
      <c r="Y22" s="310"/>
      <c r="Z22" s="160" t="s">
        <v>40</v>
      </c>
      <c r="AA22" s="312"/>
      <c r="AB22" s="160" t="s">
        <v>43</v>
      </c>
      <c r="AC22" s="184"/>
    </row>
    <row r="23" spans="2:29" ht="19.5" customHeight="1" thickBot="1">
      <c r="B23" s="192"/>
      <c r="C23" s="193"/>
      <c r="D23" s="193"/>
      <c r="E23" s="193"/>
      <c r="F23" s="193"/>
      <c r="G23" s="193"/>
      <c r="H23" s="194"/>
      <c r="I23" s="195"/>
      <c r="J23" s="196"/>
      <c r="K23" s="196"/>
      <c r="L23" s="196"/>
      <c r="M23" s="311"/>
      <c r="N23" s="196"/>
      <c r="O23" s="196"/>
      <c r="P23" s="196"/>
      <c r="Q23" s="196"/>
      <c r="R23" s="311"/>
      <c r="S23" s="196"/>
      <c r="T23" s="196"/>
      <c r="U23" s="196"/>
      <c r="V23" s="196"/>
      <c r="W23" s="197"/>
      <c r="X23" s="196"/>
      <c r="Y23" s="311"/>
      <c r="Z23" s="196"/>
      <c r="AA23" s="311"/>
      <c r="AB23" s="196"/>
      <c r="AC23" s="313"/>
    </row>
    <row r="24" spans="2:29" ht="19.5" customHeight="1" thickTop="1">
      <c r="B24" s="12"/>
      <c r="C24" s="137" t="s">
        <v>23</v>
      </c>
      <c r="D24" s="138"/>
      <c r="E24" s="138"/>
      <c r="F24" s="138"/>
      <c r="G24" s="138"/>
      <c r="H24" s="139"/>
      <c r="I24" s="168">
        <v>0</v>
      </c>
      <c r="J24" s="169"/>
      <c r="K24" s="169"/>
      <c r="L24" s="169"/>
      <c r="M24" s="385"/>
      <c r="N24" s="394">
        <v>0</v>
      </c>
      <c r="O24" s="169"/>
      <c r="P24" s="169"/>
      <c r="Q24" s="169"/>
      <c r="R24" s="385"/>
      <c r="S24" s="169">
        <f>N24-I24</f>
        <v>0</v>
      </c>
      <c r="T24" s="169"/>
      <c r="U24" s="169"/>
      <c r="V24" s="169"/>
      <c r="W24" s="170"/>
      <c r="X24" s="209">
        <v>0</v>
      </c>
      <c r="Y24" s="385"/>
      <c r="Z24" s="169">
        <v>0</v>
      </c>
      <c r="AA24" s="385"/>
      <c r="AB24" s="169">
        <f>Z24-X24</f>
        <v>0</v>
      </c>
      <c r="AC24" s="393"/>
    </row>
    <row r="25" spans="2:29" ht="19.5" customHeight="1">
      <c r="B25" s="12"/>
      <c r="C25" s="140" t="s">
        <v>24</v>
      </c>
      <c r="D25" s="141"/>
      <c r="E25" s="141"/>
      <c r="F25" s="141"/>
      <c r="G25" s="141"/>
      <c r="H25" s="142"/>
      <c r="I25" s="171">
        <v>0</v>
      </c>
      <c r="J25" s="172"/>
      <c r="K25" s="172"/>
      <c r="L25" s="172"/>
      <c r="M25" s="379"/>
      <c r="N25" s="381">
        <v>0</v>
      </c>
      <c r="O25" s="172"/>
      <c r="P25" s="172"/>
      <c r="Q25" s="172"/>
      <c r="R25" s="379"/>
      <c r="S25" s="172">
        <f>N25-I25</f>
        <v>0</v>
      </c>
      <c r="T25" s="172"/>
      <c r="U25" s="172"/>
      <c r="V25" s="172"/>
      <c r="W25" s="173"/>
      <c r="X25" s="172">
        <v>0</v>
      </c>
      <c r="Y25" s="379"/>
      <c r="Z25" s="172">
        <v>0</v>
      </c>
      <c r="AA25" s="379"/>
      <c r="AB25" s="172">
        <f>Z25-X25</f>
        <v>0</v>
      </c>
      <c r="AC25" s="380"/>
    </row>
    <row r="26" spans="2:29" ht="19.5" customHeight="1">
      <c r="B26" s="12"/>
      <c r="C26" s="140" t="s">
        <v>25</v>
      </c>
      <c r="D26" s="141"/>
      <c r="E26" s="141"/>
      <c r="F26" s="141"/>
      <c r="G26" s="141"/>
      <c r="H26" s="142"/>
      <c r="I26" s="171">
        <v>0</v>
      </c>
      <c r="J26" s="172"/>
      <c r="K26" s="172"/>
      <c r="L26" s="172"/>
      <c r="M26" s="379"/>
      <c r="N26" s="381">
        <v>0</v>
      </c>
      <c r="O26" s="172"/>
      <c r="P26" s="172"/>
      <c r="Q26" s="172"/>
      <c r="R26" s="379"/>
      <c r="S26" s="172">
        <f>N26-I26</f>
        <v>0</v>
      </c>
      <c r="T26" s="172"/>
      <c r="U26" s="172"/>
      <c r="V26" s="172"/>
      <c r="W26" s="173"/>
      <c r="X26" s="172">
        <v>0</v>
      </c>
      <c r="Y26" s="379"/>
      <c r="Z26" s="172">
        <v>0</v>
      </c>
      <c r="AA26" s="379"/>
      <c r="AB26" s="172">
        <f>Z26-X26</f>
        <v>0</v>
      </c>
      <c r="AC26" s="380"/>
    </row>
    <row r="27" spans="2:29" ht="19.5" customHeight="1">
      <c r="B27" s="12"/>
      <c r="C27" s="151" t="s">
        <v>26</v>
      </c>
      <c r="D27" s="152"/>
      <c r="E27" s="152"/>
      <c r="F27" s="152"/>
      <c r="G27" s="141"/>
      <c r="H27" s="142"/>
      <c r="I27" s="171">
        <v>0</v>
      </c>
      <c r="J27" s="172"/>
      <c r="K27" s="172"/>
      <c r="L27" s="172"/>
      <c r="M27" s="379"/>
      <c r="N27" s="381">
        <v>0</v>
      </c>
      <c r="O27" s="172"/>
      <c r="P27" s="172"/>
      <c r="Q27" s="172"/>
      <c r="R27" s="379"/>
      <c r="S27" s="172">
        <f>N27-I27</f>
        <v>0</v>
      </c>
      <c r="T27" s="172"/>
      <c r="U27" s="172"/>
      <c r="V27" s="172"/>
      <c r="W27" s="173"/>
      <c r="X27" s="172">
        <v>0</v>
      </c>
      <c r="Y27" s="379"/>
      <c r="Z27" s="172">
        <v>0</v>
      </c>
      <c r="AA27" s="379"/>
      <c r="AB27" s="172">
        <f>Z27-X27</f>
        <v>0</v>
      </c>
      <c r="AC27" s="380"/>
    </row>
    <row r="28" spans="2:29" ht="19.5" customHeight="1" thickBot="1">
      <c r="B28" s="395" t="s">
        <v>35</v>
      </c>
      <c r="C28" s="396"/>
      <c r="D28" s="396"/>
      <c r="E28" s="396"/>
      <c r="F28" s="396"/>
      <c r="G28" s="396"/>
      <c r="H28" s="6"/>
      <c r="I28" s="387">
        <f>SUM(I24:M27)</f>
        <v>0</v>
      </c>
      <c r="J28" s="388"/>
      <c r="K28" s="388"/>
      <c r="L28" s="388"/>
      <c r="M28" s="389"/>
      <c r="N28" s="390">
        <f>SUM(N24:R27)</f>
        <v>0</v>
      </c>
      <c r="O28" s="388"/>
      <c r="P28" s="388"/>
      <c r="Q28" s="388"/>
      <c r="R28" s="389"/>
      <c r="S28" s="388">
        <f>N28-I28</f>
        <v>0</v>
      </c>
      <c r="T28" s="388"/>
      <c r="U28" s="388"/>
      <c r="V28" s="388"/>
      <c r="W28" s="391"/>
      <c r="X28" s="388">
        <f>SUM(X24:Y27)</f>
        <v>0</v>
      </c>
      <c r="Y28" s="389"/>
      <c r="Z28" s="388">
        <f>SUM(Z24:AA27)</f>
        <v>0</v>
      </c>
      <c r="AA28" s="389"/>
      <c r="AB28" s="388">
        <f>Z28-X28</f>
        <v>0</v>
      </c>
      <c r="AC28" s="392"/>
    </row>
    <row r="29" ht="19.5" customHeight="1" thickTop="1"/>
    <row r="30" ht="19.5" customHeight="1"/>
    <row r="31" ht="24">
      <c r="B31" s="1" t="s">
        <v>79</v>
      </c>
    </row>
    <row r="32" ht="19.5" customHeight="1"/>
    <row r="33" spans="2:29" ht="19.5" customHeight="1" thickBot="1">
      <c r="B33" s="3"/>
      <c r="C33" s="3"/>
      <c r="D33" s="3"/>
      <c r="E33" s="3"/>
      <c r="F33" s="3"/>
      <c r="G33" s="3"/>
      <c r="H33" s="3"/>
      <c r="I33" s="3"/>
      <c r="J33" s="3"/>
      <c r="K33" s="3"/>
      <c r="L33" s="3"/>
      <c r="M33" s="3"/>
      <c r="N33" s="3"/>
      <c r="O33" s="3"/>
      <c r="P33" s="3"/>
      <c r="Q33" s="3"/>
      <c r="R33" s="3"/>
      <c r="S33" s="3"/>
      <c r="T33" s="3"/>
      <c r="U33" s="3"/>
      <c r="V33" s="3"/>
      <c r="W33" s="3"/>
      <c r="X33" s="369" t="s">
        <v>74</v>
      </c>
      <c r="Y33" s="370"/>
      <c r="Z33" s="370"/>
      <c r="AA33" s="370"/>
      <c r="AB33" s="370"/>
      <c r="AC33" s="370"/>
    </row>
    <row r="34" spans="2:29" ht="19.5" customHeight="1" thickTop="1">
      <c r="B34" s="186"/>
      <c r="C34" s="187"/>
      <c r="D34" s="187"/>
      <c r="E34" s="187"/>
      <c r="F34" s="187"/>
      <c r="G34" s="187"/>
      <c r="H34" s="188"/>
      <c r="I34" s="156" t="s">
        <v>80</v>
      </c>
      <c r="J34" s="157"/>
      <c r="K34" s="157"/>
      <c r="L34" s="157"/>
      <c r="M34" s="157"/>
      <c r="N34" s="157"/>
      <c r="O34" s="157"/>
      <c r="P34" s="157"/>
      <c r="Q34" s="157"/>
      <c r="R34" s="157"/>
      <c r="S34" s="157"/>
      <c r="T34" s="157"/>
      <c r="U34" s="157"/>
      <c r="V34" s="157"/>
      <c r="W34" s="158"/>
      <c r="X34" s="157" t="s">
        <v>72</v>
      </c>
      <c r="Y34" s="157"/>
      <c r="Z34" s="157"/>
      <c r="AA34" s="157"/>
      <c r="AB34" s="157"/>
      <c r="AC34" s="183"/>
    </row>
    <row r="35" spans="2:29" ht="19.5" customHeight="1">
      <c r="B35" s="189"/>
      <c r="C35" s="190"/>
      <c r="D35" s="190"/>
      <c r="E35" s="190"/>
      <c r="F35" s="190"/>
      <c r="G35" s="190"/>
      <c r="H35" s="191"/>
      <c r="I35" s="162"/>
      <c r="J35" s="163"/>
      <c r="K35" s="163"/>
      <c r="L35" s="163"/>
      <c r="M35" s="163"/>
      <c r="N35" s="163"/>
      <c r="O35" s="163"/>
      <c r="P35" s="163"/>
      <c r="Q35" s="163"/>
      <c r="R35" s="163"/>
      <c r="S35" s="163"/>
      <c r="T35" s="163"/>
      <c r="U35" s="163"/>
      <c r="V35" s="163"/>
      <c r="W35" s="164"/>
      <c r="X35" s="163"/>
      <c r="Y35" s="163"/>
      <c r="Z35" s="163"/>
      <c r="AA35" s="163"/>
      <c r="AB35" s="163"/>
      <c r="AC35" s="185"/>
    </row>
    <row r="36" spans="2:29" ht="19.5" customHeight="1">
      <c r="B36" s="189"/>
      <c r="C36" s="190"/>
      <c r="D36" s="190"/>
      <c r="E36" s="190"/>
      <c r="F36" s="190"/>
      <c r="G36" s="190"/>
      <c r="H36" s="191"/>
      <c r="I36" s="386" t="s">
        <v>39</v>
      </c>
      <c r="J36" s="309"/>
      <c r="K36" s="309"/>
      <c r="L36" s="309"/>
      <c r="M36" s="310"/>
      <c r="N36" s="160" t="s">
        <v>40</v>
      </c>
      <c r="O36" s="160"/>
      <c r="P36" s="160"/>
      <c r="Q36" s="160"/>
      <c r="R36" s="312"/>
      <c r="S36" s="160" t="s">
        <v>73</v>
      </c>
      <c r="T36" s="160"/>
      <c r="U36" s="160"/>
      <c r="V36" s="160"/>
      <c r="W36" s="161"/>
      <c r="X36" s="309" t="s">
        <v>39</v>
      </c>
      <c r="Y36" s="310"/>
      <c r="Z36" s="160" t="s">
        <v>40</v>
      </c>
      <c r="AA36" s="312"/>
      <c r="AB36" s="160" t="s">
        <v>43</v>
      </c>
      <c r="AC36" s="184"/>
    </row>
    <row r="37" spans="2:29" ht="19.5" customHeight="1" thickBot="1">
      <c r="B37" s="192"/>
      <c r="C37" s="193"/>
      <c r="D37" s="193"/>
      <c r="E37" s="193"/>
      <c r="F37" s="193"/>
      <c r="G37" s="193"/>
      <c r="H37" s="194"/>
      <c r="I37" s="195"/>
      <c r="J37" s="196"/>
      <c r="K37" s="196"/>
      <c r="L37" s="196"/>
      <c r="M37" s="311"/>
      <c r="N37" s="196"/>
      <c r="O37" s="196"/>
      <c r="P37" s="196"/>
      <c r="Q37" s="196"/>
      <c r="R37" s="311"/>
      <c r="S37" s="196"/>
      <c r="T37" s="196"/>
      <c r="U37" s="196"/>
      <c r="V37" s="196"/>
      <c r="W37" s="197"/>
      <c r="X37" s="196"/>
      <c r="Y37" s="311"/>
      <c r="Z37" s="196"/>
      <c r="AA37" s="311"/>
      <c r="AB37" s="196"/>
      <c r="AC37" s="313"/>
    </row>
    <row r="38" spans="2:29" ht="19.5" customHeight="1" thickTop="1">
      <c r="B38" s="13"/>
      <c r="C38" s="132" t="s">
        <v>27</v>
      </c>
      <c r="D38" s="130"/>
      <c r="E38" s="130"/>
      <c r="F38" s="130"/>
      <c r="G38" s="131"/>
      <c r="H38" s="153"/>
      <c r="I38" s="168">
        <v>0</v>
      </c>
      <c r="J38" s="169"/>
      <c r="K38" s="169"/>
      <c r="L38" s="169"/>
      <c r="M38" s="385"/>
      <c r="N38" s="394">
        <v>0</v>
      </c>
      <c r="O38" s="169"/>
      <c r="P38" s="169"/>
      <c r="Q38" s="169"/>
      <c r="R38" s="385"/>
      <c r="S38" s="169">
        <f aca="true" t="shared" si="0" ref="S38:S47">N38-I38</f>
        <v>0</v>
      </c>
      <c r="T38" s="169"/>
      <c r="U38" s="169"/>
      <c r="V38" s="169"/>
      <c r="W38" s="170"/>
      <c r="X38" s="209">
        <v>0</v>
      </c>
      <c r="Y38" s="385"/>
      <c r="Z38" s="169">
        <v>0</v>
      </c>
      <c r="AA38" s="385"/>
      <c r="AB38" s="169">
        <f aca="true" t="shared" si="1" ref="AB38:AB47">Z38-X38</f>
        <v>0</v>
      </c>
      <c r="AC38" s="393"/>
    </row>
    <row r="39" spans="2:29" ht="19.5" customHeight="1">
      <c r="B39" s="12"/>
      <c r="C39" s="151" t="s">
        <v>26</v>
      </c>
      <c r="D39" s="152"/>
      <c r="E39" s="152"/>
      <c r="F39" s="152"/>
      <c r="G39" s="141"/>
      <c r="H39" s="142"/>
      <c r="I39" s="171">
        <v>0</v>
      </c>
      <c r="J39" s="172"/>
      <c r="K39" s="172"/>
      <c r="L39" s="172"/>
      <c r="M39" s="379"/>
      <c r="N39" s="381">
        <v>0</v>
      </c>
      <c r="O39" s="172"/>
      <c r="P39" s="172"/>
      <c r="Q39" s="172"/>
      <c r="R39" s="379"/>
      <c r="S39" s="172">
        <f t="shared" si="0"/>
        <v>0</v>
      </c>
      <c r="T39" s="172"/>
      <c r="U39" s="172"/>
      <c r="V39" s="172"/>
      <c r="W39" s="173"/>
      <c r="X39" s="172">
        <v>0</v>
      </c>
      <c r="Y39" s="379"/>
      <c r="Z39" s="172">
        <v>0</v>
      </c>
      <c r="AA39" s="379"/>
      <c r="AB39" s="172">
        <f t="shared" si="1"/>
        <v>0</v>
      </c>
      <c r="AC39" s="380"/>
    </row>
    <row r="40" spans="2:29" ht="19.5" customHeight="1">
      <c r="B40" s="12"/>
      <c r="C40" s="151" t="s">
        <v>28</v>
      </c>
      <c r="D40" s="152"/>
      <c r="E40" s="152"/>
      <c r="F40" s="152"/>
      <c r="G40" s="141"/>
      <c r="H40" s="142"/>
      <c r="I40" s="171">
        <v>208777</v>
      </c>
      <c r="J40" s="172"/>
      <c r="K40" s="172"/>
      <c r="L40" s="172"/>
      <c r="M40" s="379"/>
      <c r="N40" s="381">
        <v>246226</v>
      </c>
      <c r="O40" s="172"/>
      <c r="P40" s="172"/>
      <c r="Q40" s="172"/>
      <c r="R40" s="379"/>
      <c r="S40" s="172">
        <f t="shared" si="0"/>
        <v>37449</v>
      </c>
      <c r="T40" s="172"/>
      <c r="U40" s="172"/>
      <c r="V40" s="172"/>
      <c r="W40" s="173"/>
      <c r="X40" s="172">
        <v>1</v>
      </c>
      <c r="Y40" s="379"/>
      <c r="Z40" s="172">
        <v>1</v>
      </c>
      <c r="AA40" s="379"/>
      <c r="AB40" s="172">
        <f t="shared" si="1"/>
        <v>0</v>
      </c>
      <c r="AC40" s="380"/>
    </row>
    <row r="41" spans="2:29" ht="19.5" customHeight="1">
      <c r="B41" s="12"/>
      <c r="C41" s="151" t="s">
        <v>29</v>
      </c>
      <c r="D41" s="152"/>
      <c r="E41" s="152"/>
      <c r="F41" s="152"/>
      <c r="G41" s="141"/>
      <c r="H41" s="142"/>
      <c r="I41" s="171">
        <v>0</v>
      </c>
      <c r="J41" s="172"/>
      <c r="K41" s="172"/>
      <c r="L41" s="172"/>
      <c r="M41" s="379"/>
      <c r="N41" s="381">
        <v>0</v>
      </c>
      <c r="O41" s="172"/>
      <c r="P41" s="172"/>
      <c r="Q41" s="172"/>
      <c r="R41" s="379"/>
      <c r="S41" s="172">
        <f t="shared" si="0"/>
        <v>0</v>
      </c>
      <c r="T41" s="172"/>
      <c r="U41" s="172"/>
      <c r="V41" s="172"/>
      <c r="W41" s="173"/>
      <c r="X41" s="172">
        <v>0</v>
      </c>
      <c r="Y41" s="379"/>
      <c r="Z41" s="172">
        <v>0</v>
      </c>
      <c r="AA41" s="379"/>
      <c r="AB41" s="172">
        <f t="shared" si="1"/>
        <v>0</v>
      </c>
      <c r="AC41" s="380"/>
    </row>
    <row r="42" spans="2:29" ht="19.5" customHeight="1">
      <c r="B42" s="12"/>
      <c r="C42" s="151" t="s">
        <v>30</v>
      </c>
      <c r="D42" s="152"/>
      <c r="E42" s="152"/>
      <c r="F42" s="152"/>
      <c r="G42" s="141"/>
      <c r="H42" s="142"/>
      <c r="I42" s="174">
        <v>3445</v>
      </c>
      <c r="J42" s="175"/>
      <c r="K42" s="175"/>
      <c r="L42" s="175"/>
      <c r="M42" s="382"/>
      <c r="N42" s="383">
        <v>4444</v>
      </c>
      <c r="O42" s="175"/>
      <c r="P42" s="175"/>
      <c r="Q42" s="175"/>
      <c r="R42" s="382"/>
      <c r="S42" s="175">
        <f t="shared" si="0"/>
        <v>999</v>
      </c>
      <c r="T42" s="175"/>
      <c r="U42" s="175"/>
      <c r="V42" s="175"/>
      <c r="W42" s="176"/>
      <c r="X42" s="211">
        <v>1</v>
      </c>
      <c r="Y42" s="382"/>
      <c r="Z42" s="175">
        <v>1</v>
      </c>
      <c r="AA42" s="382"/>
      <c r="AB42" s="175">
        <f t="shared" si="1"/>
        <v>0</v>
      </c>
      <c r="AC42" s="384"/>
    </row>
    <row r="43" spans="2:29" ht="19.5" customHeight="1">
      <c r="B43" s="12"/>
      <c r="C43" s="151" t="s">
        <v>31</v>
      </c>
      <c r="D43" s="152"/>
      <c r="E43" s="152"/>
      <c r="F43" s="152"/>
      <c r="G43" s="141"/>
      <c r="H43" s="142"/>
      <c r="I43" s="171">
        <v>127392</v>
      </c>
      <c r="J43" s="172"/>
      <c r="K43" s="172"/>
      <c r="L43" s="172"/>
      <c r="M43" s="379"/>
      <c r="N43" s="381">
        <v>104779</v>
      </c>
      <c r="O43" s="172"/>
      <c r="P43" s="172"/>
      <c r="Q43" s="172"/>
      <c r="R43" s="379"/>
      <c r="S43" s="172">
        <f t="shared" si="0"/>
        <v>-22613</v>
      </c>
      <c r="T43" s="172"/>
      <c r="U43" s="172"/>
      <c r="V43" s="172"/>
      <c r="W43" s="173"/>
      <c r="X43" s="172">
        <v>1</v>
      </c>
      <c r="Y43" s="379"/>
      <c r="Z43" s="172">
        <v>1</v>
      </c>
      <c r="AA43" s="379"/>
      <c r="AB43" s="172">
        <f t="shared" si="1"/>
        <v>0</v>
      </c>
      <c r="AC43" s="380"/>
    </row>
    <row r="44" spans="2:29" ht="19.5" customHeight="1">
      <c r="B44" s="12"/>
      <c r="C44" s="151" t="s">
        <v>32</v>
      </c>
      <c r="D44" s="152"/>
      <c r="E44" s="152"/>
      <c r="F44" s="152"/>
      <c r="G44" s="141"/>
      <c r="H44" s="142"/>
      <c r="I44" s="171">
        <v>0</v>
      </c>
      <c r="J44" s="172"/>
      <c r="K44" s="172"/>
      <c r="L44" s="172"/>
      <c r="M44" s="379"/>
      <c r="N44" s="381">
        <v>0</v>
      </c>
      <c r="O44" s="172"/>
      <c r="P44" s="172"/>
      <c r="Q44" s="172"/>
      <c r="R44" s="379"/>
      <c r="S44" s="172">
        <f t="shared" si="0"/>
        <v>0</v>
      </c>
      <c r="T44" s="172"/>
      <c r="U44" s="172"/>
      <c r="V44" s="172"/>
      <c r="W44" s="173"/>
      <c r="X44" s="172">
        <v>0</v>
      </c>
      <c r="Y44" s="379"/>
      <c r="Z44" s="172">
        <v>0</v>
      </c>
      <c r="AA44" s="379"/>
      <c r="AB44" s="172">
        <f t="shared" si="1"/>
        <v>0</v>
      </c>
      <c r="AC44" s="380"/>
    </row>
    <row r="45" spans="2:29" ht="19.5" customHeight="1">
      <c r="B45" s="12"/>
      <c r="C45" s="151" t="s">
        <v>33</v>
      </c>
      <c r="D45" s="152"/>
      <c r="E45" s="152"/>
      <c r="F45" s="152"/>
      <c r="G45" s="141"/>
      <c r="H45" s="142"/>
      <c r="I45" s="171">
        <v>0</v>
      </c>
      <c r="J45" s="172"/>
      <c r="K45" s="172"/>
      <c r="L45" s="172"/>
      <c r="M45" s="379"/>
      <c r="N45" s="381">
        <v>0</v>
      </c>
      <c r="O45" s="172"/>
      <c r="P45" s="172"/>
      <c r="Q45" s="172"/>
      <c r="R45" s="379"/>
      <c r="S45" s="172">
        <f t="shared" si="0"/>
        <v>0</v>
      </c>
      <c r="T45" s="172"/>
      <c r="U45" s="172"/>
      <c r="V45" s="172"/>
      <c r="W45" s="173"/>
      <c r="X45" s="172">
        <v>0</v>
      </c>
      <c r="Y45" s="379"/>
      <c r="Z45" s="172">
        <v>0</v>
      </c>
      <c r="AA45" s="379"/>
      <c r="AB45" s="172">
        <f t="shared" si="1"/>
        <v>0</v>
      </c>
      <c r="AC45" s="380"/>
    </row>
    <row r="46" spans="2:29" ht="19.5" customHeight="1">
      <c r="B46" s="12"/>
      <c r="C46" s="143" t="s">
        <v>34</v>
      </c>
      <c r="D46" s="144"/>
      <c r="E46" s="144"/>
      <c r="F46" s="144"/>
      <c r="G46" s="145"/>
      <c r="H46" s="146"/>
      <c r="I46" s="171">
        <v>0</v>
      </c>
      <c r="J46" s="172"/>
      <c r="K46" s="172"/>
      <c r="L46" s="172"/>
      <c r="M46" s="379"/>
      <c r="N46" s="381">
        <v>0</v>
      </c>
      <c r="O46" s="172"/>
      <c r="P46" s="172"/>
      <c r="Q46" s="172"/>
      <c r="R46" s="379"/>
      <c r="S46" s="172">
        <f t="shared" si="0"/>
        <v>0</v>
      </c>
      <c r="T46" s="172"/>
      <c r="U46" s="172"/>
      <c r="V46" s="172"/>
      <c r="W46" s="173"/>
      <c r="X46" s="172">
        <v>0</v>
      </c>
      <c r="Y46" s="379"/>
      <c r="Z46" s="172">
        <v>0</v>
      </c>
      <c r="AA46" s="379"/>
      <c r="AB46" s="172">
        <f t="shared" si="1"/>
        <v>0</v>
      </c>
      <c r="AC46" s="380"/>
    </row>
    <row r="47" spans="2:29" ht="19.5" customHeight="1" thickBot="1">
      <c r="B47" s="395" t="s">
        <v>36</v>
      </c>
      <c r="C47" s="396"/>
      <c r="D47" s="396"/>
      <c r="E47" s="396"/>
      <c r="F47" s="396"/>
      <c r="G47" s="396"/>
      <c r="H47" s="8"/>
      <c r="I47" s="376">
        <f>SUM(I38:M46)</f>
        <v>339614</v>
      </c>
      <c r="J47" s="373"/>
      <c r="K47" s="373"/>
      <c r="L47" s="373"/>
      <c r="M47" s="374"/>
      <c r="N47" s="377">
        <f>SUM(N38:R46)</f>
        <v>355449</v>
      </c>
      <c r="O47" s="373"/>
      <c r="P47" s="373"/>
      <c r="Q47" s="373"/>
      <c r="R47" s="374"/>
      <c r="S47" s="373">
        <f t="shared" si="0"/>
        <v>15835</v>
      </c>
      <c r="T47" s="373"/>
      <c r="U47" s="373"/>
      <c r="V47" s="373"/>
      <c r="W47" s="378"/>
      <c r="X47" s="373">
        <f>SUM(X38:Y46)</f>
        <v>3</v>
      </c>
      <c r="Y47" s="374"/>
      <c r="Z47" s="373">
        <f>SUM(Z38:AA46)</f>
        <v>3</v>
      </c>
      <c r="AA47" s="374"/>
      <c r="AB47" s="373">
        <f t="shared" si="1"/>
        <v>0</v>
      </c>
      <c r="AC47" s="375"/>
    </row>
    <row r="48" ht="19.5" customHeight="1" thickTop="1"/>
  </sheetData>
  <mergeCells count="170">
    <mergeCell ref="I25:M25"/>
    <mergeCell ref="I26:M26"/>
    <mergeCell ref="N26:R26"/>
    <mergeCell ref="B6:H9"/>
    <mergeCell ref="I6:W7"/>
    <mergeCell ref="B14:G14"/>
    <mergeCell ref="C10:H10"/>
    <mergeCell ref="C11:H11"/>
    <mergeCell ref="C12:H12"/>
    <mergeCell ref="C13:H13"/>
    <mergeCell ref="Z14:AA14"/>
    <mergeCell ref="Z10:AA10"/>
    <mergeCell ref="Z12:AA12"/>
    <mergeCell ref="N25:R25"/>
    <mergeCell ref="S25:W25"/>
    <mergeCell ref="N22:R23"/>
    <mergeCell ref="S22:W23"/>
    <mergeCell ref="X10:Y10"/>
    <mergeCell ref="Z24:AA24"/>
    <mergeCell ref="C26:H26"/>
    <mergeCell ref="C25:H25"/>
    <mergeCell ref="C24:H24"/>
    <mergeCell ref="B20:H23"/>
    <mergeCell ref="Z40:AA40"/>
    <mergeCell ref="AB40:AC40"/>
    <mergeCell ref="B28:G28"/>
    <mergeCell ref="C27:H27"/>
    <mergeCell ref="B34:H37"/>
    <mergeCell ref="Z38:AA38"/>
    <mergeCell ref="AB38:AC38"/>
    <mergeCell ref="Z39:AA39"/>
    <mergeCell ref="AB39:AC39"/>
    <mergeCell ref="C39:H39"/>
    <mergeCell ref="C38:H38"/>
    <mergeCell ref="I43:M43"/>
    <mergeCell ref="N43:R43"/>
    <mergeCell ref="C43:H43"/>
    <mergeCell ref="C42:H42"/>
    <mergeCell ref="C41:H41"/>
    <mergeCell ref="C40:H40"/>
    <mergeCell ref="I38:M38"/>
    <mergeCell ref="N38:R38"/>
    <mergeCell ref="B47:G47"/>
    <mergeCell ref="C46:H46"/>
    <mergeCell ref="C45:H45"/>
    <mergeCell ref="C44:H44"/>
    <mergeCell ref="X6:AC7"/>
    <mergeCell ref="I8:M9"/>
    <mergeCell ref="N8:R9"/>
    <mergeCell ref="S8:W9"/>
    <mergeCell ref="X8:Y9"/>
    <mergeCell ref="Z8:AA9"/>
    <mergeCell ref="AB8:AC9"/>
    <mergeCell ref="AB10:AC10"/>
    <mergeCell ref="I11:M11"/>
    <mergeCell ref="N11:R11"/>
    <mergeCell ref="S11:W11"/>
    <mergeCell ref="X11:Y11"/>
    <mergeCell ref="Z11:AA11"/>
    <mergeCell ref="AB11:AC11"/>
    <mergeCell ref="I10:M10"/>
    <mergeCell ref="N10:R10"/>
    <mergeCell ref="S10:W10"/>
    <mergeCell ref="I12:M12"/>
    <mergeCell ref="N12:R12"/>
    <mergeCell ref="S12:W12"/>
    <mergeCell ref="X12:Y12"/>
    <mergeCell ref="I13:M13"/>
    <mergeCell ref="N13:R13"/>
    <mergeCell ref="S13:W13"/>
    <mergeCell ref="X13:Y13"/>
    <mergeCell ref="I14:M14"/>
    <mergeCell ref="N14:R14"/>
    <mergeCell ref="S14:W14"/>
    <mergeCell ref="X14:Y14"/>
    <mergeCell ref="AB24:AC24"/>
    <mergeCell ref="I22:M23"/>
    <mergeCell ref="I20:W21"/>
    <mergeCell ref="I24:M24"/>
    <mergeCell ref="N24:R24"/>
    <mergeCell ref="S24:W24"/>
    <mergeCell ref="X24:Y24"/>
    <mergeCell ref="X5:AC5"/>
    <mergeCell ref="X19:AC19"/>
    <mergeCell ref="X20:AC21"/>
    <mergeCell ref="X22:Y23"/>
    <mergeCell ref="Z22:AA23"/>
    <mergeCell ref="AB22:AC23"/>
    <mergeCell ref="AB14:AC14"/>
    <mergeCell ref="AB12:AC12"/>
    <mergeCell ref="Z13:AA13"/>
    <mergeCell ref="AB13:AC13"/>
    <mergeCell ref="Z26:AA26"/>
    <mergeCell ref="AB26:AC26"/>
    <mergeCell ref="X25:Y25"/>
    <mergeCell ref="Z25:AA25"/>
    <mergeCell ref="AB25:AC25"/>
    <mergeCell ref="S27:W27"/>
    <mergeCell ref="X27:Y27"/>
    <mergeCell ref="S26:W26"/>
    <mergeCell ref="X26:Y26"/>
    <mergeCell ref="Z27:AA27"/>
    <mergeCell ref="AB27:AC27"/>
    <mergeCell ref="I28:M28"/>
    <mergeCell ref="N28:R28"/>
    <mergeCell ref="S28:W28"/>
    <mergeCell ref="X28:Y28"/>
    <mergeCell ref="Z28:AA28"/>
    <mergeCell ref="AB28:AC28"/>
    <mergeCell ref="I27:M27"/>
    <mergeCell ref="N27:R27"/>
    <mergeCell ref="I34:W35"/>
    <mergeCell ref="X34:AC35"/>
    <mergeCell ref="I36:M37"/>
    <mergeCell ref="N36:R37"/>
    <mergeCell ref="S36:W37"/>
    <mergeCell ref="X36:Y37"/>
    <mergeCell ref="Z36:AA37"/>
    <mergeCell ref="AB36:AC37"/>
    <mergeCell ref="S38:W38"/>
    <mergeCell ref="X38:Y38"/>
    <mergeCell ref="I39:M39"/>
    <mergeCell ref="N39:R39"/>
    <mergeCell ref="S39:W39"/>
    <mergeCell ref="X39:Y39"/>
    <mergeCell ref="S41:W41"/>
    <mergeCell ref="X41:Y41"/>
    <mergeCell ref="I40:M40"/>
    <mergeCell ref="N40:R40"/>
    <mergeCell ref="S40:W40"/>
    <mergeCell ref="X40:Y40"/>
    <mergeCell ref="Z41:AA41"/>
    <mergeCell ref="AB41:AC41"/>
    <mergeCell ref="I42:M42"/>
    <mergeCell ref="N42:R42"/>
    <mergeCell ref="S42:W42"/>
    <mergeCell ref="X42:Y42"/>
    <mergeCell ref="Z42:AA42"/>
    <mergeCell ref="AB42:AC42"/>
    <mergeCell ref="I41:M41"/>
    <mergeCell ref="N41:R41"/>
    <mergeCell ref="X43:Y43"/>
    <mergeCell ref="Z43:AA43"/>
    <mergeCell ref="AB43:AC43"/>
    <mergeCell ref="I44:M44"/>
    <mergeCell ref="N44:R44"/>
    <mergeCell ref="S44:W44"/>
    <mergeCell ref="X44:Y44"/>
    <mergeCell ref="Z44:AA44"/>
    <mergeCell ref="AB44:AC44"/>
    <mergeCell ref="S43:W43"/>
    <mergeCell ref="AB46:AC46"/>
    <mergeCell ref="I45:M45"/>
    <mergeCell ref="N45:R45"/>
    <mergeCell ref="S45:W45"/>
    <mergeCell ref="X45:Y45"/>
    <mergeCell ref="N46:R46"/>
    <mergeCell ref="S46:W46"/>
    <mergeCell ref="X46:Y46"/>
    <mergeCell ref="Z46:AA46"/>
    <mergeCell ref="Z47:AA47"/>
    <mergeCell ref="AB47:AC47"/>
    <mergeCell ref="X33:AC33"/>
    <mergeCell ref="I47:M47"/>
    <mergeCell ref="N47:R47"/>
    <mergeCell ref="S47:W47"/>
    <mergeCell ref="X47:Y47"/>
    <mergeCell ref="Z45:AA45"/>
    <mergeCell ref="AB45:AC45"/>
    <mergeCell ref="I46:M46"/>
  </mergeCells>
  <printOptions/>
  <pageMargins left="0.984251968503937" right="0.7874015748031497" top="0.7874015748031497" bottom="0.7874015748031497" header="0.5118110236220472" footer="0.5118110236220472"/>
  <pageSetup horizontalDpi="600" verticalDpi="600" orientation="portrait" paperSize="9" scale="80" r:id="rId1"/>
  <headerFooter alignWithMargins="0">
    <oddFooter>&amp;C&amp;16 5</oddFooter>
  </headerFooter>
</worksheet>
</file>

<file path=xl/worksheets/sheet7.xml><?xml version="1.0" encoding="utf-8"?>
<worksheet xmlns="http://schemas.openxmlformats.org/spreadsheetml/2006/main" xmlns:r="http://schemas.openxmlformats.org/officeDocument/2006/relationships">
  <dimension ref="A1:AF67"/>
  <sheetViews>
    <sheetView workbookViewId="0" topLeftCell="A1">
      <selection activeCell="A1" sqref="A1"/>
    </sheetView>
  </sheetViews>
  <sheetFormatPr defaultColWidth="8.796875" defaultRowHeight="14.25"/>
  <cols>
    <col min="1" max="32" width="3.59765625" style="0" customWidth="1"/>
    <col min="33" max="16384" width="10.59765625" style="0" customWidth="1"/>
  </cols>
  <sheetData>
    <row r="1" ht="28.5">
      <c r="A1" s="2" t="s">
        <v>83</v>
      </c>
    </row>
    <row r="2" ht="9.75" customHeight="1"/>
    <row r="3" ht="24">
      <c r="B3" s="1" t="s">
        <v>111</v>
      </c>
    </row>
    <row r="4" ht="9.75" customHeight="1"/>
    <row r="5" ht="16.5" customHeight="1">
      <c r="E5" s="10" t="s">
        <v>276</v>
      </c>
    </row>
    <row r="6" ht="16.5" customHeight="1">
      <c r="E6" s="10" t="s">
        <v>277</v>
      </c>
    </row>
    <row r="7" ht="16.5" customHeight="1">
      <c r="E7" s="10" t="s">
        <v>278</v>
      </c>
    </row>
    <row r="8" ht="16.5" customHeight="1">
      <c r="E8" s="10" t="s">
        <v>279</v>
      </c>
    </row>
    <row r="9" ht="16.5" customHeight="1">
      <c r="E9" s="10" t="s">
        <v>291</v>
      </c>
    </row>
    <row r="10" ht="16.5" customHeight="1">
      <c r="E10" s="10" t="s">
        <v>292</v>
      </c>
    </row>
    <row r="11" ht="9.75" customHeight="1"/>
    <row r="12" ht="24">
      <c r="B12" s="1" t="s">
        <v>112</v>
      </c>
    </row>
    <row r="13" ht="9.75" customHeight="1"/>
    <row r="14" spans="2:32" ht="16.5" customHeight="1" thickBot="1">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519" t="s">
        <v>59</v>
      </c>
      <c r="AB14" s="520"/>
      <c r="AC14" s="520"/>
      <c r="AD14" s="520"/>
      <c r="AE14" s="520"/>
      <c r="AF14" s="520"/>
    </row>
    <row r="15" spans="2:32" ht="16.5" customHeight="1" thickTop="1">
      <c r="B15" s="472"/>
      <c r="C15" s="473"/>
      <c r="D15" s="473"/>
      <c r="E15" s="473"/>
      <c r="F15" s="473"/>
      <c r="G15" s="473"/>
      <c r="H15" s="473"/>
      <c r="I15" s="473"/>
      <c r="J15" s="473"/>
      <c r="K15" s="473"/>
      <c r="L15" s="473"/>
      <c r="M15" s="473"/>
      <c r="N15" s="474"/>
      <c r="O15" s="460" t="s">
        <v>39</v>
      </c>
      <c r="P15" s="461"/>
      <c r="Q15" s="461"/>
      <c r="R15" s="461"/>
      <c r="S15" s="461"/>
      <c r="T15" s="462"/>
      <c r="U15" s="461" t="s">
        <v>40</v>
      </c>
      <c r="V15" s="461"/>
      <c r="W15" s="461"/>
      <c r="X15" s="461"/>
      <c r="Y15" s="461"/>
      <c r="Z15" s="462"/>
      <c r="AA15" s="461" t="s">
        <v>84</v>
      </c>
      <c r="AB15" s="461"/>
      <c r="AC15" s="461"/>
      <c r="AD15" s="461"/>
      <c r="AE15" s="461"/>
      <c r="AF15" s="466"/>
    </row>
    <row r="16" spans="2:32" ht="16.5" customHeight="1" thickBot="1">
      <c r="B16" s="475"/>
      <c r="C16" s="476"/>
      <c r="D16" s="476"/>
      <c r="E16" s="476"/>
      <c r="F16" s="476"/>
      <c r="G16" s="476"/>
      <c r="H16" s="476"/>
      <c r="I16" s="476"/>
      <c r="J16" s="476"/>
      <c r="K16" s="476"/>
      <c r="L16" s="476"/>
      <c r="M16" s="476"/>
      <c r="N16" s="477"/>
      <c r="O16" s="463"/>
      <c r="P16" s="464"/>
      <c r="Q16" s="464"/>
      <c r="R16" s="464"/>
      <c r="S16" s="464"/>
      <c r="T16" s="465"/>
      <c r="U16" s="464"/>
      <c r="V16" s="464"/>
      <c r="W16" s="464"/>
      <c r="X16" s="464"/>
      <c r="Y16" s="464"/>
      <c r="Z16" s="465"/>
      <c r="AA16" s="464"/>
      <c r="AB16" s="464"/>
      <c r="AC16" s="464"/>
      <c r="AD16" s="464"/>
      <c r="AE16" s="464"/>
      <c r="AF16" s="467"/>
    </row>
    <row r="17" spans="2:32" ht="16.5" customHeight="1" thickTop="1">
      <c r="B17" s="14"/>
      <c r="C17" s="481" t="s">
        <v>23</v>
      </c>
      <c r="D17" s="482"/>
      <c r="E17" s="482"/>
      <c r="F17" s="482"/>
      <c r="G17" s="482"/>
      <c r="H17" s="483"/>
      <c r="I17" s="478" t="s">
        <v>86</v>
      </c>
      <c r="J17" s="479"/>
      <c r="K17" s="479"/>
      <c r="L17" s="479"/>
      <c r="M17" s="479"/>
      <c r="N17" s="480"/>
      <c r="O17" s="468">
        <v>20356342</v>
      </c>
      <c r="P17" s="469"/>
      <c r="Q17" s="469"/>
      <c r="R17" s="469"/>
      <c r="S17" s="469"/>
      <c r="T17" s="470"/>
      <c r="U17" s="469">
        <v>20421123</v>
      </c>
      <c r="V17" s="469"/>
      <c r="W17" s="469"/>
      <c r="X17" s="469"/>
      <c r="Y17" s="469"/>
      <c r="Z17" s="470"/>
      <c r="AA17" s="469">
        <f>U17-O17</f>
        <v>64781</v>
      </c>
      <c r="AB17" s="469"/>
      <c r="AC17" s="469"/>
      <c r="AD17" s="469"/>
      <c r="AE17" s="469"/>
      <c r="AF17" s="471"/>
    </row>
    <row r="18" spans="2:32" ht="16.5" customHeight="1">
      <c r="B18" s="15"/>
      <c r="C18" s="484"/>
      <c r="D18" s="485"/>
      <c r="E18" s="485"/>
      <c r="F18" s="485"/>
      <c r="G18" s="485"/>
      <c r="H18" s="486"/>
      <c r="I18" s="446" t="s">
        <v>87</v>
      </c>
      <c r="J18" s="447"/>
      <c r="K18" s="447"/>
      <c r="L18" s="447"/>
      <c r="M18" s="447"/>
      <c r="N18" s="448"/>
      <c r="O18" s="449">
        <v>18919848</v>
      </c>
      <c r="P18" s="450"/>
      <c r="Q18" s="450"/>
      <c r="R18" s="450"/>
      <c r="S18" s="450"/>
      <c r="T18" s="451"/>
      <c r="U18" s="450">
        <v>18907700</v>
      </c>
      <c r="V18" s="450"/>
      <c r="W18" s="450"/>
      <c r="X18" s="450"/>
      <c r="Y18" s="450"/>
      <c r="Z18" s="451"/>
      <c r="AA18" s="450">
        <f>U18-O18</f>
        <v>-12148</v>
      </c>
      <c r="AB18" s="450"/>
      <c r="AC18" s="450"/>
      <c r="AD18" s="450"/>
      <c r="AE18" s="450"/>
      <c r="AF18" s="452"/>
    </row>
    <row r="19" spans="2:32" ht="16.5" customHeight="1">
      <c r="B19" s="15"/>
      <c r="C19" s="487"/>
      <c r="D19" s="488"/>
      <c r="E19" s="488"/>
      <c r="F19" s="488"/>
      <c r="G19" s="488"/>
      <c r="H19" s="489"/>
      <c r="I19" s="439" t="s">
        <v>85</v>
      </c>
      <c r="J19" s="440"/>
      <c r="K19" s="440"/>
      <c r="L19" s="440"/>
      <c r="M19" s="440"/>
      <c r="N19" s="441"/>
      <c r="O19" s="442">
        <f>ROUND(O18/O17*100,1)</f>
        <v>92.9</v>
      </c>
      <c r="P19" s="443"/>
      <c r="Q19" s="443"/>
      <c r="R19" s="443"/>
      <c r="S19" s="443"/>
      <c r="T19" s="444"/>
      <c r="U19" s="443">
        <f>ROUND(U18/U17*100,1)</f>
        <v>92.6</v>
      </c>
      <c r="V19" s="443"/>
      <c r="W19" s="443"/>
      <c r="X19" s="443"/>
      <c r="Y19" s="443"/>
      <c r="Z19" s="444"/>
      <c r="AA19" s="443">
        <f>U19-O19</f>
        <v>-0.30000000000001137</v>
      </c>
      <c r="AB19" s="443"/>
      <c r="AC19" s="443"/>
      <c r="AD19" s="443"/>
      <c r="AE19" s="443"/>
      <c r="AF19" s="445"/>
    </row>
    <row r="20" spans="2:32" ht="16.5" customHeight="1">
      <c r="B20" s="15"/>
      <c r="C20" s="484" t="s">
        <v>24</v>
      </c>
      <c r="D20" s="485"/>
      <c r="E20" s="485"/>
      <c r="F20" s="485"/>
      <c r="G20" s="485"/>
      <c r="H20" s="486"/>
      <c r="I20" s="453" t="s">
        <v>86</v>
      </c>
      <c r="J20" s="454"/>
      <c r="K20" s="454"/>
      <c r="L20" s="454"/>
      <c r="M20" s="454"/>
      <c r="N20" s="455"/>
      <c r="O20" s="456">
        <v>39802</v>
      </c>
      <c r="P20" s="457"/>
      <c r="Q20" s="457"/>
      <c r="R20" s="457"/>
      <c r="S20" s="457"/>
      <c r="T20" s="458"/>
      <c r="U20" s="457">
        <v>40261</v>
      </c>
      <c r="V20" s="457"/>
      <c r="W20" s="457"/>
      <c r="X20" s="457"/>
      <c r="Y20" s="457"/>
      <c r="Z20" s="458"/>
      <c r="AA20" s="457">
        <f aca="true" t="shared" si="0" ref="AA20:AA28">U20-O20</f>
        <v>459</v>
      </c>
      <c r="AB20" s="457"/>
      <c r="AC20" s="457"/>
      <c r="AD20" s="457"/>
      <c r="AE20" s="457"/>
      <c r="AF20" s="459"/>
    </row>
    <row r="21" spans="2:32" ht="16.5" customHeight="1">
      <c r="B21" s="15"/>
      <c r="C21" s="484"/>
      <c r="D21" s="485"/>
      <c r="E21" s="485"/>
      <c r="F21" s="485"/>
      <c r="G21" s="485"/>
      <c r="H21" s="486"/>
      <c r="I21" s="446" t="s">
        <v>87</v>
      </c>
      <c r="J21" s="447"/>
      <c r="K21" s="447"/>
      <c r="L21" s="447"/>
      <c r="M21" s="447"/>
      <c r="N21" s="448"/>
      <c r="O21" s="449">
        <v>39762</v>
      </c>
      <c r="P21" s="450"/>
      <c r="Q21" s="450"/>
      <c r="R21" s="450"/>
      <c r="S21" s="450"/>
      <c r="T21" s="451"/>
      <c r="U21" s="450">
        <v>39856</v>
      </c>
      <c r="V21" s="450"/>
      <c r="W21" s="450"/>
      <c r="X21" s="450"/>
      <c r="Y21" s="450"/>
      <c r="Z21" s="451"/>
      <c r="AA21" s="450">
        <f t="shared" si="0"/>
        <v>94</v>
      </c>
      <c r="AB21" s="450"/>
      <c r="AC21" s="450"/>
      <c r="AD21" s="450"/>
      <c r="AE21" s="450"/>
      <c r="AF21" s="452"/>
    </row>
    <row r="22" spans="2:32" ht="16.5" customHeight="1">
      <c r="B22" s="15"/>
      <c r="C22" s="487"/>
      <c r="D22" s="488"/>
      <c r="E22" s="488"/>
      <c r="F22" s="488"/>
      <c r="G22" s="488"/>
      <c r="H22" s="489"/>
      <c r="I22" s="439" t="s">
        <v>85</v>
      </c>
      <c r="J22" s="440"/>
      <c r="K22" s="440"/>
      <c r="L22" s="440"/>
      <c r="M22" s="440"/>
      <c r="N22" s="441"/>
      <c r="O22" s="442">
        <f>ROUND(O21/O20*100,1)</f>
        <v>99.9</v>
      </c>
      <c r="P22" s="443"/>
      <c r="Q22" s="443"/>
      <c r="R22" s="443"/>
      <c r="S22" s="443"/>
      <c r="T22" s="444"/>
      <c r="U22" s="443">
        <f>ROUND(U21/U20*100,1)</f>
        <v>99</v>
      </c>
      <c r="V22" s="443"/>
      <c r="W22" s="443"/>
      <c r="X22" s="443"/>
      <c r="Y22" s="443"/>
      <c r="Z22" s="444"/>
      <c r="AA22" s="443">
        <f t="shared" si="0"/>
        <v>-0.9000000000000057</v>
      </c>
      <c r="AB22" s="443"/>
      <c r="AC22" s="443"/>
      <c r="AD22" s="443"/>
      <c r="AE22" s="443"/>
      <c r="AF22" s="445"/>
    </row>
    <row r="23" spans="2:32" ht="16.5" customHeight="1">
      <c r="B23" s="15"/>
      <c r="C23" s="494" t="s">
        <v>25</v>
      </c>
      <c r="D23" s="492"/>
      <c r="E23" s="492"/>
      <c r="F23" s="492"/>
      <c r="G23" s="492"/>
      <c r="H23" s="493"/>
      <c r="I23" s="453" t="s">
        <v>86</v>
      </c>
      <c r="J23" s="454"/>
      <c r="K23" s="454"/>
      <c r="L23" s="454"/>
      <c r="M23" s="454"/>
      <c r="N23" s="455"/>
      <c r="O23" s="456">
        <v>11725595</v>
      </c>
      <c r="P23" s="457"/>
      <c r="Q23" s="457"/>
      <c r="R23" s="457"/>
      <c r="S23" s="457"/>
      <c r="T23" s="458"/>
      <c r="U23" s="457">
        <v>11387540</v>
      </c>
      <c r="V23" s="457"/>
      <c r="W23" s="457"/>
      <c r="X23" s="457"/>
      <c r="Y23" s="457"/>
      <c r="Z23" s="458"/>
      <c r="AA23" s="457">
        <f t="shared" si="0"/>
        <v>-338055</v>
      </c>
      <c r="AB23" s="457"/>
      <c r="AC23" s="457"/>
      <c r="AD23" s="457"/>
      <c r="AE23" s="457"/>
      <c r="AF23" s="459"/>
    </row>
    <row r="24" spans="2:32" ht="16.5" customHeight="1">
      <c r="B24" s="15"/>
      <c r="C24" s="484"/>
      <c r="D24" s="485"/>
      <c r="E24" s="485"/>
      <c r="F24" s="485"/>
      <c r="G24" s="485"/>
      <c r="H24" s="486"/>
      <c r="I24" s="446" t="s">
        <v>87</v>
      </c>
      <c r="J24" s="447"/>
      <c r="K24" s="447"/>
      <c r="L24" s="447"/>
      <c r="M24" s="447"/>
      <c r="N24" s="448"/>
      <c r="O24" s="449">
        <v>10378968</v>
      </c>
      <c r="P24" s="450"/>
      <c r="Q24" s="450"/>
      <c r="R24" s="450"/>
      <c r="S24" s="450"/>
      <c r="T24" s="451"/>
      <c r="U24" s="450">
        <v>10043104</v>
      </c>
      <c r="V24" s="450"/>
      <c r="W24" s="450"/>
      <c r="X24" s="450"/>
      <c r="Y24" s="450"/>
      <c r="Z24" s="451"/>
      <c r="AA24" s="450">
        <f t="shared" si="0"/>
        <v>-335864</v>
      </c>
      <c r="AB24" s="450"/>
      <c r="AC24" s="450"/>
      <c r="AD24" s="450"/>
      <c r="AE24" s="450"/>
      <c r="AF24" s="452"/>
    </row>
    <row r="25" spans="2:32" ht="16.5" customHeight="1">
      <c r="B25" s="15"/>
      <c r="C25" s="487"/>
      <c r="D25" s="488"/>
      <c r="E25" s="488"/>
      <c r="F25" s="488"/>
      <c r="G25" s="488"/>
      <c r="H25" s="489"/>
      <c r="I25" s="439" t="s">
        <v>85</v>
      </c>
      <c r="J25" s="440"/>
      <c r="K25" s="440"/>
      <c r="L25" s="440"/>
      <c r="M25" s="440"/>
      <c r="N25" s="441"/>
      <c r="O25" s="442">
        <f>ROUND(O24/O23*100,1)</f>
        <v>88.5</v>
      </c>
      <c r="P25" s="443"/>
      <c r="Q25" s="443"/>
      <c r="R25" s="443"/>
      <c r="S25" s="443"/>
      <c r="T25" s="444"/>
      <c r="U25" s="443">
        <f>ROUND(U24/U23*100,1)</f>
        <v>88.2</v>
      </c>
      <c r="V25" s="443"/>
      <c r="W25" s="443"/>
      <c r="X25" s="443"/>
      <c r="Y25" s="443"/>
      <c r="Z25" s="444"/>
      <c r="AA25" s="443">
        <f t="shared" si="0"/>
        <v>-0.29999999999999716</v>
      </c>
      <c r="AB25" s="443"/>
      <c r="AC25" s="443"/>
      <c r="AD25" s="443"/>
      <c r="AE25" s="443"/>
      <c r="AF25" s="445"/>
    </row>
    <row r="26" spans="2:32" ht="16.5" customHeight="1">
      <c r="B26" s="15"/>
      <c r="C26" s="490" t="s">
        <v>26</v>
      </c>
      <c r="D26" s="491"/>
      <c r="E26" s="491"/>
      <c r="F26" s="491"/>
      <c r="G26" s="492"/>
      <c r="H26" s="493"/>
      <c r="I26" s="453" t="s">
        <v>86</v>
      </c>
      <c r="J26" s="454"/>
      <c r="K26" s="454"/>
      <c r="L26" s="454"/>
      <c r="M26" s="454"/>
      <c r="N26" s="455"/>
      <c r="O26" s="456">
        <v>703898</v>
      </c>
      <c r="P26" s="457"/>
      <c r="Q26" s="457"/>
      <c r="R26" s="457"/>
      <c r="S26" s="457"/>
      <c r="T26" s="458"/>
      <c r="U26" s="457">
        <v>689906</v>
      </c>
      <c r="V26" s="457"/>
      <c r="W26" s="457"/>
      <c r="X26" s="457"/>
      <c r="Y26" s="457"/>
      <c r="Z26" s="458"/>
      <c r="AA26" s="457">
        <f t="shared" si="0"/>
        <v>-13992</v>
      </c>
      <c r="AB26" s="457"/>
      <c r="AC26" s="457"/>
      <c r="AD26" s="457"/>
      <c r="AE26" s="457"/>
      <c r="AF26" s="459"/>
    </row>
    <row r="27" spans="2:32" ht="16.5" customHeight="1">
      <c r="B27" s="15"/>
      <c r="C27" s="484"/>
      <c r="D27" s="485"/>
      <c r="E27" s="485"/>
      <c r="F27" s="485"/>
      <c r="G27" s="485"/>
      <c r="H27" s="486"/>
      <c r="I27" s="446" t="s">
        <v>87</v>
      </c>
      <c r="J27" s="447"/>
      <c r="K27" s="447"/>
      <c r="L27" s="447"/>
      <c r="M27" s="447"/>
      <c r="N27" s="448"/>
      <c r="O27" s="449">
        <v>266832</v>
      </c>
      <c r="P27" s="450"/>
      <c r="Q27" s="450"/>
      <c r="R27" s="450"/>
      <c r="S27" s="450"/>
      <c r="T27" s="451"/>
      <c r="U27" s="450">
        <v>271985</v>
      </c>
      <c r="V27" s="450"/>
      <c r="W27" s="450"/>
      <c r="X27" s="450"/>
      <c r="Y27" s="450"/>
      <c r="Z27" s="451"/>
      <c r="AA27" s="450">
        <f t="shared" si="0"/>
        <v>5153</v>
      </c>
      <c r="AB27" s="450"/>
      <c r="AC27" s="450"/>
      <c r="AD27" s="450"/>
      <c r="AE27" s="450"/>
      <c r="AF27" s="452"/>
    </row>
    <row r="28" spans="2:32" ht="16.5" customHeight="1">
      <c r="B28" s="15"/>
      <c r="C28" s="487"/>
      <c r="D28" s="488"/>
      <c r="E28" s="488"/>
      <c r="F28" s="488"/>
      <c r="G28" s="488"/>
      <c r="H28" s="489"/>
      <c r="I28" s="439" t="s">
        <v>85</v>
      </c>
      <c r="J28" s="440"/>
      <c r="K28" s="440"/>
      <c r="L28" s="440"/>
      <c r="M28" s="440"/>
      <c r="N28" s="441"/>
      <c r="O28" s="442">
        <f>ROUND(O27/O26*100,1)</f>
        <v>37.9</v>
      </c>
      <c r="P28" s="443"/>
      <c r="Q28" s="443"/>
      <c r="R28" s="443"/>
      <c r="S28" s="443"/>
      <c r="T28" s="444"/>
      <c r="U28" s="443">
        <f>ROUND(U27/U26*100,1)</f>
        <v>39.4</v>
      </c>
      <c r="V28" s="443"/>
      <c r="W28" s="443"/>
      <c r="X28" s="443"/>
      <c r="Y28" s="443"/>
      <c r="Z28" s="444"/>
      <c r="AA28" s="443">
        <f t="shared" si="0"/>
        <v>1.5</v>
      </c>
      <c r="AB28" s="443"/>
      <c r="AC28" s="443"/>
      <c r="AD28" s="443"/>
      <c r="AE28" s="443"/>
      <c r="AF28" s="445"/>
    </row>
    <row r="29" spans="2:32" ht="16.5" customHeight="1">
      <c r="B29" s="495" t="s">
        <v>35</v>
      </c>
      <c r="C29" s="496"/>
      <c r="D29" s="496"/>
      <c r="E29" s="496"/>
      <c r="F29" s="496"/>
      <c r="G29" s="496"/>
      <c r="H29" s="508"/>
      <c r="I29" s="432" t="s">
        <v>86</v>
      </c>
      <c r="J29" s="433"/>
      <c r="K29" s="433"/>
      <c r="L29" s="433"/>
      <c r="M29" s="433"/>
      <c r="N29" s="434"/>
      <c r="O29" s="435">
        <f>O17+O20+O23+O26</f>
        <v>32825637</v>
      </c>
      <c r="P29" s="436"/>
      <c r="Q29" s="436"/>
      <c r="R29" s="436"/>
      <c r="S29" s="436"/>
      <c r="T29" s="437"/>
      <c r="U29" s="436">
        <f>U17+U20+U23+U26</f>
        <v>32538830</v>
      </c>
      <c r="V29" s="436"/>
      <c r="W29" s="436"/>
      <c r="X29" s="436"/>
      <c r="Y29" s="436"/>
      <c r="Z29" s="437"/>
      <c r="AA29" s="436">
        <f>U29-O29</f>
        <v>-286807</v>
      </c>
      <c r="AB29" s="436"/>
      <c r="AC29" s="436"/>
      <c r="AD29" s="436"/>
      <c r="AE29" s="436"/>
      <c r="AF29" s="438"/>
    </row>
    <row r="30" spans="2:32" ht="16.5" customHeight="1">
      <c r="B30" s="495"/>
      <c r="C30" s="496"/>
      <c r="D30" s="496"/>
      <c r="E30" s="496"/>
      <c r="F30" s="496"/>
      <c r="G30" s="496"/>
      <c r="H30" s="509"/>
      <c r="I30" s="425" t="s">
        <v>87</v>
      </c>
      <c r="J30" s="426"/>
      <c r="K30" s="426"/>
      <c r="L30" s="426"/>
      <c r="M30" s="426"/>
      <c r="N30" s="427"/>
      <c r="O30" s="428">
        <f>O18+O21+O24+O27</f>
        <v>29605410</v>
      </c>
      <c r="P30" s="429"/>
      <c r="Q30" s="429"/>
      <c r="R30" s="429"/>
      <c r="S30" s="429"/>
      <c r="T30" s="430"/>
      <c r="U30" s="429">
        <f>U18+U21+U24+U27</f>
        <v>29262645</v>
      </c>
      <c r="V30" s="429"/>
      <c r="W30" s="429"/>
      <c r="X30" s="429"/>
      <c r="Y30" s="429"/>
      <c r="Z30" s="430"/>
      <c r="AA30" s="429">
        <f>U30-O30</f>
        <v>-342765</v>
      </c>
      <c r="AB30" s="429"/>
      <c r="AC30" s="429"/>
      <c r="AD30" s="429"/>
      <c r="AE30" s="429"/>
      <c r="AF30" s="431"/>
    </row>
    <row r="31" spans="2:32" ht="16.5" customHeight="1" thickBot="1">
      <c r="B31" s="506"/>
      <c r="C31" s="507"/>
      <c r="D31" s="507"/>
      <c r="E31" s="507"/>
      <c r="F31" s="507"/>
      <c r="G31" s="507"/>
      <c r="H31" s="510"/>
      <c r="I31" s="521" t="s">
        <v>85</v>
      </c>
      <c r="J31" s="522"/>
      <c r="K31" s="522"/>
      <c r="L31" s="522"/>
      <c r="M31" s="522"/>
      <c r="N31" s="523"/>
      <c r="O31" s="518">
        <f>ROUND(O30/O29*100,1)</f>
        <v>90.2</v>
      </c>
      <c r="P31" s="515"/>
      <c r="Q31" s="515"/>
      <c r="R31" s="515"/>
      <c r="S31" s="515"/>
      <c r="T31" s="516"/>
      <c r="U31" s="515">
        <f>ROUND(U30/U29*100,1)</f>
        <v>89.9</v>
      </c>
      <c r="V31" s="515"/>
      <c r="W31" s="515"/>
      <c r="X31" s="515"/>
      <c r="Y31" s="515"/>
      <c r="Z31" s="516"/>
      <c r="AA31" s="515">
        <f>U31-O31</f>
        <v>-0.29999999999999716</v>
      </c>
      <c r="AB31" s="515"/>
      <c r="AC31" s="515"/>
      <c r="AD31" s="515"/>
      <c r="AE31" s="515"/>
      <c r="AF31" s="517"/>
    </row>
    <row r="32" spans="2:32" ht="16.5" customHeight="1">
      <c r="B32" s="15"/>
      <c r="C32" s="511" t="s">
        <v>27</v>
      </c>
      <c r="D32" s="512"/>
      <c r="E32" s="512"/>
      <c r="F32" s="512"/>
      <c r="G32" s="513"/>
      <c r="H32" s="514"/>
      <c r="I32" s="453" t="s">
        <v>86</v>
      </c>
      <c r="J32" s="454"/>
      <c r="K32" s="454"/>
      <c r="L32" s="454"/>
      <c r="M32" s="454"/>
      <c r="N32" s="455"/>
      <c r="O32" s="456">
        <v>2308794</v>
      </c>
      <c r="P32" s="457"/>
      <c r="Q32" s="457"/>
      <c r="R32" s="457"/>
      <c r="S32" s="457"/>
      <c r="T32" s="458"/>
      <c r="U32" s="457">
        <v>2240746</v>
      </c>
      <c r="V32" s="457"/>
      <c r="W32" s="457"/>
      <c r="X32" s="457"/>
      <c r="Y32" s="457"/>
      <c r="Z32" s="458"/>
      <c r="AA32" s="457">
        <f aca="true" t="shared" si="1" ref="AA32:AA58">U32-O32</f>
        <v>-68048</v>
      </c>
      <c r="AB32" s="457"/>
      <c r="AC32" s="457"/>
      <c r="AD32" s="457"/>
      <c r="AE32" s="457"/>
      <c r="AF32" s="459"/>
    </row>
    <row r="33" spans="2:32" ht="16.5" customHeight="1">
      <c r="B33" s="15"/>
      <c r="C33" s="484"/>
      <c r="D33" s="485"/>
      <c r="E33" s="485"/>
      <c r="F33" s="485"/>
      <c r="G33" s="485"/>
      <c r="H33" s="486"/>
      <c r="I33" s="446" t="s">
        <v>87</v>
      </c>
      <c r="J33" s="447"/>
      <c r="K33" s="447"/>
      <c r="L33" s="447"/>
      <c r="M33" s="447"/>
      <c r="N33" s="448"/>
      <c r="O33" s="449">
        <v>1728532</v>
      </c>
      <c r="P33" s="450"/>
      <c r="Q33" s="450"/>
      <c r="R33" s="450"/>
      <c r="S33" s="450"/>
      <c r="T33" s="451"/>
      <c r="U33" s="450">
        <v>1750376</v>
      </c>
      <c r="V33" s="450"/>
      <c r="W33" s="450"/>
      <c r="X33" s="450"/>
      <c r="Y33" s="450"/>
      <c r="Z33" s="451"/>
      <c r="AA33" s="450">
        <f t="shared" si="1"/>
        <v>21844</v>
      </c>
      <c r="AB33" s="450"/>
      <c r="AC33" s="450"/>
      <c r="AD33" s="450"/>
      <c r="AE33" s="450"/>
      <c r="AF33" s="452"/>
    </row>
    <row r="34" spans="2:32" ht="16.5" customHeight="1">
      <c r="B34" s="15"/>
      <c r="C34" s="487"/>
      <c r="D34" s="488"/>
      <c r="E34" s="488"/>
      <c r="F34" s="488"/>
      <c r="G34" s="488"/>
      <c r="H34" s="489"/>
      <c r="I34" s="439" t="s">
        <v>85</v>
      </c>
      <c r="J34" s="440"/>
      <c r="K34" s="440"/>
      <c r="L34" s="440"/>
      <c r="M34" s="440"/>
      <c r="N34" s="441"/>
      <c r="O34" s="442">
        <f>ROUND(O33/O32*100,1)</f>
        <v>74.9</v>
      </c>
      <c r="P34" s="443"/>
      <c r="Q34" s="443"/>
      <c r="R34" s="443"/>
      <c r="S34" s="443"/>
      <c r="T34" s="444"/>
      <c r="U34" s="443">
        <f>ROUND(U33/U32*100,1)</f>
        <v>78.1</v>
      </c>
      <c r="V34" s="443"/>
      <c r="W34" s="443"/>
      <c r="X34" s="443"/>
      <c r="Y34" s="443"/>
      <c r="Z34" s="444"/>
      <c r="AA34" s="443">
        <f t="shared" si="1"/>
        <v>3.1999999999999886</v>
      </c>
      <c r="AB34" s="443"/>
      <c r="AC34" s="443"/>
      <c r="AD34" s="443"/>
      <c r="AE34" s="443"/>
      <c r="AF34" s="445"/>
    </row>
    <row r="35" spans="2:32" ht="16.5" customHeight="1">
      <c r="B35" s="15"/>
      <c r="C35" s="490" t="s">
        <v>26</v>
      </c>
      <c r="D35" s="491"/>
      <c r="E35" s="491"/>
      <c r="F35" s="491"/>
      <c r="G35" s="492"/>
      <c r="H35" s="493"/>
      <c r="I35" s="453" t="s">
        <v>86</v>
      </c>
      <c r="J35" s="454"/>
      <c r="K35" s="454"/>
      <c r="L35" s="454"/>
      <c r="M35" s="454"/>
      <c r="N35" s="455"/>
      <c r="O35" s="456">
        <v>14533118</v>
      </c>
      <c r="P35" s="457"/>
      <c r="Q35" s="457"/>
      <c r="R35" s="457"/>
      <c r="S35" s="457"/>
      <c r="T35" s="458"/>
      <c r="U35" s="457">
        <v>17799868</v>
      </c>
      <c r="V35" s="457"/>
      <c r="W35" s="457"/>
      <c r="X35" s="457"/>
      <c r="Y35" s="457"/>
      <c r="Z35" s="458"/>
      <c r="AA35" s="457">
        <f t="shared" si="1"/>
        <v>3266750</v>
      </c>
      <c r="AB35" s="457"/>
      <c r="AC35" s="457"/>
      <c r="AD35" s="457"/>
      <c r="AE35" s="457"/>
      <c r="AF35" s="459"/>
    </row>
    <row r="36" spans="2:32" ht="16.5" customHeight="1">
      <c r="B36" s="15"/>
      <c r="C36" s="484"/>
      <c r="D36" s="485"/>
      <c r="E36" s="485"/>
      <c r="F36" s="485"/>
      <c r="G36" s="485"/>
      <c r="H36" s="486"/>
      <c r="I36" s="446" t="s">
        <v>87</v>
      </c>
      <c r="J36" s="447"/>
      <c r="K36" s="447"/>
      <c r="L36" s="447"/>
      <c r="M36" s="447"/>
      <c r="N36" s="448"/>
      <c r="O36" s="449">
        <v>7548418</v>
      </c>
      <c r="P36" s="450"/>
      <c r="Q36" s="450"/>
      <c r="R36" s="450"/>
      <c r="S36" s="450"/>
      <c r="T36" s="451"/>
      <c r="U36" s="450">
        <v>7847393</v>
      </c>
      <c r="V36" s="450"/>
      <c r="W36" s="450"/>
      <c r="X36" s="450"/>
      <c r="Y36" s="450"/>
      <c r="Z36" s="451"/>
      <c r="AA36" s="450">
        <f t="shared" si="1"/>
        <v>298975</v>
      </c>
      <c r="AB36" s="450"/>
      <c r="AC36" s="450"/>
      <c r="AD36" s="450"/>
      <c r="AE36" s="450"/>
      <c r="AF36" s="452"/>
    </row>
    <row r="37" spans="2:32" ht="16.5" customHeight="1">
      <c r="B37" s="15"/>
      <c r="C37" s="487"/>
      <c r="D37" s="488"/>
      <c r="E37" s="488"/>
      <c r="F37" s="488"/>
      <c r="G37" s="488"/>
      <c r="H37" s="489"/>
      <c r="I37" s="439" t="s">
        <v>85</v>
      </c>
      <c r="J37" s="440"/>
      <c r="K37" s="440"/>
      <c r="L37" s="440"/>
      <c r="M37" s="440"/>
      <c r="N37" s="441"/>
      <c r="O37" s="442">
        <f>ROUND(O36/O35*100,1)</f>
        <v>51.9</v>
      </c>
      <c r="P37" s="443"/>
      <c r="Q37" s="443"/>
      <c r="R37" s="443"/>
      <c r="S37" s="443"/>
      <c r="T37" s="444"/>
      <c r="U37" s="443">
        <f>ROUND(U36/U35*100,1)</f>
        <v>44.1</v>
      </c>
      <c r="V37" s="443"/>
      <c r="W37" s="443"/>
      <c r="X37" s="443"/>
      <c r="Y37" s="443"/>
      <c r="Z37" s="444"/>
      <c r="AA37" s="443">
        <f t="shared" si="1"/>
        <v>-7.799999999999997</v>
      </c>
      <c r="AB37" s="443"/>
      <c r="AC37" s="443"/>
      <c r="AD37" s="443"/>
      <c r="AE37" s="443"/>
      <c r="AF37" s="445"/>
    </row>
    <row r="38" spans="2:32" ht="16.5" customHeight="1">
      <c r="B38" s="15"/>
      <c r="C38" s="490" t="s">
        <v>28</v>
      </c>
      <c r="D38" s="491"/>
      <c r="E38" s="491"/>
      <c r="F38" s="491"/>
      <c r="G38" s="492"/>
      <c r="H38" s="493"/>
      <c r="I38" s="453" t="s">
        <v>86</v>
      </c>
      <c r="J38" s="454"/>
      <c r="K38" s="454"/>
      <c r="L38" s="454"/>
      <c r="M38" s="454"/>
      <c r="N38" s="455"/>
      <c r="O38" s="456">
        <v>341730</v>
      </c>
      <c r="P38" s="457"/>
      <c r="Q38" s="457"/>
      <c r="R38" s="457"/>
      <c r="S38" s="457"/>
      <c r="T38" s="458"/>
      <c r="U38" s="457">
        <v>334555</v>
      </c>
      <c r="V38" s="457"/>
      <c r="W38" s="457"/>
      <c r="X38" s="457"/>
      <c r="Y38" s="457"/>
      <c r="Z38" s="458"/>
      <c r="AA38" s="457">
        <f t="shared" si="1"/>
        <v>-7175</v>
      </c>
      <c r="AB38" s="457"/>
      <c r="AC38" s="457"/>
      <c r="AD38" s="457"/>
      <c r="AE38" s="457"/>
      <c r="AF38" s="459"/>
    </row>
    <row r="39" spans="2:32" ht="16.5" customHeight="1">
      <c r="B39" s="15"/>
      <c r="C39" s="484"/>
      <c r="D39" s="485"/>
      <c r="E39" s="485"/>
      <c r="F39" s="485"/>
      <c r="G39" s="485"/>
      <c r="H39" s="486"/>
      <c r="I39" s="446" t="s">
        <v>87</v>
      </c>
      <c r="J39" s="447"/>
      <c r="K39" s="447"/>
      <c r="L39" s="447"/>
      <c r="M39" s="447"/>
      <c r="N39" s="448"/>
      <c r="O39" s="449">
        <v>268617</v>
      </c>
      <c r="P39" s="450"/>
      <c r="Q39" s="450"/>
      <c r="R39" s="450"/>
      <c r="S39" s="450"/>
      <c r="T39" s="451"/>
      <c r="U39" s="450">
        <v>260738</v>
      </c>
      <c r="V39" s="450"/>
      <c r="W39" s="450"/>
      <c r="X39" s="450"/>
      <c r="Y39" s="450"/>
      <c r="Z39" s="451"/>
      <c r="AA39" s="450">
        <f t="shared" si="1"/>
        <v>-7879</v>
      </c>
      <c r="AB39" s="450"/>
      <c r="AC39" s="450"/>
      <c r="AD39" s="450"/>
      <c r="AE39" s="450"/>
      <c r="AF39" s="452"/>
    </row>
    <row r="40" spans="2:32" ht="16.5" customHeight="1">
      <c r="B40" s="15"/>
      <c r="C40" s="487"/>
      <c r="D40" s="488"/>
      <c r="E40" s="488"/>
      <c r="F40" s="488"/>
      <c r="G40" s="488"/>
      <c r="H40" s="489"/>
      <c r="I40" s="439" t="s">
        <v>85</v>
      </c>
      <c r="J40" s="440"/>
      <c r="K40" s="440"/>
      <c r="L40" s="440"/>
      <c r="M40" s="440"/>
      <c r="N40" s="441"/>
      <c r="O40" s="442">
        <f>ROUND(O39/O38*100,1)</f>
        <v>78.6</v>
      </c>
      <c r="P40" s="443"/>
      <c r="Q40" s="443"/>
      <c r="R40" s="443"/>
      <c r="S40" s="443"/>
      <c r="T40" s="444"/>
      <c r="U40" s="443">
        <f>ROUND(U39/U38*100,1)</f>
        <v>77.9</v>
      </c>
      <c r="V40" s="443"/>
      <c r="W40" s="443"/>
      <c r="X40" s="443"/>
      <c r="Y40" s="443"/>
      <c r="Z40" s="444"/>
      <c r="AA40" s="443">
        <f t="shared" si="1"/>
        <v>-0.6999999999999886</v>
      </c>
      <c r="AB40" s="443"/>
      <c r="AC40" s="443"/>
      <c r="AD40" s="443"/>
      <c r="AE40" s="443"/>
      <c r="AF40" s="445"/>
    </row>
    <row r="41" spans="2:32" ht="16.5" customHeight="1">
      <c r="B41" s="15"/>
      <c r="C41" s="490" t="s">
        <v>29</v>
      </c>
      <c r="D41" s="491"/>
      <c r="E41" s="491"/>
      <c r="F41" s="491"/>
      <c r="G41" s="492"/>
      <c r="H41" s="493"/>
      <c r="I41" s="453" t="s">
        <v>86</v>
      </c>
      <c r="J41" s="454"/>
      <c r="K41" s="454"/>
      <c r="L41" s="454"/>
      <c r="M41" s="454"/>
      <c r="N41" s="455"/>
      <c r="O41" s="456">
        <v>1114706</v>
      </c>
      <c r="P41" s="457"/>
      <c r="Q41" s="457"/>
      <c r="R41" s="457"/>
      <c r="S41" s="457"/>
      <c r="T41" s="458"/>
      <c r="U41" s="457">
        <v>301033</v>
      </c>
      <c r="V41" s="457"/>
      <c r="W41" s="457"/>
      <c r="X41" s="457"/>
      <c r="Y41" s="457"/>
      <c r="Z41" s="458"/>
      <c r="AA41" s="457">
        <f t="shared" si="1"/>
        <v>-813673</v>
      </c>
      <c r="AB41" s="457"/>
      <c r="AC41" s="457"/>
      <c r="AD41" s="457"/>
      <c r="AE41" s="457"/>
      <c r="AF41" s="459"/>
    </row>
    <row r="42" spans="2:32" ht="16.5" customHeight="1">
      <c r="B42" s="15"/>
      <c r="C42" s="484"/>
      <c r="D42" s="485"/>
      <c r="E42" s="485"/>
      <c r="F42" s="485"/>
      <c r="G42" s="485"/>
      <c r="H42" s="486"/>
      <c r="I42" s="446" t="s">
        <v>87</v>
      </c>
      <c r="J42" s="447"/>
      <c r="K42" s="447"/>
      <c r="L42" s="447"/>
      <c r="M42" s="447"/>
      <c r="N42" s="448"/>
      <c r="O42" s="449">
        <v>1056091</v>
      </c>
      <c r="P42" s="450"/>
      <c r="Q42" s="450"/>
      <c r="R42" s="450"/>
      <c r="S42" s="450"/>
      <c r="T42" s="451"/>
      <c r="U42" s="450">
        <v>295319</v>
      </c>
      <c r="V42" s="450"/>
      <c r="W42" s="450"/>
      <c r="X42" s="450"/>
      <c r="Y42" s="450"/>
      <c r="Z42" s="451"/>
      <c r="AA42" s="450">
        <f t="shared" si="1"/>
        <v>-760772</v>
      </c>
      <c r="AB42" s="450"/>
      <c r="AC42" s="450"/>
      <c r="AD42" s="450"/>
      <c r="AE42" s="450"/>
      <c r="AF42" s="452"/>
    </row>
    <row r="43" spans="2:32" ht="16.5" customHeight="1">
      <c r="B43" s="15"/>
      <c r="C43" s="487"/>
      <c r="D43" s="488"/>
      <c r="E43" s="488"/>
      <c r="F43" s="488"/>
      <c r="G43" s="488"/>
      <c r="H43" s="489"/>
      <c r="I43" s="439" t="s">
        <v>85</v>
      </c>
      <c r="J43" s="440"/>
      <c r="K43" s="440"/>
      <c r="L43" s="440"/>
      <c r="M43" s="440"/>
      <c r="N43" s="441"/>
      <c r="O43" s="442">
        <f>ROUND(O42/O41*100,1)</f>
        <v>94.7</v>
      </c>
      <c r="P43" s="443"/>
      <c r="Q43" s="443"/>
      <c r="R43" s="443"/>
      <c r="S43" s="443"/>
      <c r="T43" s="444"/>
      <c r="U43" s="443">
        <f>ROUND(U42/U41*100,1)</f>
        <v>98.1</v>
      </c>
      <c r="V43" s="443"/>
      <c r="W43" s="443"/>
      <c r="X43" s="443"/>
      <c r="Y43" s="443"/>
      <c r="Z43" s="444"/>
      <c r="AA43" s="443">
        <f t="shared" si="1"/>
        <v>3.3999999999999915</v>
      </c>
      <c r="AB43" s="443"/>
      <c r="AC43" s="443"/>
      <c r="AD43" s="443"/>
      <c r="AE43" s="443"/>
      <c r="AF43" s="445"/>
    </row>
    <row r="44" spans="2:32" ht="16.5" customHeight="1">
      <c r="B44" s="15"/>
      <c r="C44" s="490" t="s">
        <v>30</v>
      </c>
      <c r="D44" s="491"/>
      <c r="E44" s="491"/>
      <c r="F44" s="491"/>
      <c r="G44" s="492"/>
      <c r="H44" s="493"/>
      <c r="I44" s="453" t="s">
        <v>86</v>
      </c>
      <c r="J44" s="454"/>
      <c r="K44" s="454"/>
      <c r="L44" s="454"/>
      <c r="M44" s="454"/>
      <c r="N44" s="455"/>
      <c r="O44" s="456">
        <v>39548</v>
      </c>
      <c r="P44" s="457"/>
      <c r="Q44" s="457"/>
      <c r="R44" s="457"/>
      <c r="S44" s="457"/>
      <c r="T44" s="458"/>
      <c r="U44" s="457">
        <v>36285</v>
      </c>
      <c r="V44" s="457"/>
      <c r="W44" s="457"/>
      <c r="X44" s="457"/>
      <c r="Y44" s="457"/>
      <c r="Z44" s="458"/>
      <c r="AA44" s="457">
        <f t="shared" si="1"/>
        <v>-3263</v>
      </c>
      <c r="AB44" s="457"/>
      <c r="AC44" s="457"/>
      <c r="AD44" s="457"/>
      <c r="AE44" s="457"/>
      <c r="AF44" s="459"/>
    </row>
    <row r="45" spans="2:32" ht="16.5" customHeight="1">
      <c r="B45" s="15"/>
      <c r="C45" s="484"/>
      <c r="D45" s="485"/>
      <c r="E45" s="485"/>
      <c r="F45" s="485"/>
      <c r="G45" s="485"/>
      <c r="H45" s="486"/>
      <c r="I45" s="446" t="s">
        <v>87</v>
      </c>
      <c r="J45" s="447"/>
      <c r="K45" s="447"/>
      <c r="L45" s="447"/>
      <c r="M45" s="447"/>
      <c r="N45" s="448"/>
      <c r="O45" s="449">
        <v>39268</v>
      </c>
      <c r="P45" s="450"/>
      <c r="Q45" s="450"/>
      <c r="R45" s="450"/>
      <c r="S45" s="450"/>
      <c r="T45" s="451"/>
      <c r="U45" s="450">
        <v>35972</v>
      </c>
      <c r="V45" s="450"/>
      <c r="W45" s="450"/>
      <c r="X45" s="450"/>
      <c r="Y45" s="450"/>
      <c r="Z45" s="451"/>
      <c r="AA45" s="450">
        <f t="shared" si="1"/>
        <v>-3296</v>
      </c>
      <c r="AB45" s="450"/>
      <c r="AC45" s="450"/>
      <c r="AD45" s="450"/>
      <c r="AE45" s="450"/>
      <c r="AF45" s="452"/>
    </row>
    <row r="46" spans="2:32" ht="16.5" customHeight="1">
      <c r="B46" s="15"/>
      <c r="C46" s="487"/>
      <c r="D46" s="488"/>
      <c r="E46" s="488"/>
      <c r="F46" s="488"/>
      <c r="G46" s="488"/>
      <c r="H46" s="489"/>
      <c r="I46" s="439" t="s">
        <v>85</v>
      </c>
      <c r="J46" s="440"/>
      <c r="K46" s="440"/>
      <c r="L46" s="440"/>
      <c r="M46" s="440"/>
      <c r="N46" s="441"/>
      <c r="O46" s="442">
        <f>ROUND(O45/O44*100,1)</f>
        <v>99.3</v>
      </c>
      <c r="P46" s="443"/>
      <c r="Q46" s="443"/>
      <c r="R46" s="443"/>
      <c r="S46" s="443"/>
      <c r="T46" s="444"/>
      <c r="U46" s="443">
        <f>ROUND(U45/U44*100,1)</f>
        <v>99.1</v>
      </c>
      <c r="V46" s="443"/>
      <c r="W46" s="443"/>
      <c r="X46" s="443"/>
      <c r="Y46" s="443"/>
      <c r="Z46" s="444"/>
      <c r="AA46" s="443">
        <f t="shared" si="1"/>
        <v>-0.20000000000000284</v>
      </c>
      <c r="AB46" s="443"/>
      <c r="AC46" s="443"/>
      <c r="AD46" s="443"/>
      <c r="AE46" s="443"/>
      <c r="AF46" s="445"/>
    </row>
    <row r="47" spans="2:32" ht="16.5" customHeight="1">
      <c r="B47" s="15"/>
      <c r="C47" s="490" t="s">
        <v>31</v>
      </c>
      <c r="D47" s="491"/>
      <c r="E47" s="491"/>
      <c r="F47" s="491"/>
      <c r="G47" s="492"/>
      <c r="H47" s="493"/>
      <c r="I47" s="453" t="s">
        <v>86</v>
      </c>
      <c r="J47" s="454"/>
      <c r="K47" s="454"/>
      <c r="L47" s="454"/>
      <c r="M47" s="454"/>
      <c r="N47" s="455"/>
      <c r="O47" s="456">
        <v>1069679</v>
      </c>
      <c r="P47" s="457"/>
      <c r="Q47" s="457"/>
      <c r="R47" s="457"/>
      <c r="S47" s="457"/>
      <c r="T47" s="458"/>
      <c r="U47" s="457">
        <v>950580</v>
      </c>
      <c r="V47" s="457"/>
      <c r="W47" s="457"/>
      <c r="X47" s="457"/>
      <c r="Y47" s="457"/>
      <c r="Z47" s="458"/>
      <c r="AA47" s="457">
        <f t="shared" si="1"/>
        <v>-119099</v>
      </c>
      <c r="AB47" s="457"/>
      <c r="AC47" s="457"/>
      <c r="AD47" s="457"/>
      <c r="AE47" s="457"/>
      <c r="AF47" s="459"/>
    </row>
    <row r="48" spans="2:32" ht="16.5" customHeight="1">
      <c r="B48" s="15"/>
      <c r="C48" s="484"/>
      <c r="D48" s="485"/>
      <c r="E48" s="485"/>
      <c r="F48" s="485"/>
      <c r="G48" s="485"/>
      <c r="H48" s="486"/>
      <c r="I48" s="446" t="s">
        <v>87</v>
      </c>
      <c r="J48" s="447"/>
      <c r="K48" s="447"/>
      <c r="L48" s="447"/>
      <c r="M48" s="447"/>
      <c r="N48" s="448"/>
      <c r="O48" s="449">
        <v>667473</v>
      </c>
      <c r="P48" s="450"/>
      <c r="Q48" s="450"/>
      <c r="R48" s="450"/>
      <c r="S48" s="450"/>
      <c r="T48" s="451"/>
      <c r="U48" s="450">
        <v>617279</v>
      </c>
      <c r="V48" s="450"/>
      <c r="W48" s="450"/>
      <c r="X48" s="450"/>
      <c r="Y48" s="450"/>
      <c r="Z48" s="451"/>
      <c r="AA48" s="450">
        <f t="shared" si="1"/>
        <v>-50194</v>
      </c>
      <c r="AB48" s="450"/>
      <c r="AC48" s="450"/>
      <c r="AD48" s="450"/>
      <c r="AE48" s="450"/>
      <c r="AF48" s="452"/>
    </row>
    <row r="49" spans="2:32" ht="16.5" customHeight="1">
      <c r="B49" s="15"/>
      <c r="C49" s="487"/>
      <c r="D49" s="488"/>
      <c r="E49" s="488"/>
      <c r="F49" s="488"/>
      <c r="G49" s="488"/>
      <c r="H49" s="489"/>
      <c r="I49" s="439" t="s">
        <v>85</v>
      </c>
      <c r="J49" s="440"/>
      <c r="K49" s="440"/>
      <c r="L49" s="440"/>
      <c r="M49" s="440"/>
      <c r="N49" s="441"/>
      <c r="O49" s="442">
        <f>ROUND(O48/O47*100,1)</f>
        <v>62.4</v>
      </c>
      <c r="P49" s="443"/>
      <c r="Q49" s="443"/>
      <c r="R49" s="443"/>
      <c r="S49" s="443"/>
      <c r="T49" s="444"/>
      <c r="U49" s="443">
        <f>ROUND(U48/U47*100,1)</f>
        <v>64.9</v>
      </c>
      <c r="V49" s="443"/>
      <c r="W49" s="443"/>
      <c r="X49" s="443"/>
      <c r="Y49" s="443"/>
      <c r="Z49" s="444"/>
      <c r="AA49" s="443">
        <f t="shared" si="1"/>
        <v>2.500000000000007</v>
      </c>
      <c r="AB49" s="443"/>
      <c r="AC49" s="443"/>
      <c r="AD49" s="443"/>
      <c r="AE49" s="443"/>
      <c r="AF49" s="445"/>
    </row>
    <row r="50" spans="2:32" ht="16.5" customHeight="1">
      <c r="B50" s="15"/>
      <c r="C50" s="490" t="s">
        <v>32</v>
      </c>
      <c r="D50" s="491"/>
      <c r="E50" s="491"/>
      <c r="F50" s="491"/>
      <c r="G50" s="492"/>
      <c r="H50" s="493"/>
      <c r="I50" s="453" t="s">
        <v>86</v>
      </c>
      <c r="J50" s="454"/>
      <c r="K50" s="454"/>
      <c r="L50" s="454"/>
      <c r="M50" s="454"/>
      <c r="N50" s="455"/>
      <c r="O50" s="456">
        <v>510425</v>
      </c>
      <c r="P50" s="457"/>
      <c r="Q50" s="457"/>
      <c r="R50" s="457"/>
      <c r="S50" s="457"/>
      <c r="T50" s="458"/>
      <c r="U50" s="457">
        <v>485590</v>
      </c>
      <c r="V50" s="457"/>
      <c r="W50" s="457"/>
      <c r="X50" s="457"/>
      <c r="Y50" s="457"/>
      <c r="Z50" s="458"/>
      <c r="AA50" s="457">
        <f t="shared" si="1"/>
        <v>-24835</v>
      </c>
      <c r="AB50" s="457"/>
      <c r="AC50" s="457"/>
      <c r="AD50" s="457"/>
      <c r="AE50" s="457"/>
      <c r="AF50" s="459"/>
    </row>
    <row r="51" spans="2:32" ht="16.5" customHeight="1">
      <c r="B51" s="15"/>
      <c r="C51" s="484"/>
      <c r="D51" s="485"/>
      <c r="E51" s="485"/>
      <c r="F51" s="485"/>
      <c r="G51" s="485"/>
      <c r="H51" s="486"/>
      <c r="I51" s="446" t="s">
        <v>87</v>
      </c>
      <c r="J51" s="447"/>
      <c r="K51" s="447"/>
      <c r="L51" s="447"/>
      <c r="M51" s="447"/>
      <c r="N51" s="448"/>
      <c r="O51" s="449">
        <v>366171</v>
      </c>
      <c r="P51" s="450"/>
      <c r="Q51" s="450"/>
      <c r="R51" s="450"/>
      <c r="S51" s="450"/>
      <c r="T51" s="451"/>
      <c r="U51" s="450">
        <v>355950</v>
      </c>
      <c r="V51" s="450"/>
      <c r="W51" s="450"/>
      <c r="X51" s="450"/>
      <c r="Y51" s="450"/>
      <c r="Z51" s="451"/>
      <c r="AA51" s="450">
        <f t="shared" si="1"/>
        <v>-10221</v>
      </c>
      <c r="AB51" s="450"/>
      <c r="AC51" s="450"/>
      <c r="AD51" s="450"/>
      <c r="AE51" s="450"/>
      <c r="AF51" s="452"/>
    </row>
    <row r="52" spans="2:32" ht="16.5" customHeight="1">
      <c r="B52" s="15"/>
      <c r="C52" s="487"/>
      <c r="D52" s="488"/>
      <c r="E52" s="488"/>
      <c r="F52" s="488"/>
      <c r="G52" s="488"/>
      <c r="H52" s="489"/>
      <c r="I52" s="439" t="s">
        <v>85</v>
      </c>
      <c r="J52" s="440"/>
      <c r="K52" s="440"/>
      <c r="L52" s="440"/>
      <c r="M52" s="440"/>
      <c r="N52" s="441"/>
      <c r="O52" s="442">
        <f>ROUND(O51/O50*100,1)</f>
        <v>71.7</v>
      </c>
      <c r="P52" s="443"/>
      <c r="Q52" s="443"/>
      <c r="R52" s="443"/>
      <c r="S52" s="443"/>
      <c r="T52" s="444"/>
      <c r="U52" s="443">
        <f>ROUND(U51/U50*100,1)</f>
        <v>73.3</v>
      </c>
      <c r="V52" s="443"/>
      <c r="W52" s="443"/>
      <c r="X52" s="443"/>
      <c r="Y52" s="443"/>
      <c r="Z52" s="444"/>
      <c r="AA52" s="443">
        <f t="shared" si="1"/>
        <v>1.5999999999999943</v>
      </c>
      <c r="AB52" s="443"/>
      <c r="AC52" s="443"/>
      <c r="AD52" s="443"/>
      <c r="AE52" s="443"/>
      <c r="AF52" s="445"/>
    </row>
    <row r="53" spans="2:32" ht="16.5" customHeight="1">
      <c r="B53" s="15"/>
      <c r="C53" s="490" t="s">
        <v>33</v>
      </c>
      <c r="D53" s="491"/>
      <c r="E53" s="491"/>
      <c r="F53" s="491"/>
      <c r="G53" s="492"/>
      <c r="H53" s="493"/>
      <c r="I53" s="453" t="s">
        <v>86</v>
      </c>
      <c r="J53" s="454"/>
      <c r="K53" s="454"/>
      <c r="L53" s="454"/>
      <c r="M53" s="454"/>
      <c r="N53" s="455"/>
      <c r="O53" s="456">
        <v>277567</v>
      </c>
      <c r="P53" s="457"/>
      <c r="Q53" s="457"/>
      <c r="R53" s="457"/>
      <c r="S53" s="457"/>
      <c r="T53" s="458"/>
      <c r="U53" s="457">
        <v>166090</v>
      </c>
      <c r="V53" s="457"/>
      <c r="W53" s="457"/>
      <c r="X53" s="457"/>
      <c r="Y53" s="457"/>
      <c r="Z53" s="458"/>
      <c r="AA53" s="457">
        <f t="shared" si="1"/>
        <v>-111477</v>
      </c>
      <c r="AB53" s="457"/>
      <c r="AC53" s="457"/>
      <c r="AD53" s="457"/>
      <c r="AE53" s="457"/>
      <c r="AF53" s="459"/>
    </row>
    <row r="54" spans="2:32" ht="16.5" customHeight="1">
      <c r="B54" s="15"/>
      <c r="C54" s="484"/>
      <c r="D54" s="485"/>
      <c r="E54" s="485"/>
      <c r="F54" s="485"/>
      <c r="G54" s="485"/>
      <c r="H54" s="486"/>
      <c r="I54" s="446" t="s">
        <v>87</v>
      </c>
      <c r="J54" s="447"/>
      <c r="K54" s="447"/>
      <c r="L54" s="447"/>
      <c r="M54" s="447"/>
      <c r="N54" s="448"/>
      <c r="O54" s="449">
        <v>277567</v>
      </c>
      <c r="P54" s="450"/>
      <c r="Q54" s="450"/>
      <c r="R54" s="450"/>
      <c r="S54" s="450"/>
      <c r="T54" s="451"/>
      <c r="U54" s="450">
        <v>166090</v>
      </c>
      <c r="V54" s="450"/>
      <c r="W54" s="450"/>
      <c r="X54" s="450"/>
      <c r="Y54" s="450"/>
      <c r="Z54" s="451"/>
      <c r="AA54" s="450">
        <f t="shared" si="1"/>
        <v>-111477</v>
      </c>
      <c r="AB54" s="450"/>
      <c r="AC54" s="450"/>
      <c r="AD54" s="450"/>
      <c r="AE54" s="450"/>
      <c r="AF54" s="452"/>
    </row>
    <row r="55" spans="2:32" ht="16.5" customHeight="1">
      <c r="B55" s="15"/>
      <c r="C55" s="487"/>
      <c r="D55" s="488"/>
      <c r="E55" s="488"/>
      <c r="F55" s="488"/>
      <c r="G55" s="488"/>
      <c r="H55" s="489"/>
      <c r="I55" s="439" t="s">
        <v>85</v>
      </c>
      <c r="J55" s="440"/>
      <c r="K55" s="440"/>
      <c r="L55" s="440"/>
      <c r="M55" s="440"/>
      <c r="N55" s="441"/>
      <c r="O55" s="442">
        <f>ROUND(O54/O53*100,1)</f>
        <v>100</v>
      </c>
      <c r="P55" s="443"/>
      <c r="Q55" s="443"/>
      <c r="R55" s="443"/>
      <c r="S55" s="443"/>
      <c r="T55" s="444"/>
      <c r="U55" s="443">
        <f>ROUND(U54/U53*100,1)</f>
        <v>100</v>
      </c>
      <c r="V55" s="443"/>
      <c r="W55" s="443"/>
      <c r="X55" s="443"/>
      <c r="Y55" s="443"/>
      <c r="Z55" s="444"/>
      <c r="AA55" s="443">
        <f t="shared" si="1"/>
        <v>0</v>
      </c>
      <c r="AB55" s="443"/>
      <c r="AC55" s="443"/>
      <c r="AD55" s="443"/>
      <c r="AE55" s="443"/>
      <c r="AF55" s="445"/>
    </row>
    <row r="56" spans="2:32" ht="16.5" customHeight="1">
      <c r="B56" s="15"/>
      <c r="C56" s="490" t="s">
        <v>34</v>
      </c>
      <c r="D56" s="491"/>
      <c r="E56" s="491"/>
      <c r="F56" s="491"/>
      <c r="G56" s="492"/>
      <c r="H56" s="493"/>
      <c r="I56" s="453" t="s">
        <v>86</v>
      </c>
      <c r="J56" s="454"/>
      <c r="K56" s="454"/>
      <c r="L56" s="454"/>
      <c r="M56" s="454"/>
      <c r="N56" s="455"/>
      <c r="O56" s="456">
        <v>2725055</v>
      </c>
      <c r="P56" s="457"/>
      <c r="Q56" s="457"/>
      <c r="R56" s="457"/>
      <c r="S56" s="457"/>
      <c r="T56" s="458"/>
      <c r="U56" s="457">
        <v>1668180</v>
      </c>
      <c r="V56" s="457"/>
      <c r="W56" s="457"/>
      <c r="X56" s="457"/>
      <c r="Y56" s="457"/>
      <c r="Z56" s="458"/>
      <c r="AA56" s="457">
        <f t="shared" si="1"/>
        <v>-1056875</v>
      </c>
      <c r="AB56" s="457"/>
      <c r="AC56" s="457"/>
      <c r="AD56" s="457"/>
      <c r="AE56" s="457"/>
      <c r="AF56" s="459"/>
    </row>
    <row r="57" spans="2:32" ht="16.5" customHeight="1">
      <c r="B57" s="15"/>
      <c r="C57" s="484"/>
      <c r="D57" s="485"/>
      <c r="E57" s="485"/>
      <c r="F57" s="485"/>
      <c r="G57" s="485"/>
      <c r="H57" s="486"/>
      <c r="I57" s="446" t="s">
        <v>87</v>
      </c>
      <c r="J57" s="447"/>
      <c r="K57" s="447"/>
      <c r="L57" s="447"/>
      <c r="M57" s="447"/>
      <c r="N57" s="448"/>
      <c r="O57" s="449">
        <v>2441191</v>
      </c>
      <c r="P57" s="450"/>
      <c r="Q57" s="450"/>
      <c r="R57" s="450"/>
      <c r="S57" s="450"/>
      <c r="T57" s="451"/>
      <c r="U57" s="450">
        <v>1626964</v>
      </c>
      <c r="V57" s="450"/>
      <c r="W57" s="450"/>
      <c r="X57" s="450"/>
      <c r="Y57" s="450"/>
      <c r="Z57" s="451"/>
      <c r="AA57" s="450">
        <f t="shared" si="1"/>
        <v>-814227</v>
      </c>
      <c r="AB57" s="450"/>
      <c r="AC57" s="450"/>
      <c r="AD57" s="450"/>
      <c r="AE57" s="450"/>
      <c r="AF57" s="452"/>
    </row>
    <row r="58" spans="2:32" ht="16.5" customHeight="1">
      <c r="B58" s="15"/>
      <c r="C58" s="487"/>
      <c r="D58" s="488"/>
      <c r="E58" s="488"/>
      <c r="F58" s="488"/>
      <c r="G58" s="488"/>
      <c r="H58" s="489"/>
      <c r="I58" s="439" t="s">
        <v>85</v>
      </c>
      <c r="J58" s="440"/>
      <c r="K58" s="440"/>
      <c r="L58" s="440"/>
      <c r="M58" s="440"/>
      <c r="N58" s="441"/>
      <c r="O58" s="442">
        <f>ROUND(O57/O56*100,1)</f>
        <v>89.6</v>
      </c>
      <c r="P58" s="443"/>
      <c r="Q58" s="443"/>
      <c r="R58" s="443"/>
      <c r="S58" s="443"/>
      <c r="T58" s="444"/>
      <c r="U58" s="443">
        <f>ROUND(U57/U56*100,1)</f>
        <v>97.5</v>
      </c>
      <c r="V58" s="443"/>
      <c r="W58" s="443"/>
      <c r="X58" s="443"/>
      <c r="Y58" s="443"/>
      <c r="Z58" s="444"/>
      <c r="AA58" s="443">
        <f t="shared" si="1"/>
        <v>7.900000000000006</v>
      </c>
      <c r="AB58" s="443"/>
      <c r="AC58" s="443"/>
      <c r="AD58" s="443"/>
      <c r="AE58" s="443"/>
      <c r="AF58" s="445"/>
    </row>
    <row r="59" spans="2:32" ht="16.5" customHeight="1">
      <c r="B59" s="495" t="s">
        <v>36</v>
      </c>
      <c r="C59" s="496"/>
      <c r="D59" s="496"/>
      <c r="E59" s="496"/>
      <c r="F59" s="496"/>
      <c r="G59" s="496"/>
      <c r="H59" s="9"/>
      <c r="I59" s="432" t="s">
        <v>86</v>
      </c>
      <c r="J59" s="433"/>
      <c r="K59" s="433"/>
      <c r="L59" s="433"/>
      <c r="M59" s="433"/>
      <c r="N59" s="434"/>
      <c r="O59" s="435">
        <f>O32+O35+O38+O41+O44+O47+O50+O53+O56</f>
        <v>22920622</v>
      </c>
      <c r="P59" s="436"/>
      <c r="Q59" s="436"/>
      <c r="R59" s="436"/>
      <c r="S59" s="436"/>
      <c r="T59" s="437"/>
      <c r="U59" s="436">
        <f>U32+U35+U38+U41+U44+U47+U50+U53+U56</f>
        <v>23982927</v>
      </c>
      <c r="V59" s="436"/>
      <c r="W59" s="436"/>
      <c r="X59" s="436"/>
      <c r="Y59" s="436"/>
      <c r="Z59" s="437"/>
      <c r="AA59" s="436">
        <f aca="true" t="shared" si="2" ref="AA59:AA64">U59-O59</f>
        <v>1062305</v>
      </c>
      <c r="AB59" s="436"/>
      <c r="AC59" s="436"/>
      <c r="AD59" s="436"/>
      <c r="AE59" s="436"/>
      <c r="AF59" s="438"/>
    </row>
    <row r="60" spans="2:32" ht="16.5" customHeight="1">
      <c r="B60" s="495"/>
      <c r="C60" s="496"/>
      <c r="D60" s="496"/>
      <c r="E60" s="496"/>
      <c r="F60" s="496"/>
      <c r="G60" s="496"/>
      <c r="H60" s="9"/>
      <c r="I60" s="425" t="s">
        <v>87</v>
      </c>
      <c r="J60" s="426"/>
      <c r="K60" s="426"/>
      <c r="L60" s="426"/>
      <c r="M60" s="426"/>
      <c r="N60" s="427"/>
      <c r="O60" s="428">
        <f>O33+O36+O39+O42+O45+O48+O51+O54+O57</f>
        <v>14393328</v>
      </c>
      <c r="P60" s="429"/>
      <c r="Q60" s="429"/>
      <c r="R60" s="429"/>
      <c r="S60" s="429"/>
      <c r="T60" s="430"/>
      <c r="U60" s="429">
        <f>U33+U36+U39+U42+U45+U48+U51+U54+U57</f>
        <v>12956081</v>
      </c>
      <c r="V60" s="429"/>
      <c r="W60" s="429"/>
      <c r="X60" s="429"/>
      <c r="Y60" s="429"/>
      <c r="Z60" s="430"/>
      <c r="AA60" s="429">
        <f t="shared" si="2"/>
        <v>-1437247</v>
      </c>
      <c r="AB60" s="429"/>
      <c r="AC60" s="429"/>
      <c r="AD60" s="429"/>
      <c r="AE60" s="429"/>
      <c r="AF60" s="431"/>
    </row>
    <row r="61" spans="2:32" ht="16.5" customHeight="1" thickBot="1">
      <c r="B61" s="495"/>
      <c r="C61" s="496"/>
      <c r="D61" s="496"/>
      <c r="E61" s="496"/>
      <c r="F61" s="496"/>
      <c r="G61" s="496"/>
      <c r="H61" s="9"/>
      <c r="I61" s="418" t="s">
        <v>85</v>
      </c>
      <c r="J61" s="419"/>
      <c r="K61" s="419"/>
      <c r="L61" s="419"/>
      <c r="M61" s="419"/>
      <c r="N61" s="420"/>
      <c r="O61" s="421">
        <f>ROUND(O60/O59*100,1)</f>
        <v>62.8</v>
      </c>
      <c r="P61" s="422"/>
      <c r="Q61" s="422"/>
      <c r="R61" s="422"/>
      <c r="S61" s="422"/>
      <c r="T61" s="423"/>
      <c r="U61" s="422">
        <f>ROUND(U60/U59*100,1)</f>
        <v>54</v>
      </c>
      <c r="V61" s="422"/>
      <c r="W61" s="422"/>
      <c r="X61" s="422"/>
      <c r="Y61" s="422"/>
      <c r="Z61" s="423"/>
      <c r="AA61" s="422">
        <f t="shared" si="2"/>
        <v>-8.799999999999997</v>
      </c>
      <c r="AB61" s="422"/>
      <c r="AC61" s="422"/>
      <c r="AD61" s="422"/>
      <c r="AE61" s="422"/>
      <c r="AF61" s="424"/>
    </row>
    <row r="62" spans="2:32" ht="16.5" customHeight="1" thickTop="1">
      <c r="B62" s="497" t="s">
        <v>37</v>
      </c>
      <c r="C62" s="498"/>
      <c r="D62" s="498"/>
      <c r="E62" s="498"/>
      <c r="F62" s="498"/>
      <c r="G62" s="498"/>
      <c r="H62" s="503"/>
      <c r="I62" s="408" t="s">
        <v>86</v>
      </c>
      <c r="J62" s="409"/>
      <c r="K62" s="409"/>
      <c r="L62" s="409"/>
      <c r="M62" s="409"/>
      <c r="N62" s="410"/>
      <c r="O62" s="411">
        <f>O29+O59</f>
        <v>55746259</v>
      </c>
      <c r="P62" s="399"/>
      <c r="Q62" s="399"/>
      <c r="R62" s="399"/>
      <c r="S62" s="399"/>
      <c r="T62" s="412"/>
      <c r="U62" s="399">
        <f>U29+U59</f>
        <v>56521757</v>
      </c>
      <c r="V62" s="399"/>
      <c r="W62" s="399"/>
      <c r="X62" s="399"/>
      <c r="Y62" s="399"/>
      <c r="Z62" s="412"/>
      <c r="AA62" s="399">
        <f t="shared" si="2"/>
        <v>775498</v>
      </c>
      <c r="AB62" s="399"/>
      <c r="AC62" s="399"/>
      <c r="AD62" s="399"/>
      <c r="AE62" s="399"/>
      <c r="AF62" s="400"/>
    </row>
    <row r="63" spans="2:32" ht="16.5" customHeight="1">
      <c r="B63" s="499"/>
      <c r="C63" s="500"/>
      <c r="D63" s="500"/>
      <c r="E63" s="500"/>
      <c r="F63" s="500"/>
      <c r="G63" s="500"/>
      <c r="H63" s="504"/>
      <c r="I63" s="413" t="s">
        <v>87</v>
      </c>
      <c r="J63" s="414"/>
      <c r="K63" s="414"/>
      <c r="L63" s="414"/>
      <c r="M63" s="414"/>
      <c r="N63" s="415"/>
      <c r="O63" s="416">
        <f>O30+O60</f>
        <v>43998738</v>
      </c>
      <c r="P63" s="397"/>
      <c r="Q63" s="397"/>
      <c r="R63" s="397"/>
      <c r="S63" s="397"/>
      <c r="T63" s="417"/>
      <c r="U63" s="397">
        <f>U30+U60</f>
        <v>42218726</v>
      </c>
      <c r="V63" s="397"/>
      <c r="W63" s="397"/>
      <c r="X63" s="397"/>
      <c r="Y63" s="397"/>
      <c r="Z63" s="417"/>
      <c r="AA63" s="397">
        <f t="shared" si="2"/>
        <v>-1780012</v>
      </c>
      <c r="AB63" s="397"/>
      <c r="AC63" s="397"/>
      <c r="AD63" s="397"/>
      <c r="AE63" s="397"/>
      <c r="AF63" s="398"/>
    </row>
    <row r="64" spans="2:32" ht="16.5" customHeight="1" thickBot="1">
      <c r="B64" s="501"/>
      <c r="C64" s="502"/>
      <c r="D64" s="502"/>
      <c r="E64" s="502"/>
      <c r="F64" s="502"/>
      <c r="G64" s="502"/>
      <c r="H64" s="505"/>
      <c r="I64" s="403" t="s">
        <v>85</v>
      </c>
      <c r="J64" s="404"/>
      <c r="K64" s="404"/>
      <c r="L64" s="404"/>
      <c r="M64" s="404"/>
      <c r="N64" s="405"/>
      <c r="O64" s="406">
        <f>ROUND(O63/O62*100,1)</f>
        <v>78.9</v>
      </c>
      <c r="P64" s="401"/>
      <c r="Q64" s="401"/>
      <c r="R64" s="401"/>
      <c r="S64" s="401"/>
      <c r="T64" s="407"/>
      <c r="U64" s="401">
        <f>ROUND(U63/U62*100,1)</f>
        <v>74.7</v>
      </c>
      <c r="V64" s="401"/>
      <c r="W64" s="401"/>
      <c r="X64" s="401"/>
      <c r="Y64" s="401"/>
      <c r="Z64" s="407"/>
      <c r="AA64" s="401">
        <f t="shared" si="2"/>
        <v>-4.200000000000003</v>
      </c>
      <c r="AB64" s="401"/>
      <c r="AC64" s="401"/>
      <c r="AD64" s="401"/>
      <c r="AE64" s="401"/>
      <c r="AF64" s="402"/>
    </row>
    <row r="65" ht="15" customHeight="1" thickTop="1">
      <c r="B65" s="7"/>
    </row>
    <row r="66" ht="15" customHeight="1">
      <c r="B66" s="7"/>
    </row>
    <row r="67" ht="15" customHeight="1">
      <c r="B67" s="7"/>
    </row>
  </sheetData>
  <mergeCells count="215">
    <mergeCell ref="AA14:AF14"/>
    <mergeCell ref="I33:N33"/>
    <mergeCell ref="O33:T33"/>
    <mergeCell ref="U33:Z33"/>
    <mergeCell ref="AA33:AF33"/>
    <mergeCell ref="I32:N32"/>
    <mergeCell ref="O32:T32"/>
    <mergeCell ref="U32:Z32"/>
    <mergeCell ref="AA32:AF32"/>
    <mergeCell ref="I31:N31"/>
    <mergeCell ref="U31:Z31"/>
    <mergeCell ref="AA31:AF31"/>
    <mergeCell ref="I30:N30"/>
    <mergeCell ref="O30:T30"/>
    <mergeCell ref="U30:Z30"/>
    <mergeCell ref="AA30:AF30"/>
    <mergeCell ref="O31:T31"/>
    <mergeCell ref="U28:Z28"/>
    <mergeCell ref="AA28:AF28"/>
    <mergeCell ref="I29:N29"/>
    <mergeCell ref="O29:T29"/>
    <mergeCell ref="U29:Z29"/>
    <mergeCell ref="AA29:AF29"/>
    <mergeCell ref="I28:N28"/>
    <mergeCell ref="O28:T28"/>
    <mergeCell ref="U26:Z26"/>
    <mergeCell ref="AA26:AF26"/>
    <mergeCell ref="I27:N27"/>
    <mergeCell ref="O27:T27"/>
    <mergeCell ref="U27:Z27"/>
    <mergeCell ref="AA27:AF27"/>
    <mergeCell ref="I26:N26"/>
    <mergeCell ref="O26:T26"/>
    <mergeCell ref="U25:Z25"/>
    <mergeCell ref="AA25:AF25"/>
    <mergeCell ref="O24:T24"/>
    <mergeCell ref="U24:Z24"/>
    <mergeCell ref="AA24:AF24"/>
    <mergeCell ref="O25:T25"/>
    <mergeCell ref="AA23:AF23"/>
    <mergeCell ref="O21:T21"/>
    <mergeCell ref="U21:Z21"/>
    <mergeCell ref="O22:T22"/>
    <mergeCell ref="U22:Z22"/>
    <mergeCell ref="AA22:AF22"/>
    <mergeCell ref="AA21:AF21"/>
    <mergeCell ref="O18:T18"/>
    <mergeCell ref="O19:T19"/>
    <mergeCell ref="O23:T23"/>
    <mergeCell ref="U23:Z23"/>
    <mergeCell ref="U20:Z20"/>
    <mergeCell ref="O20:T20"/>
    <mergeCell ref="B59:G61"/>
    <mergeCell ref="B62:G64"/>
    <mergeCell ref="H62:H64"/>
    <mergeCell ref="U17:Z17"/>
    <mergeCell ref="C56:H58"/>
    <mergeCell ref="C47:H49"/>
    <mergeCell ref="B29:G31"/>
    <mergeCell ref="H29:H31"/>
    <mergeCell ref="C32:H34"/>
    <mergeCell ref="C35:H37"/>
    <mergeCell ref="C50:H52"/>
    <mergeCell ref="C53:H55"/>
    <mergeCell ref="I23:N23"/>
    <mergeCell ref="I24:N24"/>
    <mergeCell ref="I25:N25"/>
    <mergeCell ref="C38:H40"/>
    <mergeCell ref="C41:H43"/>
    <mergeCell ref="C44:H46"/>
    <mergeCell ref="C23:H25"/>
    <mergeCell ref="C26:H28"/>
    <mergeCell ref="B15:N16"/>
    <mergeCell ref="I20:N20"/>
    <mergeCell ref="I21:N21"/>
    <mergeCell ref="I22:N22"/>
    <mergeCell ref="I17:N17"/>
    <mergeCell ref="I18:N18"/>
    <mergeCell ref="I19:N19"/>
    <mergeCell ref="C17:H19"/>
    <mergeCell ref="C20:H22"/>
    <mergeCell ref="O15:T16"/>
    <mergeCell ref="U15:Z16"/>
    <mergeCell ref="AA15:AF16"/>
    <mergeCell ref="O17:T17"/>
    <mergeCell ref="AA17:AF17"/>
    <mergeCell ref="AA20:AF20"/>
    <mergeCell ref="AA18:AF18"/>
    <mergeCell ref="U19:Z19"/>
    <mergeCell ref="AA19:AF19"/>
    <mergeCell ref="U18:Z18"/>
    <mergeCell ref="U34:Z34"/>
    <mergeCell ref="AA34:AF34"/>
    <mergeCell ref="I35:N35"/>
    <mergeCell ref="O35:T35"/>
    <mergeCell ref="U35:Z35"/>
    <mergeCell ref="AA35:AF35"/>
    <mergeCell ref="I34:N34"/>
    <mergeCell ref="O34:T34"/>
    <mergeCell ref="I36:N36"/>
    <mergeCell ref="O36:T36"/>
    <mergeCell ref="U36:Z36"/>
    <mergeCell ref="AA36:AF36"/>
    <mergeCell ref="I37:N37"/>
    <mergeCell ref="O37:T37"/>
    <mergeCell ref="U37:Z37"/>
    <mergeCell ref="AA37:AF37"/>
    <mergeCell ref="I38:N38"/>
    <mergeCell ref="O38:T38"/>
    <mergeCell ref="U38:Z38"/>
    <mergeCell ref="AA38:AF38"/>
    <mergeCell ref="I39:N39"/>
    <mergeCell ref="O39:T39"/>
    <mergeCell ref="U39:Z39"/>
    <mergeCell ref="AA39:AF39"/>
    <mergeCell ref="I40:N40"/>
    <mergeCell ref="O40:T40"/>
    <mergeCell ref="U40:Z40"/>
    <mergeCell ref="AA40:AF40"/>
    <mergeCell ref="I41:N41"/>
    <mergeCell ref="O41:T41"/>
    <mergeCell ref="U41:Z41"/>
    <mergeCell ref="AA41:AF41"/>
    <mergeCell ref="I42:N42"/>
    <mergeCell ref="O42:T42"/>
    <mergeCell ref="U42:Z42"/>
    <mergeCell ref="AA42:AF42"/>
    <mergeCell ref="I43:N43"/>
    <mergeCell ref="O43:T43"/>
    <mergeCell ref="U43:Z43"/>
    <mergeCell ref="AA43:AF43"/>
    <mergeCell ref="I44:N44"/>
    <mergeCell ref="O44:T44"/>
    <mergeCell ref="U44:Z44"/>
    <mergeCell ref="AA44:AF44"/>
    <mergeCell ref="I45:N45"/>
    <mergeCell ref="O45:T45"/>
    <mergeCell ref="U45:Z45"/>
    <mergeCell ref="AA45:AF45"/>
    <mergeCell ref="I46:N46"/>
    <mergeCell ref="O46:T46"/>
    <mergeCell ref="U46:Z46"/>
    <mergeCell ref="AA46:AF46"/>
    <mergeCell ref="I47:N47"/>
    <mergeCell ref="O47:T47"/>
    <mergeCell ref="U47:Z47"/>
    <mergeCell ref="AA47:AF47"/>
    <mergeCell ref="I48:N48"/>
    <mergeCell ref="O48:T48"/>
    <mergeCell ref="U48:Z48"/>
    <mergeCell ref="AA48:AF48"/>
    <mergeCell ref="I49:N49"/>
    <mergeCell ref="O49:T49"/>
    <mergeCell ref="U49:Z49"/>
    <mergeCell ref="AA49:AF49"/>
    <mergeCell ref="I50:N50"/>
    <mergeCell ref="O50:T50"/>
    <mergeCell ref="U50:Z50"/>
    <mergeCell ref="AA50:AF50"/>
    <mergeCell ref="I51:N51"/>
    <mergeCell ref="O51:T51"/>
    <mergeCell ref="U51:Z51"/>
    <mergeCell ref="AA51:AF51"/>
    <mergeCell ref="I52:N52"/>
    <mergeCell ref="O52:T52"/>
    <mergeCell ref="U52:Z52"/>
    <mergeCell ref="AA52:AF52"/>
    <mergeCell ref="I53:N53"/>
    <mergeCell ref="O53:T53"/>
    <mergeCell ref="U53:Z53"/>
    <mergeCell ref="AA53:AF53"/>
    <mergeCell ref="I54:N54"/>
    <mergeCell ref="O54:T54"/>
    <mergeCell ref="U54:Z54"/>
    <mergeCell ref="AA54:AF54"/>
    <mergeCell ref="I55:N55"/>
    <mergeCell ref="O55:T55"/>
    <mergeCell ref="U55:Z55"/>
    <mergeCell ref="AA55:AF55"/>
    <mergeCell ref="I56:N56"/>
    <mergeCell ref="O56:T56"/>
    <mergeCell ref="U56:Z56"/>
    <mergeCell ref="AA56:AF56"/>
    <mergeCell ref="I57:N57"/>
    <mergeCell ref="O57:T57"/>
    <mergeCell ref="U57:Z57"/>
    <mergeCell ref="AA57:AF57"/>
    <mergeCell ref="I58:N58"/>
    <mergeCell ref="O58:T58"/>
    <mergeCell ref="U58:Z58"/>
    <mergeCell ref="AA58:AF58"/>
    <mergeCell ref="I59:N59"/>
    <mergeCell ref="O59:T59"/>
    <mergeCell ref="U59:Z59"/>
    <mergeCell ref="AA59:AF59"/>
    <mergeCell ref="AA61:AF61"/>
    <mergeCell ref="I60:N60"/>
    <mergeCell ref="O60:T60"/>
    <mergeCell ref="U60:Z60"/>
    <mergeCell ref="AA60:AF60"/>
    <mergeCell ref="O63:T63"/>
    <mergeCell ref="U63:Z63"/>
    <mergeCell ref="I61:N61"/>
    <mergeCell ref="O61:T61"/>
    <mergeCell ref="U61:Z61"/>
    <mergeCell ref="AA63:AF63"/>
    <mergeCell ref="AA62:AF62"/>
    <mergeCell ref="AA64:AF64"/>
    <mergeCell ref="I64:N64"/>
    <mergeCell ref="O64:T64"/>
    <mergeCell ref="U64:Z64"/>
    <mergeCell ref="I62:N62"/>
    <mergeCell ref="O62:T62"/>
    <mergeCell ref="U62:Z62"/>
    <mergeCell ref="I63:N63"/>
  </mergeCells>
  <printOptions/>
  <pageMargins left="0.984251968503937" right="0.5905511811023623" top="0.7874015748031497" bottom="0.7874015748031497" header="0.5118110236220472" footer="0.5118110236220472"/>
  <pageSetup horizontalDpi="600" verticalDpi="600" orientation="portrait" paperSize="9" scale="73" r:id="rId1"/>
  <headerFooter alignWithMargins="0">
    <oddFooter>&amp;C&amp;16 6</oddFooter>
  </headerFooter>
</worksheet>
</file>

<file path=xl/worksheets/sheet8.xml><?xml version="1.0" encoding="utf-8"?>
<worksheet xmlns="http://schemas.openxmlformats.org/spreadsheetml/2006/main" xmlns:r="http://schemas.openxmlformats.org/officeDocument/2006/relationships">
  <dimension ref="A1:BC26"/>
  <sheetViews>
    <sheetView workbookViewId="0" topLeftCell="A1">
      <selection activeCell="A1" sqref="A1"/>
    </sheetView>
  </sheetViews>
  <sheetFormatPr defaultColWidth="8.796875" defaultRowHeight="14.25"/>
  <cols>
    <col min="1" max="52" width="3.59765625" style="0" customWidth="1"/>
    <col min="53" max="55" width="15.59765625" style="0" customWidth="1"/>
    <col min="56" max="73" width="3.59765625" style="0" customWidth="1"/>
    <col min="74" max="16384" width="10.59765625" style="0" customWidth="1"/>
  </cols>
  <sheetData>
    <row r="1" ht="28.5">
      <c r="A1" s="2" t="s">
        <v>88</v>
      </c>
    </row>
    <row r="2" ht="19.5" customHeight="1"/>
    <row r="3" ht="24">
      <c r="B3" s="1" t="s">
        <v>89</v>
      </c>
    </row>
    <row r="4" ht="19.5" customHeight="1"/>
    <row r="5" ht="19.5" customHeight="1">
      <c r="E5" s="3" t="s">
        <v>282</v>
      </c>
    </row>
    <row r="6" ht="19.5" customHeight="1">
      <c r="E6" s="3" t="s">
        <v>283</v>
      </c>
    </row>
    <row r="7" ht="19.5" customHeight="1">
      <c r="E7" s="3" t="s">
        <v>284</v>
      </c>
    </row>
    <row r="8" ht="19.5" customHeight="1">
      <c r="E8" s="3" t="s">
        <v>285</v>
      </c>
    </row>
    <row r="9" ht="19.5" customHeight="1">
      <c r="E9" s="3" t="s">
        <v>286</v>
      </c>
    </row>
    <row r="10" ht="19.5" customHeight="1">
      <c r="E10" s="3" t="s">
        <v>287</v>
      </c>
    </row>
    <row r="11" ht="19.5" customHeight="1">
      <c r="E11" s="3" t="s">
        <v>318</v>
      </c>
    </row>
    <row r="12" ht="19.5" customHeight="1">
      <c r="E12" s="3" t="s">
        <v>319</v>
      </c>
    </row>
    <row r="13" ht="19.5" customHeight="1">
      <c r="E13" s="3" t="s">
        <v>320</v>
      </c>
    </row>
    <row r="14" ht="19.5" customHeight="1">
      <c r="E14" s="3" t="s">
        <v>288</v>
      </c>
    </row>
    <row r="15" ht="19.5" customHeight="1">
      <c r="E15" s="3" t="s">
        <v>289</v>
      </c>
    </row>
    <row r="16" ht="19.5" customHeight="1">
      <c r="E16" s="3" t="s">
        <v>290</v>
      </c>
    </row>
    <row r="17" ht="19.5" customHeight="1"/>
    <row r="18" ht="24">
      <c r="B18" s="1" t="s">
        <v>257</v>
      </c>
    </row>
    <row r="19" spans="53:55" ht="19.5" customHeight="1">
      <c r="BA19" t="s">
        <v>23</v>
      </c>
      <c r="BB19" s="4">
        <v>820</v>
      </c>
      <c r="BC19" s="4"/>
    </row>
    <row r="20" spans="53:55" ht="19.5" customHeight="1">
      <c r="BA20" t="s">
        <v>25</v>
      </c>
      <c r="BB20" s="4">
        <v>720</v>
      </c>
      <c r="BC20" s="4"/>
    </row>
    <row r="21" spans="53:55" ht="19.5" customHeight="1">
      <c r="BA21" t="s">
        <v>50</v>
      </c>
      <c r="BB21" s="4">
        <v>595</v>
      </c>
      <c r="BC21" s="4"/>
    </row>
    <row r="22" spans="53:55" ht="19.5" customHeight="1">
      <c r="BA22" t="s">
        <v>48</v>
      </c>
      <c r="BB22" s="4"/>
      <c r="BC22" s="4">
        <v>2135</v>
      </c>
    </row>
    <row r="23" spans="53:55" ht="19.5" customHeight="1">
      <c r="BA23" t="s">
        <v>26</v>
      </c>
      <c r="BB23" s="4">
        <v>12708</v>
      </c>
      <c r="BC23" s="4"/>
    </row>
    <row r="24" spans="53:55" ht="19.5" customHeight="1">
      <c r="BA24" t="s">
        <v>27</v>
      </c>
      <c r="BB24" s="4">
        <v>1392</v>
      </c>
      <c r="BC24" s="4"/>
    </row>
    <row r="25" spans="53:55" ht="19.5" customHeight="1">
      <c r="BA25" t="s">
        <v>50</v>
      </c>
      <c r="BB25" s="4">
        <v>501</v>
      </c>
      <c r="BC25" s="4"/>
    </row>
    <row r="26" spans="53:55" ht="19.5" customHeight="1">
      <c r="BA26" t="s">
        <v>49</v>
      </c>
      <c r="BB26" s="4"/>
      <c r="BC26" s="4">
        <v>14601</v>
      </c>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sheetData>
  <printOptions/>
  <pageMargins left="0.984251968503937" right="0.5905511811023623" top="0.7874015748031497" bottom="0.7874015748031497" header="0.5118110236220472" footer="0.5118110236220472"/>
  <pageSetup horizontalDpi="600" verticalDpi="600" orientation="portrait" paperSize="9" scale="78" r:id="rId2"/>
  <headerFooter alignWithMargins="0">
    <oddFooter>&amp;C&amp;16 7</oddFooter>
  </headerFooter>
  <drawing r:id="rId1"/>
</worksheet>
</file>

<file path=xl/worksheets/sheet9.xml><?xml version="1.0" encoding="utf-8"?>
<worksheet xmlns="http://schemas.openxmlformats.org/spreadsheetml/2006/main" xmlns:r="http://schemas.openxmlformats.org/officeDocument/2006/relationships">
  <dimension ref="A1:AK60"/>
  <sheetViews>
    <sheetView workbookViewId="0" topLeftCell="A1">
      <selection activeCell="A1" sqref="A1"/>
    </sheetView>
  </sheetViews>
  <sheetFormatPr defaultColWidth="8.796875" defaultRowHeight="14.25"/>
  <cols>
    <col min="1" max="29" width="3.59765625" style="0" customWidth="1"/>
    <col min="30" max="30" width="5.59765625" style="0" customWidth="1"/>
    <col min="31" max="32" width="3.59765625" style="0" customWidth="1"/>
    <col min="33" max="33" width="5.59765625" style="0" customWidth="1"/>
    <col min="34" max="35" width="3.59765625" style="0" customWidth="1"/>
    <col min="36" max="36" width="5.59765625" style="0" customWidth="1"/>
    <col min="37" max="73" width="3.59765625" style="0" customWidth="1"/>
    <col min="74" max="16384" width="10.59765625" style="0" customWidth="1"/>
  </cols>
  <sheetData>
    <row r="1" ht="28.5">
      <c r="A1" s="2"/>
    </row>
    <row r="2" ht="9.75" customHeight="1"/>
    <row r="3" ht="24">
      <c r="B3" s="1" t="s">
        <v>95</v>
      </c>
    </row>
    <row r="4" ht="9.75" customHeight="1"/>
    <row r="5" spans="2:37" ht="19.5" customHeight="1" thickBot="1">
      <c r="B5" s="7"/>
      <c r="C5" s="7"/>
      <c r="D5" s="7"/>
      <c r="E5" s="7"/>
      <c r="F5" s="7"/>
      <c r="G5" s="7"/>
      <c r="H5" s="7"/>
      <c r="I5" s="7"/>
      <c r="J5" s="7"/>
      <c r="K5" s="7"/>
      <c r="L5" s="7"/>
      <c r="M5" s="7"/>
      <c r="N5" s="7"/>
      <c r="O5" s="7"/>
      <c r="P5" s="7"/>
      <c r="Q5" s="7"/>
      <c r="R5" s="7"/>
      <c r="S5" s="7"/>
      <c r="T5" s="7"/>
      <c r="U5" s="7"/>
      <c r="V5" s="7"/>
      <c r="W5" s="7"/>
      <c r="X5" s="7"/>
      <c r="Y5" s="7"/>
      <c r="Z5" s="7"/>
      <c r="AA5" s="7"/>
      <c r="AB5" s="7"/>
      <c r="AC5" s="605" t="s">
        <v>92</v>
      </c>
      <c r="AD5" s="605"/>
      <c r="AE5" s="605"/>
      <c r="AF5" s="605"/>
      <c r="AG5" s="605"/>
      <c r="AH5" s="605"/>
      <c r="AI5" s="606"/>
      <c r="AJ5" s="606"/>
      <c r="AK5" s="606"/>
    </row>
    <row r="6" spans="2:37" ht="19.5" customHeight="1" thickTop="1">
      <c r="B6" s="661"/>
      <c r="C6" s="662"/>
      <c r="D6" s="662"/>
      <c r="E6" s="662"/>
      <c r="F6" s="662"/>
      <c r="G6" s="662"/>
      <c r="H6" s="662"/>
      <c r="I6" s="662"/>
      <c r="J6" s="663"/>
      <c r="K6" s="676" t="s">
        <v>280</v>
      </c>
      <c r="L6" s="677"/>
      <c r="M6" s="677"/>
      <c r="N6" s="677"/>
      <c r="O6" s="677"/>
      <c r="P6" s="677"/>
      <c r="Q6" s="677"/>
      <c r="R6" s="677"/>
      <c r="S6" s="678"/>
      <c r="T6" s="676" t="s">
        <v>281</v>
      </c>
      <c r="U6" s="677"/>
      <c r="V6" s="677"/>
      <c r="W6" s="677"/>
      <c r="X6" s="677"/>
      <c r="Y6" s="677"/>
      <c r="Z6" s="677"/>
      <c r="AA6" s="677"/>
      <c r="AB6" s="678"/>
      <c r="AC6" s="682" t="s">
        <v>61</v>
      </c>
      <c r="AD6" s="677"/>
      <c r="AE6" s="677"/>
      <c r="AF6" s="677"/>
      <c r="AG6" s="677"/>
      <c r="AH6" s="677"/>
      <c r="AI6" s="677"/>
      <c r="AJ6" s="677"/>
      <c r="AK6" s="683"/>
    </row>
    <row r="7" spans="2:37" ht="19.5" customHeight="1">
      <c r="B7" s="664"/>
      <c r="C7" s="665"/>
      <c r="D7" s="665"/>
      <c r="E7" s="665"/>
      <c r="F7" s="665"/>
      <c r="G7" s="665"/>
      <c r="H7" s="665"/>
      <c r="I7" s="665"/>
      <c r="J7" s="666"/>
      <c r="K7" s="679"/>
      <c r="L7" s="680"/>
      <c r="M7" s="680"/>
      <c r="N7" s="680"/>
      <c r="O7" s="680"/>
      <c r="P7" s="680"/>
      <c r="Q7" s="680"/>
      <c r="R7" s="680"/>
      <c r="S7" s="681"/>
      <c r="T7" s="679"/>
      <c r="U7" s="680"/>
      <c r="V7" s="680"/>
      <c r="W7" s="680"/>
      <c r="X7" s="680"/>
      <c r="Y7" s="680"/>
      <c r="Z7" s="680"/>
      <c r="AA7" s="680"/>
      <c r="AB7" s="681"/>
      <c r="AC7" s="680"/>
      <c r="AD7" s="680"/>
      <c r="AE7" s="680"/>
      <c r="AF7" s="680"/>
      <c r="AG7" s="680"/>
      <c r="AH7" s="680"/>
      <c r="AI7" s="680"/>
      <c r="AJ7" s="680"/>
      <c r="AK7" s="684"/>
    </row>
    <row r="8" spans="2:37" ht="19.5" customHeight="1">
      <c r="B8" s="664"/>
      <c r="C8" s="665"/>
      <c r="D8" s="665"/>
      <c r="E8" s="665"/>
      <c r="F8" s="665"/>
      <c r="G8" s="665"/>
      <c r="H8" s="665"/>
      <c r="I8" s="665"/>
      <c r="J8" s="666"/>
      <c r="K8" s="607" t="s">
        <v>93</v>
      </c>
      <c r="L8" s="600"/>
      <c r="M8" s="608"/>
      <c r="N8" s="599" t="s">
        <v>94</v>
      </c>
      <c r="O8" s="600"/>
      <c r="P8" s="608"/>
      <c r="Q8" s="599" t="s">
        <v>69</v>
      </c>
      <c r="R8" s="600"/>
      <c r="S8" s="601"/>
      <c r="T8" s="607" t="s">
        <v>93</v>
      </c>
      <c r="U8" s="600"/>
      <c r="V8" s="608"/>
      <c r="W8" s="599" t="s">
        <v>94</v>
      </c>
      <c r="X8" s="600"/>
      <c r="Y8" s="608"/>
      <c r="Z8" s="685" t="s">
        <v>69</v>
      </c>
      <c r="AA8" s="600"/>
      <c r="AB8" s="601"/>
      <c r="AC8" s="607" t="s">
        <v>93</v>
      </c>
      <c r="AD8" s="600"/>
      <c r="AE8" s="608"/>
      <c r="AF8" s="599" t="s">
        <v>94</v>
      </c>
      <c r="AG8" s="600"/>
      <c r="AH8" s="608"/>
      <c r="AI8" s="611" t="s">
        <v>69</v>
      </c>
      <c r="AJ8" s="612"/>
      <c r="AK8" s="613"/>
    </row>
    <row r="9" spans="2:37" ht="19.5" customHeight="1" thickBot="1">
      <c r="B9" s="667"/>
      <c r="C9" s="668"/>
      <c r="D9" s="668"/>
      <c r="E9" s="668"/>
      <c r="F9" s="668"/>
      <c r="G9" s="668"/>
      <c r="H9" s="668"/>
      <c r="I9" s="668"/>
      <c r="J9" s="669"/>
      <c r="K9" s="609"/>
      <c r="L9" s="603"/>
      <c r="M9" s="610"/>
      <c r="N9" s="602"/>
      <c r="O9" s="603"/>
      <c r="P9" s="610"/>
      <c r="Q9" s="602"/>
      <c r="R9" s="603"/>
      <c r="S9" s="604"/>
      <c r="T9" s="609"/>
      <c r="U9" s="603"/>
      <c r="V9" s="610"/>
      <c r="W9" s="602"/>
      <c r="X9" s="603"/>
      <c r="Y9" s="610"/>
      <c r="Z9" s="603"/>
      <c r="AA9" s="603"/>
      <c r="AB9" s="604"/>
      <c r="AC9" s="609"/>
      <c r="AD9" s="603"/>
      <c r="AE9" s="610"/>
      <c r="AF9" s="602"/>
      <c r="AG9" s="603"/>
      <c r="AH9" s="610"/>
      <c r="AI9" s="603"/>
      <c r="AJ9" s="603"/>
      <c r="AK9" s="614"/>
    </row>
    <row r="10" spans="2:37" ht="19.5" customHeight="1" thickTop="1">
      <c r="B10" s="16"/>
      <c r="C10" s="673" t="s">
        <v>23</v>
      </c>
      <c r="D10" s="674"/>
      <c r="E10" s="674"/>
      <c r="F10" s="674"/>
      <c r="G10" s="675"/>
      <c r="H10" s="670" t="s">
        <v>90</v>
      </c>
      <c r="I10" s="671"/>
      <c r="J10" s="672"/>
      <c r="K10" s="592">
        <v>122399</v>
      </c>
      <c r="L10" s="593"/>
      <c r="M10" s="594"/>
      <c r="N10" s="595">
        <f>Q10-K10</f>
        <v>193336</v>
      </c>
      <c r="O10" s="593"/>
      <c r="P10" s="594"/>
      <c r="Q10" s="596">
        <v>315735</v>
      </c>
      <c r="R10" s="593"/>
      <c r="S10" s="598"/>
      <c r="T10" s="592">
        <v>128537</v>
      </c>
      <c r="U10" s="593"/>
      <c r="V10" s="594"/>
      <c r="W10" s="595">
        <f>Z10-T10</f>
        <v>107713</v>
      </c>
      <c r="X10" s="593"/>
      <c r="Y10" s="594"/>
      <c r="Z10" s="596">
        <v>236250</v>
      </c>
      <c r="AA10" s="593"/>
      <c r="AB10" s="598"/>
      <c r="AC10" s="592">
        <f>T10-K10</f>
        <v>6138</v>
      </c>
      <c r="AD10" s="593"/>
      <c r="AE10" s="594"/>
      <c r="AF10" s="595">
        <f>W10-N10</f>
        <v>-85623</v>
      </c>
      <c r="AG10" s="593"/>
      <c r="AH10" s="594"/>
      <c r="AI10" s="596">
        <f>Z10-Q10</f>
        <v>-79485</v>
      </c>
      <c r="AJ10" s="593"/>
      <c r="AK10" s="597"/>
    </row>
    <row r="11" spans="2:37" ht="19.5" customHeight="1">
      <c r="B11" s="17"/>
      <c r="C11" s="639"/>
      <c r="D11" s="640"/>
      <c r="E11" s="640"/>
      <c r="F11" s="640"/>
      <c r="G11" s="641"/>
      <c r="H11" s="621" t="s">
        <v>91</v>
      </c>
      <c r="I11" s="622"/>
      <c r="J11" s="623"/>
      <c r="K11" s="579">
        <v>426726</v>
      </c>
      <c r="L11" s="532"/>
      <c r="M11" s="535"/>
      <c r="N11" s="580">
        <f>Q11-K11</f>
        <v>68129</v>
      </c>
      <c r="O11" s="532"/>
      <c r="P11" s="535"/>
      <c r="Q11" s="581">
        <v>494855</v>
      </c>
      <c r="R11" s="532"/>
      <c r="S11" s="533"/>
      <c r="T11" s="579">
        <v>432783</v>
      </c>
      <c r="U11" s="532"/>
      <c r="V11" s="535"/>
      <c r="W11" s="580">
        <f>Z11-T11</f>
        <v>151183</v>
      </c>
      <c r="X11" s="532"/>
      <c r="Y11" s="535"/>
      <c r="Z11" s="581">
        <v>583966</v>
      </c>
      <c r="AA11" s="532"/>
      <c r="AB11" s="533"/>
      <c r="AC11" s="579">
        <f>T11-K11</f>
        <v>6057</v>
      </c>
      <c r="AD11" s="532"/>
      <c r="AE11" s="535"/>
      <c r="AF11" s="580">
        <f>W11-N11</f>
        <v>83054</v>
      </c>
      <c r="AG11" s="532"/>
      <c r="AH11" s="535"/>
      <c r="AI11" s="581">
        <f>Z11-Q11</f>
        <v>89111</v>
      </c>
      <c r="AJ11" s="532"/>
      <c r="AK11" s="537"/>
    </row>
    <row r="12" spans="2:37" ht="19.5" customHeight="1">
      <c r="B12" s="17"/>
      <c r="C12" s="642"/>
      <c r="D12" s="643"/>
      <c r="E12" s="643"/>
      <c r="F12" s="643"/>
      <c r="G12" s="644"/>
      <c r="H12" s="657" t="s">
        <v>69</v>
      </c>
      <c r="I12" s="658"/>
      <c r="J12" s="659"/>
      <c r="K12" s="582">
        <f>SUM(K10:M11)</f>
        <v>549125</v>
      </c>
      <c r="L12" s="583"/>
      <c r="M12" s="584"/>
      <c r="N12" s="585">
        <f>SUM(N10:P11)</f>
        <v>261465</v>
      </c>
      <c r="O12" s="583"/>
      <c r="P12" s="584"/>
      <c r="Q12" s="586">
        <f>SUM(Q10:S11)</f>
        <v>810590</v>
      </c>
      <c r="R12" s="583"/>
      <c r="S12" s="587"/>
      <c r="T12" s="582">
        <f>SUM(T10:V11)</f>
        <v>561320</v>
      </c>
      <c r="U12" s="583"/>
      <c r="V12" s="584"/>
      <c r="W12" s="585">
        <f>SUM(W10:Y11)</f>
        <v>258896</v>
      </c>
      <c r="X12" s="583"/>
      <c r="Y12" s="584"/>
      <c r="Z12" s="586">
        <f>SUM(Z10:AB11)</f>
        <v>820216</v>
      </c>
      <c r="AA12" s="583"/>
      <c r="AB12" s="587"/>
      <c r="AC12" s="582">
        <f>T12-K12</f>
        <v>12195</v>
      </c>
      <c r="AD12" s="583"/>
      <c r="AE12" s="584"/>
      <c r="AF12" s="585">
        <f>W12-N12</f>
        <v>-2569</v>
      </c>
      <c r="AG12" s="583"/>
      <c r="AH12" s="584"/>
      <c r="AI12" s="586">
        <f>Z12-Q12</f>
        <v>9626</v>
      </c>
      <c r="AJ12" s="583"/>
      <c r="AK12" s="588"/>
    </row>
    <row r="13" spans="2:37" ht="19.5" customHeight="1">
      <c r="B13" s="17"/>
      <c r="C13" s="639" t="s">
        <v>24</v>
      </c>
      <c r="D13" s="640"/>
      <c r="E13" s="640"/>
      <c r="F13" s="640"/>
      <c r="G13" s="641"/>
      <c r="H13" s="654" t="s">
        <v>90</v>
      </c>
      <c r="I13" s="655"/>
      <c r="J13" s="656"/>
      <c r="K13" s="589">
        <v>0</v>
      </c>
      <c r="L13" s="557"/>
      <c r="M13" s="558"/>
      <c r="N13" s="590">
        <f>Q13-K13</f>
        <v>0</v>
      </c>
      <c r="O13" s="557"/>
      <c r="P13" s="558"/>
      <c r="Q13" s="591">
        <v>0</v>
      </c>
      <c r="R13" s="557"/>
      <c r="S13" s="571"/>
      <c r="T13" s="589">
        <v>0</v>
      </c>
      <c r="U13" s="557"/>
      <c r="V13" s="558"/>
      <c r="W13" s="590">
        <f>Z13-T13</f>
        <v>0</v>
      </c>
      <c r="X13" s="557"/>
      <c r="Y13" s="558"/>
      <c r="Z13" s="591">
        <v>0</v>
      </c>
      <c r="AA13" s="557"/>
      <c r="AB13" s="571"/>
      <c r="AC13" s="589">
        <f>T13-K13</f>
        <v>0</v>
      </c>
      <c r="AD13" s="557"/>
      <c r="AE13" s="558"/>
      <c r="AF13" s="590">
        <f>W13-N13</f>
        <v>0</v>
      </c>
      <c r="AG13" s="557"/>
      <c r="AH13" s="558"/>
      <c r="AI13" s="591">
        <f>Z13-Q13</f>
        <v>0</v>
      </c>
      <c r="AJ13" s="557"/>
      <c r="AK13" s="561"/>
    </row>
    <row r="14" spans="2:37" ht="19.5" customHeight="1">
      <c r="B14" s="17"/>
      <c r="C14" s="639"/>
      <c r="D14" s="640"/>
      <c r="E14" s="640"/>
      <c r="F14" s="640"/>
      <c r="G14" s="641"/>
      <c r="H14" s="621" t="s">
        <v>91</v>
      </c>
      <c r="I14" s="622"/>
      <c r="J14" s="623"/>
      <c r="K14" s="579">
        <v>0</v>
      </c>
      <c r="L14" s="532"/>
      <c r="M14" s="535"/>
      <c r="N14" s="580">
        <f>Q14-K14</f>
        <v>0</v>
      </c>
      <c r="O14" s="532"/>
      <c r="P14" s="535"/>
      <c r="Q14" s="581">
        <v>0</v>
      </c>
      <c r="R14" s="532"/>
      <c r="S14" s="533"/>
      <c r="T14" s="579">
        <v>0</v>
      </c>
      <c r="U14" s="532"/>
      <c r="V14" s="535"/>
      <c r="W14" s="580">
        <f>Z14-T14</f>
        <v>0</v>
      </c>
      <c r="X14" s="532"/>
      <c r="Y14" s="535"/>
      <c r="Z14" s="581">
        <v>0</v>
      </c>
      <c r="AA14" s="532"/>
      <c r="AB14" s="533"/>
      <c r="AC14" s="579">
        <f aca="true" t="shared" si="0" ref="AC14:AC21">T14-K14</f>
        <v>0</v>
      </c>
      <c r="AD14" s="532"/>
      <c r="AE14" s="535"/>
      <c r="AF14" s="580">
        <f aca="true" t="shared" si="1" ref="AF14:AF21">W14-N14</f>
        <v>0</v>
      </c>
      <c r="AG14" s="532"/>
      <c r="AH14" s="535"/>
      <c r="AI14" s="581">
        <f aca="true" t="shared" si="2" ref="AI14:AI21">Z14-Q14</f>
        <v>0</v>
      </c>
      <c r="AJ14" s="532"/>
      <c r="AK14" s="537"/>
    </row>
    <row r="15" spans="2:37" ht="19.5" customHeight="1">
      <c r="B15" s="17"/>
      <c r="C15" s="642"/>
      <c r="D15" s="643"/>
      <c r="E15" s="643"/>
      <c r="F15" s="643"/>
      <c r="G15" s="644"/>
      <c r="H15" s="657" t="s">
        <v>69</v>
      </c>
      <c r="I15" s="658"/>
      <c r="J15" s="659"/>
      <c r="K15" s="582">
        <f>SUM(K13:M14)</f>
        <v>0</v>
      </c>
      <c r="L15" s="583"/>
      <c r="M15" s="584"/>
      <c r="N15" s="585">
        <f>SUM(N13:P14)</f>
        <v>0</v>
      </c>
      <c r="O15" s="583"/>
      <c r="P15" s="584"/>
      <c r="Q15" s="586">
        <f>SUM(Q13:S14)</f>
        <v>0</v>
      </c>
      <c r="R15" s="583"/>
      <c r="S15" s="587"/>
      <c r="T15" s="582">
        <f>SUM(T13:V14)</f>
        <v>0</v>
      </c>
      <c r="U15" s="583"/>
      <c r="V15" s="584"/>
      <c r="W15" s="585">
        <f>SUM(W13:Y14)</f>
        <v>0</v>
      </c>
      <c r="X15" s="583"/>
      <c r="Y15" s="584"/>
      <c r="Z15" s="586">
        <f>SUM(Z13:AB14)</f>
        <v>0</v>
      </c>
      <c r="AA15" s="583"/>
      <c r="AB15" s="587"/>
      <c r="AC15" s="582">
        <f t="shared" si="0"/>
        <v>0</v>
      </c>
      <c r="AD15" s="583"/>
      <c r="AE15" s="584"/>
      <c r="AF15" s="585">
        <f t="shared" si="1"/>
        <v>0</v>
      </c>
      <c r="AG15" s="583"/>
      <c r="AH15" s="584"/>
      <c r="AI15" s="586">
        <f t="shared" si="2"/>
        <v>0</v>
      </c>
      <c r="AJ15" s="583"/>
      <c r="AK15" s="588"/>
    </row>
    <row r="16" spans="2:37" ht="19.5" customHeight="1">
      <c r="B16" s="17"/>
      <c r="C16" s="660" t="s">
        <v>25</v>
      </c>
      <c r="D16" s="637"/>
      <c r="E16" s="637"/>
      <c r="F16" s="637"/>
      <c r="G16" s="638"/>
      <c r="H16" s="654" t="s">
        <v>90</v>
      </c>
      <c r="I16" s="655"/>
      <c r="J16" s="656"/>
      <c r="K16" s="589">
        <v>322655</v>
      </c>
      <c r="L16" s="557"/>
      <c r="M16" s="558"/>
      <c r="N16" s="590">
        <f>Q16-K16</f>
        <v>86631</v>
      </c>
      <c r="O16" s="557"/>
      <c r="P16" s="558"/>
      <c r="Q16" s="591">
        <v>409286</v>
      </c>
      <c r="R16" s="557"/>
      <c r="S16" s="571"/>
      <c r="T16" s="589">
        <v>384180</v>
      </c>
      <c r="U16" s="557"/>
      <c r="V16" s="558"/>
      <c r="W16" s="590">
        <f>Z16-T16</f>
        <v>11250</v>
      </c>
      <c r="X16" s="557"/>
      <c r="Y16" s="558"/>
      <c r="Z16" s="591">
        <v>395430</v>
      </c>
      <c r="AA16" s="557"/>
      <c r="AB16" s="571"/>
      <c r="AC16" s="589">
        <f t="shared" si="0"/>
        <v>61525</v>
      </c>
      <c r="AD16" s="557"/>
      <c r="AE16" s="558"/>
      <c r="AF16" s="590">
        <f t="shared" si="1"/>
        <v>-75381</v>
      </c>
      <c r="AG16" s="557"/>
      <c r="AH16" s="558"/>
      <c r="AI16" s="591">
        <f t="shared" si="2"/>
        <v>-13856</v>
      </c>
      <c r="AJ16" s="557"/>
      <c r="AK16" s="561"/>
    </row>
    <row r="17" spans="2:37" ht="19.5" customHeight="1">
      <c r="B17" s="17"/>
      <c r="C17" s="639"/>
      <c r="D17" s="640"/>
      <c r="E17" s="640"/>
      <c r="F17" s="640"/>
      <c r="G17" s="641"/>
      <c r="H17" s="621" t="s">
        <v>91</v>
      </c>
      <c r="I17" s="622"/>
      <c r="J17" s="623"/>
      <c r="K17" s="579">
        <v>288468</v>
      </c>
      <c r="L17" s="532"/>
      <c r="M17" s="535"/>
      <c r="N17" s="580">
        <f>Q17-K17</f>
        <v>43000</v>
      </c>
      <c r="O17" s="532"/>
      <c r="P17" s="535"/>
      <c r="Q17" s="581">
        <v>331468</v>
      </c>
      <c r="R17" s="532"/>
      <c r="S17" s="533"/>
      <c r="T17" s="579">
        <v>324181</v>
      </c>
      <c r="U17" s="532"/>
      <c r="V17" s="535"/>
      <c r="W17" s="580">
        <f>Z17-T17</f>
        <v>0</v>
      </c>
      <c r="X17" s="532"/>
      <c r="Y17" s="535"/>
      <c r="Z17" s="581">
        <v>324181</v>
      </c>
      <c r="AA17" s="532"/>
      <c r="AB17" s="533"/>
      <c r="AC17" s="579">
        <f t="shared" si="0"/>
        <v>35713</v>
      </c>
      <c r="AD17" s="532"/>
      <c r="AE17" s="535"/>
      <c r="AF17" s="580">
        <f t="shared" si="1"/>
        <v>-43000</v>
      </c>
      <c r="AG17" s="532"/>
      <c r="AH17" s="535"/>
      <c r="AI17" s="581">
        <f t="shared" si="2"/>
        <v>-7287</v>
      </c>
      <c r="AJ17" s="532"/>
      <c r="AK17" s="537"/>
    </row>
    <row r="18" spans="2:37" ht="19.5" customHeight="1">
      <c r="B18" s="17"/>
      <c r="C18" s="642"/>
      <c r="D18" s="643"/>
      <c r="E18" s="643"/>
      <c r="F18" s="643"/>
      <c r="G18" s="644"/>
      <c r="H18" s="657" t="s">
        <v>69</v>
      </c>
      <c r="I18" s="658"/>
      <c r="J18" s="659"/>
      <c r="K18" s="582">
        <f>SUM(K16:M17)</f>
        <v>611123</v>
      </c>
      <c r="L18" s="583"/>
      <c r="M18" s="584"/>
      <c r="N18" s="585">
        <f>SUM(N16:P17)</f>
        <v>129631</v>
      </c>
      <c r="O18" s="583"/>
      <c r="P18" s="584"/>
      <c r="Q18" s="586">
        <f>SUM(Q16:S17)</f>
        <v>740754</v>
      </c>
      <c r="R18" s="583"/>
      <c r="S18" s="587"/>
      <c r="T18" s="582">
        <f>SUM(T16:V17)</f>
        <v>708361</v>
      </c>
      <c r="U18" s="583"/>
      <c r="V18" s="584"/>
      <c r="W18" s="585">
        <f>SUM(W16:Y17)</f>
        <v>11250</v>
      </c>
      <c r="X18" s="583"/>
      <c r="Y18" s="584"/>
      <c r="Z18" s="586">
        <f>SUM(Z16:AB17)</f>
        <v>719611</v>
      </c>
      <c r="AA18" s="583"/>
      <c r="AB18" s="587"/>
      <c r="AC18" s="582">
        <f t="shared" si="0"/>
        <v>97238</v>
      </c>
      <c r="AD18" s="583"/>
      <c r="AE18" s="584"/>
      <c r="AF18" s="585">
        <f t="shared" si="1"/>
        <v>-118381</v>
      </c>
      <c r="AG18" s="583"/>
      <c r="AH18" s="584"/>
      <c r="AI18" s="586">
        <f t="shared" si="2"/>
        <v>-21143</v>
      </c>
      <c r="AJ18" s="583"/>
      <c r="AK18" s="588"/>
    </row>
    <row r="19" spans="2:37" ht="19.5" customHeight="1">
      <c r="B19" s="17"/>
      <c r="C19" s="635" t="s">
        <v>26</v>
      </c>
      <c r="D19" s="636"/>
      <c r="E19" s="636"/>
      <c r="F19" s="637"/>
      <c r="G19" s="638"/>
      <c r="H19" s="654" t="s">
        <v>90</v>
      </c>
      <c r="I19" s="655"/>
      <c r="J19" s="656"/>
      <c r="K19" s="589">
        <v>396351</v>
      </c>
      <c r="L19" s="557"/>
      <c r="M19" s="558"/>
      <c r="N19" s="590">
        <f>Q19-K19</f>
        <v>34891</v>
      </c>
      <c r="O19" s="557"/>
      <c r="P19" s="558"/>
      <c r="Q19" s="591">
        <v>431242</v>
      </c>
      <c r="R19" s="557"/>
      <c r="S19" s="571"/>
      <c r="T19" s="589">
        <v>393985</v>
      </c>
      <c r="U19" s="557"/>
      <c r="V19" s="558"/>
      <c r="W19" s="590">
        <f>Z19-T19</f>
        <v>20779</v>
      </c>
      <c r="X19" s="557"/>
      <c r="Y19" s="558"/>
      <c r="Z19" s="591">
        <v>414764</v>
      </c>
      <c r="AA19" s="557"/>
      <c r="AB19" s="571"/>
      <c r="AC19" s="589">
        <f t="shared" si="0"/>
        <v>-2366</v>
      </c>
      <c r="AD19" s="557"/>
      <c r="AE19" s="558"/>
      <c r="AF19" s="590">
        <f t="shared" si="1"/>
        <v>-14112</v>
      </c>
      <c r="AG19" s="557"/>
      <c r="AH19" s="558"/>
      <c r="AI19" s="591">
        <f t="shared" si="2"/>
        <v>-16478</v>
      </c>
      <c r="AJ19" s="557"/>
      <c r="AK19" s="561"/>
    </row>
    <row r="20" spans="2:37" ht="19.5" customHeight="1">
      <c r="B20" s="17"/>
      <c r="C20" s="639"/>
      <c r="D20" s="640"/>
      <c r="E20" s="640"/>
      <c r="F20" s="640"/>
      <c r="G20" s="641"/>
      <c r="H20" s="621" t="s">
        <v>91</v>
      </c>
      <c r="I20" s="622"/>
      <c r="J20" s="623"/>
      <c r="K20" s="579">
        <v>77826</v>
      </c>
      <c r="L20" s="532"/>
      <c r="M20" s="535"/>
      <c r="N20" s="580">
        <f>Q20-K20</f>
        <v>19300</v>
      </c>
      <c r="O20" s="532"/>
      <c r="P20" s="535"/>
      <c r="Q20" s="581">
        <v>97126</v>
      </c>
      <c r="R20" s="532"/>
      <c r="S20" s="533"/>
      <c r="T20" s="579">
        <v>70125</v>
      </c>
      <c r="U20" s="532"/>
      <c r="V20" s="535"/>
      <c r="W20" s="580">
        <f>Z20-T20</f>
        <v>110569</v>
      </c>
      <c r="X20" s="532"/>
      <c r="Y20" s="535"/>
      <c r="Z20" s="581">
        <v>180694</v>
      </c>
      <c r="AA20" s="532"/>
      <c r="AB20" s="533"/>
      <c r="AC20" s="579">
        <f t="shared" si="0"/>
        <v>-7701</v>
      </c>
      <c r="AD20" s="532"/>
      <c r="AE20" s="535"/>
      <c r="AF20" s="580">
        <f t="shared" si="1"/>
        <v>91269</v>
      </c>
      <c r="AG20" s="532"/>
      <c r="AH20" s="535"/>
      <c r="AI20" s="581">
        <f t="shared" si="2"/>
        <v>83568</v>
      </c>
      <c r="AJ20" s="532"/>
      <c r="AK20" s="537"/>
    </row>
    <row r="21" spans="2:37" ht="19.5" customHeight="1">
      <c r="B21" s="17"/>
      <c r="C21" s="642"/>
      <c r="D21" s="643"/>
      <c r="E21" s="643"/>
      <c r="F21" s="643"/>
      <c r="G21" s="644"/>
      <c r="H21" s="657" t="s">
        <v>69</v>
      </c>
      <c r="I21" s="658"/>
      <c r="J21" s="659"/>
      <c r="K21" s="582">
        <f>SUM(K19:M20)</f>
        <v>474177</v>
      </c>
      <c r="L21" s="583"/>
      <c r="M21" s="584"/>
      <c r="N21" s="585">
        <f>SUM(N19:P20)</f>
        <v>54191</v>
      </c>
      <c r="O21" s="583"/>
      <c r="P21" s="584"/>
      <c r="Q21" s="586">
        <f>SUM(Q19:S20)</f>
        <v>528368</v>
      </c>
      <c r="R21" s="583"/>
      <c r="S21" s="587"/>
      <c r="T21" s="582">
        <f>SUM(T19:V20)</f>
        <v>464110</v>
      </c>
      <c r="U21" s="583"/>
      <c r="V21" s="584"/>
      <c r="W21" s="585">
        <f>SUM(W19:Y20)</f>
        <v>131348</v>
      </c>
      <c r="X21" s="583"/>
      <c r="Y21" s="584"/>
      <c r="Z21" s="586">
        <f>SUM(Z19:AB20)</f>
        <v>595458</v>
      </c>
      <c r="AA21" s="583"/>
      <c r="AB21" s="587"/>
      <c r="AC21" s="582">
        <f t="shared" si="0"/>
        <v>-10067</v>
      </c>
      <c r="AD21" s="583"/>
      <c r="AE21" s="584"/>
      <c r="AF21" s="585">
        <f t="shared" si="1"/>
        <v>77157</v>
      </c>
      <c r="AG21" s="583"/>
      <c r="AH21" s="584"/>
      <c r="AI21" s="586">
        <f t="shared" si="2"/>
        <v>67090</v>
      </c>
      <c r="AJ21" s="583"/>
      <c r="AK21" s="588"/>
    </row>
    <row r="22" spans="2:37" ht="19.5" customHeight="1">
      <c r="B22" s="624" t="s">
        <v>35</v>
      </c>
      <c r="C22" s="625"/>
      <c r="D22" s="625"/>
      <c r="E22" s="625"/>
      <c r="F22" s="625"/>
      <c r="G22" s="647"/>
      <c r="H22" s="686" t="s">
        <v>90</v>
      </c>
      <c r="I22" s="687"/>
      <c r="J22" s="688"/>
      <c r="K22" s="572">
        <f>K10+K13+K16+K19</f>
        <v>841405</v>
      </c>
      <c r="L22" s="573"/>
      <c r="M22" s="574"/>
      <c r="N22" s="559">
        <f>N10+N13+N16+N19</f>
        <v>314858</v>
      </c>
      <c r="O22" s="568"/>
      <c r="P22" s="570"/>
      <c r="Q22" s="560">
        <f>Q10+Q13+Q16+Q19</f>
        <v>1156263</v>
      </c>
      <c r="R22" s="568"/>
      <c r="S22" s="569"/>
      <c r="T22" s="556">
        <f>T10+T13+T16+T19</f>
        <v>906702</v>
      </c>
      <c r="U22" s="568"/>
      <c r="V22" s="570"/>
      <c r="W22" s="559">
        <f>W10+W13+W16+W19</f>
        <v>139742</v>
      </c>
      <c r="X22" s="568"/>
      <c r="Y22" s="570"/>
      <c r="Z22" s="560">
        <f>Z10+Z13+Z16+Z19</f>
        <v>1046444</v>
      </c>
      <c r="AA22" s="557"/>
      <c r="AB22" s="571"/>
      <c r="AC22" s="556">
        <f>AC10+AC13+AC16+AC19</f>
        <v>65297</v>
      </c>
      <c r="AD22" s="557"/>
      <c r="AE22" s="558"/>
      <c r="AF22" s="559">
        <f>AF10+AF13+AF16+AF19</f>
        <v>-175116</v>
      </c>
      <c r="AG22" s="557"/>
      <c r="AH22" s="558"/>
      <c r="AI22" s="560">
        <f>AI10+AI13+AI16+AI19</f>
        <v>-109819</v>
      </c>
      <c r="AJ22" s="557"/>
      <c r="AK22" s="561"/>
    </row>
    <row r="23" spans="2:37" ht="19.5" customHeight="1">
      <c r="B23" s="624"/>
      <c r="C23" s="625"/>
      <c r="D23" s="625"/>
      <c r="E23" s="625"/>
      <c r="F23" s="625"/>
      <c r="G23" s="648"/>
      <c r="H23" s="692" t="s">
        <v>91</v>
      </c>
      <c r="I23" s="693"/>
      <c r="J23" s="694"/>
      <c r="K23" s="567">
        <f>K11+K14+K17+K20</f>
        <v>793020</v>
      </c>
      <c r="L23" s="563"/>
      <c r="M23" s="564"/>
      <c r="N23" s="562">
        <f>N11+N14+N17+N20</f>
        <v>130429</v>
      </c>
      <c r="O23" s="563"/>
      <c r="P23" s="564"/>
      <c r="Q23" s="565">
        <f>Q11+Q14+Q17+Q20</f>
        <v>923449</v>
      </c>
      <c r="R23" s="563"/>
      <c r="S23" s="566"/>
      <c r="T23" s="567">
        <f>T11+T14+T17+T20</f>
        <v>827089</v>
      </c>
      <c r="U23" s="563"/>
      <c r="V23" s="564"/>
      <c r="W23" s="562">
        <f>W11+W14+W17+W20</f>
        <v>261752</v>
      </c>
      <c r="X23" s="563"/>
      <c r="Y23" s="564"/>
      <c r="Z23" s="565">
        <f>Z11+Z14+Z17+Z20</f>
        <v>1088841</v>
      </c>
      <c r="AA23" s="532"/>
      <c r="AB23" s="533"/>
      <c r="AC23" s="567">
        <f>AC11+AC14+AC17+AC20</f>
        <v>34069</v>
      </c>
      <c r="AD23" s="532"/>
      <c r="AE23" s="535"/>
      <c r="AF23" s="562">
        <f>AF11+AF14+AF17+AF20</f>
        <v>131323</v>
      </c>
      <c r="AG23" s="532"/>
      <c r="AH23" s="535"/>
      <c r="AI23" s="565">
        <f>AI11+AI14+AI17+AI20</f>
        <v>165392</v>
      </c>
      <c r="AJ23" s="532"/>
      <c r="AK23" s="537"/>
    </row>
    <row r="24" spans="2:37" ht="19.5" customHeight="1" thickBot="1">
      <c r="B24" s="645"/>
      <c r="C24" s="646"/>
      <c r="D24" s="646"/>
      <c r="E24" s="646"/>
      <c r="F24" s="646"/>
      <c r="G24" s="649"/>
      <c r="H24" s="689" t="s">
        <v>69</v>
      </c>
      <c r="I24" s="690"/>
      <c r="J24" s="691"/>
      <c r="K24" s="575">
        <f>K12+K15+K18+K21</f>
        <v>1634425</v>
      </c>
      <c r="L24" s="576"/>
      <c r="M24" s="577"/>
      <c r="N24" s="578">
        <f>N12+N15+N18+N21</f>
        <v>445287</v>
      </c>
      <c r="O24" s="576"/>
      <c r="P24" s="577"/>
      <c r="Q24" s="615">
        <f>Q12+Q15+Q18+Q21</f>
        <v>2079712</v>
      </c>
      <c r="R24" s="576"/>
      <c r="S24" s="616"/>
      <c r="T24" s="575">
        <f>T12+T15+T18+T21</f>
        <v>1733791</v>
      </c>
      <c r="U24" s="576"/>
      <c r="V24" s="577"/>
      <c r="W24" s="578">
        <f>W12+W15+W18+W21</f>
        <v>401494</v>
      </c>
      <c r="X24" s="576"/>
      <c r="Y24" s="577"/>
      <c r="Z24" s="615">
        <f>Z12+Z15+Z18+Z21</f>
        <v>2135285</v>
      </c>
      <c r="AA24" s="617"/>
      <c r="AB24" s="618"/>
      <c r="AC24" s="575">
        <f>AC12+AC15+AC18+AC21</f>
        <v>99366</v>
      </c>
      <c r="AD24" s="617"/>
      <c r="AE24" s="619"/>
      <c r="AF24" s="578">
        <f>AF12+AF15+AF18+AF21</f>
        <v>-43793</v>
      </c>
      <c r="AG24" s="617"/>
      <c r="AH24" s="619"/>
      <c r="AI24" s="615">
        <f>AI12+AI15+AI18+AI21</f>
        <v>55573</v>
      </c>
      <c r="AJ24" s="617"/>
      <c r="AK24" s="620"/>
    </row>
    <row r="25" spans="2:37" ht="19.5" customHeight="1">
      <c r="B25" s="17"/>
      <c r="C25" s="650" t="s">
        <v>27</v>
      </c>
      <c r="D25" s="651"/>
      <c r="E25" s="651"/>
      <c r="F25" s="652"/>
      <c r="G25" s="653"/>
      <c r="H25" s="654" t="s">
        <v>90</v>
      </c>
      <c r="I25" s="655"/>
      <c r="J25" s="656"/>
      <c r="K25" s="589">
        <v>287607</v>
      </c>
      <c r="L25" s="557"/>
      <c r="M25" s="558"/>
      <c r="N25" s="590">
        <f>Q25-K25</f>
        <v>143614</v>
      </c>
      <c r="O25" s="557"/>
      <c r="P25" s="558"/>
      <c r="Q25" s="591">
        <v>431221</v>
      </c>
      <c r="R25" s="557"/>
      <c r="S25" s="571"/>
      <c r="T25" s="589">
        <v>272635</v>
      </c>
      <c r="U25" s="557"/>
      <c r="V25" s="558"/>
      <c r="W25" s="590">
        <f>Z25-T25</f>
        <v>78955</v>
      </c>
      <c r="X25" s="557"/>
      <c r="Y25" s="558"/>
      <c r="Z25" s="591">
        <v>351590</v>
      </c>
      <c r="AA25" s="557"/>
      <c r="AB25" s="571"/>
      <c r="AC25" s="589">
        <f aca="true" t="shared" si="3" ref="AC25:AC51">T25-K25</f>
        <v>-14972</v>
      </c>
      <c r="AD25" s="557"/>
      <c r="AE25" s="558"/>
      <c r="AF25" s="590">
        <f aca="true" t="shared" si="4" ref="AF25:AF51">W25-N25</f>
        <v>-64659</v>
      </c>
      <c r="AG25" s="557"/>
      <c r="AH25" s="558"/>
      <c r="AI25" s="591">
        <f aca="true" t="shared" si="5" ref="AI25:AI51">Z25-Q25</f>
        <v>-79631</v>
      </c>
      <c r="AJ25" s="557"/>
      <c r="AK25" s="561"/>
    </row>
    <row r="26" spans="2:37" ht="19.5" customHeight="1">
      <c r="B26" s="17"/>
      <c r="C26" s="639"/>
      <c r="D26" s="640"/>
      <c r="E26" s="640"/>
      <c r="F26" s="640"/>
      <c r="G26" s="641"/>
      <c r="H26" s="621" t="s">
        <v>91</v>
      </c>
      <c r="I26" s="622"/>
      <c r="J26" s="623"/>
      <c r="K26" s="579">
        <v>550740</v>
      </c>
      <c r="L26" s="532"/>
      <c r="M26" s="535"/>
      <c r="N26" s="580">
        <f>Q26-K26</f>
        <v>272228</v>
      </c>
      <c r="O26" s="532"/>
      <c r="P26" s="535"/>
      <c r="Q26" s="581">
        <v>822968</v>
      </c>
      <c r="R26" s="532"/>
      <c r="S26" s="533"/>
      <c r="T26" s="579">
        <v>591233</v>
      </c>
      <c r="U26" s="532"/>
      <c r="V26" s="535"/>
      <c r="W26" s="580">
        <f>Z26-T26</f>
        <v>448426</v>
      </c>
      <c r="X26" s="532"/>
      <c r="Y26" s="535"/>
      <c r="Z26" s="581">
        <v>1039659</v>
      </c>
      <c r="AA26" s="532"/>
      <c r="AB26" s="533"/>
      <c r="AC26" s="579">
        <f t="shared" si="3"/>
        <v>40493</v>
      </c>
      <c r="AD26" s="532"/>
      <c r="AE26" s="535"/>
      <c r="AF26" s="580">
        <f t="shared" si="4"/>
        <v>176198</v>
      </c>
      <c r="AG26" s="532"/>
      <c r="AH26" s="535"/>
      <c r="AI26" s="581">
        <f t="shared" si="5"/>
        <v>216691</v>
      </c>
      <c r="AJ26" s="532"/>
      <c r="AK26" s="537"/>
    </row>
    <row r="27" spans="2:37" ht="19.5" customHeight="1">
      <c r="B27" s="17"/>
      <c r="C27" s="642"/>
      <c r="D27" s="643"/>
      <c r="E27" s="643"/>
      <c r="F27" s="643"/>
      <c r="G27" s="644"/>
      <c r="H27" s="657" t="s">
        <v>69</v>
      </c>
      <c r="I27" s="658"/>
      <c r="J27" s="659"/>
      <c r="K27" s="582">
        <f>SUM(K25:M26)</f>
        <v>838347</v>
      </c>
      <c r="L27" s="583"/>
      <c r="M27" s="584"/>
      <c r="N27" s="585">
        <f>SUM(N25:P26)</f>
        <v>415842</v>
      </c>
      <c r="O27" s="583"/>
      <c r="P27" s="584"/>
      <c r="Q27" s="586">
        <f>SUM(Q25:S26)</f>
        <v>1254189</v>
      </c>
      <c r="R27" s="583"/>
      <c r="S27" s="587"/>
      <c r="T27" s="582">
        <f>SUM(T25:V26)</f>
        <v>863868</v>
      </c>
      <c r="U27" s="583"/>
      <c r="V27" s="584"/>
      <c r="W27" s="585">
        <f>SUM(W25:Y26)</f>
        <v>527381</v>
      </c>
      <c r="X27" s="583"/>
      <c r="Y27" s="584"/>
      <c r="Z27" s="586">
        <f>SUM(Z25:AB26)</f>
        <v>1391249</v>
      </c>
      <c r="AA27" s="583"/>
      <c r="AB27" s="587"/>
      <c r="AC27" s="582">
        <f t="shared" si="3"/>
        <v>25521</v>
      </c>
      <c r="AD27" s="583"/>
      <c r="AE27" s="584"/>
      <c r="AF27" s="585">
        <f t="shared" si="4"/>
        <v>111539</v>
      </c>
      <c r="AG27" s="583"/>
      <c r="AH27" s="584"/>
      <c r="AI27" s="586">
        <f t="shared" si="5"/>
        <v>137060</v>
      </c>
      <c r="AJ27" s="583"/>
      <c r="AK27" s="588"/>
    </row>
    <row r="28" spans="2:37" ht="19.5" customHeight="1">
      <c r="B28" s="17"/>
      <c r="C28" s="635" t="s">
        <v>26</v>
      </c>
      <c r="D28" s="636"/>
      <c r="E28" s="636"/>
      <c r="F28" s="637"/>
      <c r="G28" s="638"/>
      <c r="H28" s="654" t="s">
        <v>90</v>
      </c>
      <c r="I28" s="655"/>
      <c r="J28" s="656"/>
      <c r="K28" s="589">
        <v>5296448</v>
      </c>
      <c r="L28" s="557"/>
      <c r="M28" s="558"/>
      <c r="N28" s="590">
        <f>Q28-K28</f>
        <v>1308238</v>
      </c>
      <c r="O28" s="557"/>
      <c r="P28" s="558"/>
      <c r="Q28" s="591">
        <v>6604686</v>
      </c>
      <c r="R28" s="557"/>
      <c r="S28" s="571"/>
      <c r="T28" s="589">
        <v>9175615</v>
      </c>
      <c r="U28" s="557"/>
      <c r="V28" s="558"/>
      <c r="W28" s="590">
        <f>Z28-T28</f>
        <v>352514</v>
      </c>
      <c r="X28" s="557"/>
      <c r="Y28" s="558"/>
      <c r="Z28" s="591">
        <v>9528129</v>
      </c>
      <c r="AA28" s="557"/>
      <c r="AB28" s="571"/>
      <c r="AC28" s="589">
        <f t="shared" si="3"/>
        <v>3879167</v>
      </c>
      <c r="AD28" s="557"/>
      <c r="AE28" s="558"/>
      <c r="AF28" s="590">
        <f t="shared" si="4"/>
        <v>-955724</v>
      </c>
      <c r="AG28" s="557"/>
      <c r="AH28" s="558"/>
      <c r="AI28" s="591">
        <f t="shared" si="5"/>
        <v>2923443</v>
      </c>
      <c r="AJ28" s="557"/>
      <c r="AK28" s="561"/>
    </row>
    <row r="29" spans="2:37" ht="19.5" customHeight="1">
      <c r="B29" s="17"/>
      <c r="C29" s="639"/>
      <c r="D29" s="640"/>
      <c r="E29" s="640"/>
      <c r="F29" s="640"/>
      <c r="G29" s="641"/>
      <c r="H29" s="621" t="s">
        <v>91</v>
      </c>
      <c r="I29" s="622"/>
      <c r="J29" s="623"/>
      <c r="K29" s="579">
        <v>2025905</v>
      </c>
      <c r="L29" s="532"/>
      <c r="M29" s="535"/>
      <c r="N29" s="580">
        <f>Q29-K29</f>
        <v>4237164</v>
      </c>
      <c r="O29" s="532"/>
      <c r="P29" s="535"/>
      <c r="Q29" s="581">
        <v>6263069</v>
      </c>
      <c r="R29" s="532"/>
      <c r="S29" s="533"/>
      <c r="T29" s="579">
        <v>1779538</v>
      </c>
      <c r="U29" s="532"/>
      <c r="V29" s="535"/>
      <c r="W29" s="580">
        <f>Z29-T29</f>
        <v>1400410</v>
      </c>
      <c r="X29" s="532"/>
      <c r="Y29" s="535"/>
      <c r="Z29" s="581">
        <v>3179948</v>
      </c>
      <c r="AA29" s="532"/>
      <c r="AB29" s="533"/>
      <c r="AC29" s="579">
        <f t="shared" si="3"/>
        <v>-246367</v>
      </c>
      <c r="AD29" s="532"/>
      <c r="AE29" s="535"/>
      <c r="AF29" s="580">
        <f t="shared" si="4"/>
        <v>-2836754</v>
      </c>
      <c r="AG29" s="532"/>
      <c r="AH29" s="535"/>
      <c r="AI29" s="581">
        <f t="shared" si="5"/>
        <v>-3083121</v>
      </c>
      <c r="AJ29" s="532"/>
      <c r="AK29" s="537"/>
    </row>
    <row r="30" spans="2:37" ht="19.5" customHeight="1">
      <c r="B30" s="17"/>
      <c r="C30" s="642"/>
      <c r="D30" s="643"/>
      <c r="E30" s="643"/>
      <c r="F30" s="643"/>
      <c r="G30" s="644"/>
      <c r="H30" s="657" t="s">
        <v>69</v>
      </c>
      <c r="I30" s="658"/>
      <c r="J30" s="659"/>
      <c r="K30" s="582">
        <f>SUM(K28:M29)</f>
        <v>7322353</v>
      </c>
      <c r="L30" s="583"/>
      <c r="M30" s="584"/>
      <c r="N30" s="585">
        <f>SUM(N28:P29)</f>
        <v>5545402</v>
      </c>
      <c r="O30" s="583"/>
      <c r="P30" s="584"/>
      <c r="Q30" s="586">
        <f>SUM(Q28:S29)</f>
        <v>12867755</v>
      </c>
      <c r="R30" s="583"/>
      <c r="S30" s="587"/>
      <c r="T30" s="582">
        <f>SUM(T28:V29)</f>
        <v>10955153</v>
      </c>
      <c r="U30" s="583"/>
      <c r="V30" s="584"/>
      <c r="W30" s="585">
        <f>SUM(W28:Y29)</f>
        <v>1752924</v>
      </c>
      <c r="X30" s="583"/>
      <c r="Y30" s="584"/>
      <c r="Z30" s="586">
        <f>SUM(Z28:AB29)</f>
        <v>12708077</v>
      </c>
      <c r="AA30" s="583"/>
      <c r="AB30" s="587"/>
      <c r="AC30" s="582">
        <f t="shared" si="3"/>
        <v>3632800</v>
      </c>
      <c r="AD30" s="583"/>
      <c r="AE30" s="584"/>
      <c r="AF30" s="585">
        <f t="shared" si="4"/>
        <v>-3792478</v>
      </c>
      <c r="AG30" s="583"/>
      <c r="AH30" s="584"/>
      <c r="AI30" s="586">
        <f t="shared" si="5"/>
        <v>-159678</v>
      </c>
      <c r="AJ30" s="583"/>
      <c r="AK30" s="588"/>
    </row>
    <row r="31" spans="2:37" ht="19.5" customHeight="1">
      <c r="B31" s="17"/>
      <c r="C31" s="635" t="s">
        <v>28</v>
      </c>
      <c r="D31" s="636"/>
      <c r="E31" s="636"/>
      <c r="F31" s="637"/>
      <c r="G31" s="638"/>
      <c r="H31" s="654" t="s">
        <v>90</v>
      </c>
      <c r="I31" s="655"/>
      <c r="J31" s="656"/>
      <c r="K31" s="589">
        <v>0</v>
      </c>
      <c r="L31" s="557"/>
      <c r="M31" s="558"/>
      <c r="N31" s="590">
        <f>Q31-K31</f>
        <v>16081</v>
      </c>
      <c r="O31" s="557"/>
      <c r="P31" s="558"/>
      <c r="Q31" s="591">
        <v>16081</v>
      </c>
      <c r="R31" s="557"/>
      <c r="S31" s="571"/>
      <c r="T31" s="589">
        <v>0</v>
      </c>
      <c r="U31" s="557"/>
      <c r="V31" s="558"/>
      <c r="W31" s="590">
        <f>Z31-T31</f>
        <v>13368</v>
      </c>
      <c r="X31" s="557"/>
      <c r="Y31" s="558"/>
      <c r="Z31" s="591">
        <v>13368</v>
      </c>
      <c r="AA31" s="557"/>
      <c r="AB31" s="571"/>
      <c r="AC31" s="589">
        <f t="shared" si="3"/>
        <v>0</v>
      </c>
      <c r="AD31" s="557"/>
      <c r="AE31" s="558"/>
      <c r="AF31" s="590">
        <f t="shared" si="4"/>
        <v>-2713</v>
      </c>
      <c r="AG31" s="557"/>
      <c r="AH31" s="558"/>
      <c r="AI31" s="591">
        <f t="shared" si="5"/>
        <v>-2713</v>
      </c>
      <c r="AJ31" s="557"/>
      <c r="AK31" s="561"/>
    </row>
    <row r="32" spans="2:37" ht="19.5" customHeight="1">
      <c r="B32" s="17"/>
      <c r="C32" s="639"/>
      <c r="D32" s="640"/>
      <c r="E32" s="640"/>
      <c r="F32" s="640"/>
      <c r="G32" s="641"/>
      <c r="H32" s="621" t="s">
        <v>91</v>
      </c>
      <c r="I32" s="622"/>
      <c r="J32" s="623"/>
      <c r="K32" s="579">
        <v>0</v>
      </c>
      <c r="L32" s="532"/>
      <c r="M32" s="535"/>
      <c r="N32" s="580">
        <f>Q32-K32</f>
        <v>18457</v>
      </c>
      <c r="O32" s="532"/>
      <c r="P32" s="535"/>
      <c r="Q32" s="581">
        <v>18457</v>
      </c>
      <c r="R32" s="532"/>
      <c r="S32" s="533"/>
      <c r="T32" s="579">
        <v>0</v>
      </c>
      <c r="U32" s="532"/>
      <c r="V32" s="535"/>
      <c r="W32" s="580">
        <f>Z32-T32</f>
        <v>9132</v>
      </c>
      <c r="X32" s="532"/>
      <c r="Y32" s="535"/>
      <c r="Z32" s="581">
        <v>9132</v>
      </c>
      <c r="AA32" s="532"/>
      <c r="AB32" s="533"/>
      <c r="AC32" s="579">
        <f t="shared" si="3"/>
        <v>0</v>
      </c>
      <c r="AD32" s="532"/>
      <c r="AE32" s="535"/>
      <c r="AF32" s="580">
        <f t="shared" si="4"/>
        <v>-9325</v>
      </c>
      <c r="AG32" s="532"/>
      <c r="AH32" s="535"/>
      <c r="AI32" s="581">
        <f t="shared" si="5"/>
        <v>-9325</v>
      </c>
      <c r="AJ32" s="532"/>
      <c r="AK32" s="537"/>
    </row>
    <row r="33" spans="2:37" ht="19.5" customHeight="1">
      <c r="B33" s="17"/>
      <c r="C33" s="642"/>
      <c r="D33" s="643"/>
      <c r="E33" s="643"/>
      <c r="F33" s="643"/>
      <c r="G33" s="644"/>
      <c r="H33" s="657" t="s">
        <v>69</v>
      </c>
      <c r="I33" s="658"/>
      <c r="J33" s="659"/>
      <c r="K33" s="582">
        <f>SUM(K31:M32)</f>
        <v>0</v>
      </c>
      <c r="L33" s="583"/>
      <c r="M33" s="584"/>
      <c r="N33" s="585">
        <f>SUM(N31:P32)</f>
        <v>34538</v>
      </c>
      <c r="O33" s="583"/>
      <c r="P33" s="584"/>
      <c r="Q33" s="586">
        <f>SUM(Q31:S32)</f>
        <v>34538</v>
      </c>
      <c r="R33" s="583"/>
      <c r="S33" s="587"/>
      <c r="T33" s="582">
        <f>SUM(T31:V32)</f>
        <v>0</v>
      </c>
      <c r="U33" s="583"/>
      <c r="V33" s="584"/>
      <c r="W33" s="585">
        <f>SUM(W31:Y32)</f>
        <v>22500</v>
      </c>
      <c r="X33" s="583"/>
      <c r="Y33" s="584"/>
      <c r="Z33" s="586">
        <f>SUM(Z31:AB32)</f>
        <v>22500</v>
      </c>
      <c r="AA33" s="583"/>
      <c r="AB33" s="587"/>
      <c r="AC33" s="582">
        <f t="shared" si="3"/>
        <v>0</v>
      </c>
      <c r="AD33" s="583"/>
      <c r="AE33" s="584"/>
      <c r="AF33" s="585">
        <f t="shared" si="4"/>
        <v>-12038</v>
      </c>
      <c r="AG33" s="583"/>
      <c r="AH33" s="584"/>
      <c r="AI33" s="586">
        <f t="shared" si="5"/>
        <v>-12038</v>
      </c>
      <c r="AJ33" s="583"/>
      <c r="AK33" s="588"/>
    </row>
    <row r="34" spans="2:37" ht="19.5" customHeight="1">
      <c r="B34" s="17"/>
      <c r="C34" s="635" t="s">
        <v>29</v>
      </c>
      <c r="D34" s="636"/>
      <c r="E34" s="636"/>
      <c r="F34" s="637"/>
      <c r="G34" s="638"/>
      <c r="H34" s="654" t="s">
        <v>90</v>
      </c>
      <c r="I34" s="655"/>
      <c r="J34" s="656"/>
      <c r="K34" s="589">
        <v>0</v>
      </c>
      <c r="L34" s="557"/>
      <c r="M34" s="558"/>
      <c r="N34" s="590">
        <f>Q34-K34</f>
        <v>2462</v>
      </c>
      <c r="O34" s="557"/>
      <c r="P34" s="558"/>
      <c r="Q34" s="591">
        <v>2462</v>
      </c>
      <c r="R34" s="557"/>
      <c r="S34" s="571"/>
      <c r="T34" s="589">
        <v>0</v>
      </c>
      <c r="U34" s="557"/>
      <c r="V34" s="558"/>
      <c r="W34" s="590">
        <f>Z34-T34</f>
        <v>2015</v>
      </c>
      <c r="X34" s="557"/>
      <c r="Y34" s="558"/>
      <c r="Z34" s="591">
        <v>2015</v>
      </c>
      <c r="AA34" s="557"/>
      <c r="AB34" s="571"/>
      <c r="AC34" s="589">
        <f t="shared" si="3"/>
        <v>0</v>
      </c>
      <c r="AD34" s="557"/>
      <c r="AE34" s="558"/>
      <c r="AF34" s="590">
        <f t="shared" si="4"/>
        <v>-447</v>
      </c>
      <c r="AG34" s="557"/>
      <c r="AH34" s="558"/>
      <c r="AI34" s="591">
        <f t="shared" si="5"/>
        <v>-447</v>
      </c>
      <c r="AJ34" s="557"/>
      <c r="AK34" s="561"/>
    </row>
    <row r="35" spans="2:37" ht="19.5" customHeight="1">
      <c r="B35" s="17"/>
      <c r="C35" s="639"/>
      <c r="D35" s="640"/>
      <c r="E35" s="640"/>
      <c r="F35" s="640"/>
      <c r="G35" s="641"/>
      <c r="H35" s="621" t="s">
        <v>91</v>
      </c>
      <c r="I35" s="622"/>
      <c r="J35" s="623"/>
      <c r="K35" s="579">
        <v>0</v>
      </c>
      <c r="L35" s="532"/>
      <c r="M35" s="535"/>
      <c r="N35" s="580">
        <f>Q35-K35</f>
        <v>88714</v>
      </c>
      <c r="O35" s="532"/>
      <c r="P35" s="535"/>
      <c r="Q35" s="581">
        <v>88714</v>
      </c>
      <c r="R35" s="532"/>
      <c r="S35" s="533"/>
      <c r="T35" s="579">
        <v>0</v>
      </c>
      <c r="U35" s="532"/>
      <c r="V35" s="535"/>
      <c r="W35" s="580">
        <f>Z35-T35</f>
        <v>104842</v>
      </c>
      <c r="X35" s="532"/>
      <c r="Y35" s="535"/>
      <c r="Z35" s="581">
        <v>104842</v>
      </c>
      <c r="AA35" s="532"/>
      <c r="AB35" s="533"/>
      <c r="AC35" s="579">
        <f t="shared" si="3"/>
        <v>0</v>
      </c>
      <c r="AD35" s="532"/>
      <c r="AE35" s="535"/>
      <c r="AF35" s="580">
        <f t="shared" si="4"/>
        <v>16128</v>
      </c>
      <c r="AG35" s="532"/>
      <c r="AH35" s="535"/>
      <c r="AI35" s="581">
        <f t="shared" si="5"/>
        <v>16128</v>
      </c>
      <c r="AJ35" s="532"/>
      <c r="AK35" s="537"/>
    </row>
    <row r="36" spans="2:37" ht="19.5" customHeight="1">
      <c r="B36" s="17"/>
      <c r="C36" s="642"/>
      <c r="D36" s="643"/>
      <c r="E36" s="643"/>
      <c r="F36" s="643"/>
      <c r="G36" s="644"/>
      <c r="H36" s="657" t="s">
        <v>69</v>
      </c>
      <c r="I36" s="658"/>
      <c r="J36" s="659"/>
      <c r="K36" s="582">
        <f>SUM(K34:M35)</f>
        <v>0</v>
      </c>
      <c r="L36" s="583"/>
      <c r="M36" s="584"/>
      <c r="N36" s="585">
        <f>SUM(N34:P35)</f>
        <v>91176</v>
      </c>
      <c r="O36" s="583"/>
      <c r="P36" s="584"/>
      <c r="Q36" s="586">
        <f>SUM(Q34:S35)</f>
        <v>91176</v>
      </c>
      <c r="R36" s="583"/>
      <c r="S36" s="587"/>
      <c r="T36" s="582">
        <f>SUM(T34:V35)</f>
        <v>0</v>
      </c>
      <c r="U36" s="583"/>
      <c r="V36" s="584"/>
      <c r="W36" s="585">
        <f>SUM(W34:Y35)</f>
        <v>106857</v>
      </c>
      <c r="X36" s="583"/>
      <c r="Y36" s="584"/>
      <c r="Z36" s="586">
        <f>SUM(Z34:AB35)</f>
        <v>106857</v>
      </c>
      <c r="AA36" s="583"/>
      <c r="AB36" s="587"/>
      <c r="AC36" s="582">
        <f t="shared" si="3"/>
        <v>0</v>
      </c>
      <c r="AD36" s="583"/>
      <c r="AE36" s="584"/>
      <c r="AF36" s="585">
        <f t="shared" si="4"/>
        <v>15681</v>
      </c>
      <c r="AG36" s="583"/>
      <c r="AH36" s="584"/>
      <c r="AI36" s="586">
        <f t="shared" si="5"/>
        <v>15681</v>
      </c>
      <c r="AJ36" s="583"/>
      <c r="AK36" s="588"/>
    </row>
    <row r="37" spans="2:37" ht="19.5" customHeight="1">
      <c r="B37" s="17"/>
      <c r="C37" s="635" t="s">
        <v>30</v>
      </c>
      <c r="D37" s="636"/>
      <c r="E37" s="636"/>
      <c r="F37" s="637"/>
      <c r="G37" s="638"/>
      <c r="H37" s="654" t="s">
        <v>90</v>
      </c>
      <c r="I37" s="655"/>
      <c r="J37" s="656"/>
      <c r="K37" s="589">
        <v>0</v>
      </c>
      <c r="L37" s="557"/>
      <c r="M37" s="558"/>
      <c r="N37" s="590">
        <f>Q37-K37</f>
        <v>0</v>
      </c>
      <c r="O37" s="557"/>
      <c r="P37" s="558"/>
      <c r="Q37" s="591">
        <v>0</v>
      </c>
      <c r="R37" s="557"/>
      <c r="S37" s="571"/>
      <c r="T37" s="589">
        <v>0</v>
      </c>
      <c r="U37" s="557"/>
      <c r="V37" s="558"/>
      <c r="W37" s="590">
        <f>Z37-T37</f>
        <v>0</v>
      </c>
      <c r="X37" s="557"/>
      <c r="Y37" s="558"/>
      <c r="Z37" s="591">
        <v>0</v>
      </c>
      <c r="AA37" s="557"/>
      <c r="AB37" s="571"/>
      <c r="AC37" s="589">
        <f t="shared" si="3"/>
        <v>0</v>
      </c>
      <c r="AD37" s="557"/>
      <c r="AE37" s="558"/>
      <c r="AF37" s="590">
        <f t="shared" si="4"/>
        <v>0</v>
      </c>
      <c r="AG37" s="557"/>
      <c r="AH37" s="558"/>
      <c r="AI37" s="591">
        <f t="shared" si="5"/>
        <v>0</v>
      </c>
      <c r="AJ37" s="557"/>
      <c r="AK37" s="561"/>
    </row>
    <row r="38" spans="2:37" ht="19.5" customHeight="1">
      <c r="B38" s="17"/>
      <c r="C38" s="639"/>
      <c r="D38" s="640"/>
      <c r="E38" s="640"/>
      <c r="F38" s="640"/>
      <c r="G38" s="641"/>
      <c r="H38" s="621" t="s">
        <v>91</v>
      </c>
      <c r="I38" s="622"/>
      <c r="J38" s="623"/>
      <c r="K38" s="579">
        <v>0</v>
      </c>
      <c r="L38" s="532"/>
      <c r="M38" s="535"/>
      <c r="N38" s="580">
        <f>Q38-K38</f>
        <v>0</v>
      </c>
      <c r="O38" s="532"/>
      <c r="P38" s="535"/>
      <c r="Q38" s="581">
        <v>0</v>
      </c>
      <c r="R38" s="532"/>
      <c r="S38" s="533"/>
      <c r="T38" s="579">
        <v>0</v>
      </c>
      <c r="U38" s="532"/>
      <c r="V38" s="535"/>
      <c r="W38" s="580">
        <f>Z38-T38</f>
        <v>0</v>
      </c>
      <c r="X38" s="532"/>
      <c r="Y38" s="535"/>
      <c r="Z38" s="581">
        <v>0</v>
      </c>
      <c r="AA38" s="532"/>
      <c r="AB38" s="533"/>
      <c r="AC38" s="579">
        <f t="shared" si="3"/>
        <v>0</v>
      </c>
      <c r="AD38" s="532"/>
      <c r="AE38" s="535"/>
      <c r="AF38" s="580">
        <f t="shared" si="4"/>
        <v>0</v>
      </c>
      <c r="AG38" s="532"/>
      <c r="AH38" s="535"/>
      <c r="AI38" s="581">
        <f t="shared" si="5"/>
        <v>0</v>
      </c>
      <c r="AJ38" s="532"/>
      <c r="AK38" s="537"/>
    </row>
    <row r="39" spans="2:37" ht="19.5" customHeight="1">
      <c r="B39" s="17"/>
      <c r="C39" s="642"/>
      <c r="D39" s="643"/>
      <c r="E39" s="643"/>
      <c r="F39" s="643"/>
      <c r="G39" s="644"/>
      <c r="H39" s="657" t="s">
        <v>69</v>
      </c>
      <c r="I39" s="658"/>
      <c r="J39" s="659"/>
      <c r="K39" s="582">
        <f>SUM(K37:M38)</f>
        <v>0</v>
      </c>
      <c r="L39" s="583"/>
      <c r="M39" s="584"/>
      <c r="N39" s="585">
        <f>SUM(N37:P38)</f>
        <v>0</v>
      </c>
      <c r="O39" s="583"/>
      <c r="P39" s="584"/>
      <c r="Q39" s="586">
        <f>SUM(Q37:S38)</f>
        <v>0</v>
      </c>
      <c r="R39" s="583"/>
      <c r="S39" s="587"/>
      <c r="T39" s="582">
        <f>SUM(T37:V38)</f>
        <v>0</v>
      </c>
      <c r="U39" s="583"/>
      <c r="V39" s="584"/>
      <c r="W39" s="585">
        <f>SUM(W37:Y38)</f>
        <v>0</v>
      </c>
      <c r="X39" s="583"/>
      <c r="Y39" s="584"/>
      <c r="Z39" s="586">
        <f>SUM(Z37:AB38)</f>
        <v>0</v>
      </c>
      <c r="AA39" s="583"/>
      <c r="AB39" s="587"/>
      <c r="AC39" s="582">
        <f t="shared" si="3"/>
        <v>0</v>
      </c>
      <c r="AD39" s="583"/>
      <c r="AE39" s="584"/>
      <c r="AF39" s="585">
        <f t="shared" si="4"/>
        <v>0</v>
      </c>
      <c r="AG39" s="583"/>
      <c r="AH39" s="584"/>
      <c r="AI39" s="586">
        <f t="shared" si="5"/>
        <v>0</v>
      </c>
      <c r="AJ39" s="583"/>
      <c r="AK39" s="588"/>
    </row>
    <row r="40" spans="2:37" ht="19.5" customHeight="1">
      <c r="B40" s="17"/>
      <c r="C40" s="635" t="s">
        <v>31</v>
      </c>
      <c r="D40" s="636"/>
      <c r="E40" s="636"/>
      <c r="F40" s="637"/>
      <c r="G40" s="638"/>
      <c r="H40" s="654" t="s">
        <v>90</v>
      </c>
      <c r="I40" s="655"/>
      <c r="J40" s="656"/>
      <c r="K40" s="589">
        <v>0</v>
      </c>
      <c r="L40" s="557"/>
      <c r="M40" s="558"/>
      <c r="N40" s="590">
        <f>Q40-K40</f>
        <v>167338</v>
      </c>
      <c r="O40" s="557"/>
      <c r="P40" s="558"/>
      <c r="Q40" s="591">
        <v>167338</v>
      </c>
      <c r="R40" s="557"/>
      <c r="S40" s="571"/>
      <c r="T40" s="589">
        <v>0</v>
      </c>
      <c r="U40" s="557"/>
      <c r="V40" s="558"/>
      <c r="W40" s="590">
        <f>Z40-T40</f>
        <v>127199</v>
      </c>
      <c r="X40" s="557"/>
      <c r="Y40" s="558"/>
      <c r="Z40" s="591">
        <v>127199</v>
      </c>
      <c r="AA40" s="557"/>
      <c r="AB40" s="571"/>
      <c r="AC40" s="589">
        <f t="shared" si="3"/>
        <v>0</v>
      </c>
      <c r="AD40" s="557"/>
      <c r="AE40" s="558"/>
      <c r="AF40" s="590">
        <f t="shared" si="4"/>
        <v>-40139</v>
      </c>
      <c r="AG40" s="557"/>
      <c r="AH40" s="558"/>
      <c r="AI40" s="591">
        <f t="shared" si="5"/>
        <v>-40139</v>
      </c>
      <c r="AJ40" s="557"/>
      <c r="AK40" s="561"/>
    </row>
    <row r="41" spans="2:37" ht="19.5" customHeight="1">
      <c r="B41" s="17"/>
      <c r="C41" s="639"/>
      <c r="D41" s="640"/>
      <c r="E41" s="640"/>
      <c r="F41" s="640"/>
      <c r="G41" s="641"/>
      <c r="H41" s="621" t="s">
        <v>91</v>
      </c>
      <c r="I41" s="622"/>
      <c r="J41" s="623"/>
      <c r="K41" s="579">
        <v>0</v>
      </c>
      <c r="L41" s="532"/>
      <c r="M41" s="535"/>
      <c r="N41" s="580">
        <f>Q41-K41</f>
        <v>130625</v>
      </c>
      <c r="O41" s="532"/>
      <c r="P41" s="535"/>
      <c r="Q41" s="581">
        <v>130625</v>
      </c>
      <c r="R41" s="532"/>
      <c r="S41" s="533"/>
      <c r="T41" s="579">
        <v>0</v>
      </c>
      <c r="U41" s="532"/>
      <c r="V41" s="535"/>
      <c r="W41" s="580">
        <f>Z41-T41</f>
        <v>157387</v>
      </c>
      <c r="X41" s="532"/>
      <c r="Y41" s="535"/>
      <c r="Z41" s="581">
        <v>157387</v>
      </c>
      <c r="AA41" s="532"/>
      <c r="AB41" s="533"/>
      <c r="AC41" s="579">
        <f t="shared" si="3"/>
        <v>0</v>
      </c>
      <c r="AD41" s="532"/>
      <c r="AE41" s="535"/>
      <c r="AF41" s="580">
        <f t="shared" si="4"/>
        <v>26762</v>
      </c>
      <c r="AG41" s="532"/>
      <c r="AH41" s="535"/>
      <c r="AI41" s="581">
        <f t="shared" si="5"/>
        <v>26762</v>
      </c>
      <c r="AJ41" s="532"/>
      <c r="AK41" s="537"/>
    </row>
    <row r="42" spans="2:37" ht="19.5" customHeight="1">
      <c r="B42" s="17"/>
      <c r="C42" s="642"/>
      <c r="D42" s="643"/>
      <c r="E42" s="643"/>
      <c r="F42" s="643"/>
      <c r="G42" s="644"/>
      <c r="H42" s="657" t="s">
        <v>69</v>
      </c>
      <c r="I42" s="658"/>
      <c r="J42" s="659"/>
      <c r="K42" s="582">
        <f>SUM(K40:M41)</f>
        <v>0</v>
      </c>
      <c r="L42" s="583"/>
      <c r="M42" s="584"/>
      <c r="N42" s="585">
        <f>SUM(N40:P41)</f>
        <v>297963</v>
      </c>
      <c r="O42" s="583"/>
      <c r="P42" s="584"/>
      <c r="Q42" s="586">
        <f>SUM(Q40:S41)</f>
        <v>297963</v>
      </c>
      <c r="R42" s="583"/>
      <c r="S42" s="587"/>
      <c r="T42" s="582">
        <f>SUM(T40:V41)</f>
        <v>0</v>
      </c>
      <c r="U42" s="583"/>
      <c r="V42" s="584"/>
      <c r="W42" s="585">
        <f>SUM(W40:Y41)</f>
        <v>284586</v>
      </c>
      <c r="X42" s="583"/>
      <c r="Y42" s="584"/>
      <c r="Z42" s="586">
        <f>SUM(Z40:AB41)</f>
        <v>284586</v>
      </c>
      <c r="AA42" s="583"/>
      <c r="AB42" s="587"/>
      <c r="AC42" s="582">
        <f t="shared" si="3"/>
        <v>0</v>
      </c>
      <c r="AD42" s="583"/>
      <c r="AE42" s="584"/>
      <c r="AF42" s="585">
        <f t="shared" si="4"/>
        <v>-13377</v>
      </c>
      <c r="AG42" s="583"/>
      <c r="AH42" s="584"/>
      <c r="AI42" s="586">
        <f t="shared" si="5"/>
        <v>-13377</v>
      </c>
      <c r="AJ42" s="583"/>
      <c r="AK42" s="588"/>
    </row>
    <row r="43" spans="2:37" ht="19.5" customHeight="1">
      <c r="B43" s="17"/>
      <c r="C43" s="635" t="s">
        <v>32</v>
      </c>
      <c r="D43" s="636"/>
      <c r="E43" s="636"/>
      <c r="F43" s="637"/>
      <c r="G43" s="638"/>
      <c r="H43" s="654" t="s">
        <v>90</v>
      </c>
      <c r="I43" s="655"/>
      <c r="J43" s="656"/>
      <c r="K43" s="589">
        <v>63404</v>
      </c>
      <c r="L43" s="557"/>
      <c r="M43" s="558"/>
      <c r="N43" s="590">
        <f>Q43-K43</f>
        <v>0</v>
      </c>
      <c r="O43" s="557"/>
      <c r="P43" s="558"/>
      <c r="Q43" s="591">
        <v>63404</v>
      </c>
      <c r="R43" s="557"/>
      <c r="S43" s="571"/>
      <c r="T43" s="589">
        <v>49469</v>
      </c>
      <c r="U43" s="557"/>
      <c r="V43" s="558"/>
      <c r="W43" s="590">
        <f>Z43-T43</f>
        <v>0</v>
      </c>
      <c r="X43" s="557"/>
      <c r="Y43" s="558"/>
      <c r="Z43" s="591">
        <v>49469</v>
      </c>
      <c r="AA43" s="557"/>
      <c r="AB43" s="571"/>
      <c r="AC43" s="589">
        <f t="shared" si="3"/>
        <v>-13935</v>
      </c>
      <c r="AD43" s="557"/>
      <c r="AE43" s="558"/>
      <c r="AF43" s="590">
        <f t="shared" si="4"/>
        <v>0</v>
      </c>
      <c r="AG43" s="557"/>
      <c r="AH43" s="558"/>
      <c r="AI43" s="591">
        <f t="shared" si="5"/>
        <v>-13935</v>
      </c>
      <c r="AJ43" s="557"/>
      <c r="AK43" s="561"/>
    </row>
    <row r="44" spans="2:37" ht="19.5" customHeight="1">
      <c r="B44" s="17"/>
      <c r="C44" s="639"/>
      <c r="D44" s="640"/>
      <c r="E44" s="640"/>
      <c r="F44" s="640"/>
      <c r="G44" s="641"/>
      <c r="H44" s="621" t="s">
        <v>91</v>
      </c>
      <c r="I44" s="622"/>
      <c r="J44" s="623"/>
      <c r="K44" s="579">
        <v>14333</v>
      </c>
      <c r="L44" s="532"/>
      <c r="M44" s="535"/>
      <c r="N44" s="580">
        <f>Q44-K44</f>
        <v>0</v>
      </c>
      <c r="O44" s="532"/>
      <c r="P44" s="535"/>
      <c r="Q44" s="581">
        <v>14333</v>
      </c>
      <c r="R44" s="532"/>
      <c r="S44" s="533"/>
      <c r="T44" s="579">
        <v>13045</v>
      </c>
      <c r="U44" s="532"/>
      <c r="V44" s="535"/>
      <c r="W44" s="580">
        <f>Z44-T44</f>
        <v>4622</v>
      </c>
      <c r="X44" s="532"/>
      <c r="Y44" s="535"/>
      <c r="Z44" s="581">
        <v>17667</v>
      </c>
      <c r="AA44" s="532"/>
      <c r="AB44" s="533"/>
      <c r="AC44" s="579">
        <f t="shared" si="3"/>
        <v>-1288</v>
      </c>
      <c r="AD44" s="532"/>
      <c r="AE44" s="535"/>
      <c r="AF44" s="580">
        <f t="shared" si="4"/>
        <v>4622</v>
      </c>
      <c r="AG44" s="532"/>
      <c r="AH44" s="535"/>
      <c r="AI44" s="581">
        <f t="shared" si="5"/>
        <v>3334</v>
      </c>
      <c r="AJ44" s="532"/>
      <c r="AK44" s="537"/>
    </row>
    <row r="45" spans="2:37" ht="19.5" customHeight="1">
      <c r="B45" s="17"/>
      <c r="C45" s="642"/>
      <c r="D45" s="643"/>
      <c r="E45" s="643"/>
      <c r="F45" s="643"/>
      <c r="G45" s="644"/>
      <c r="H45" s="657" t="s">
        <v>69</v>
      </c>
      <c r="I45" s="658"/>
      <c r="J45" s="659"/>
      <c r="K45" s="582">
        <f>SUM(K43:M44)</f>
        <v>77737</v>
      </c>
      <c r="L45" s="583"/>
      <c r="M45" s="584"/>
      <c r="N45" s="585">
        <f>SUM(N43:P44)</f>
        <v>0</v>
      </c>
      <c r="O45" s="583"/>
      <c r="P45" s="584"/>
      <c r="Q45" s="586">
        <f>SUM(Q43:S44)</f>
        <v>77737</v>
      </c>
      <c r="R45" s="583"/>
      <c r="S45" s="587"/>
      <c r="T45" s="582">
        <f>SUM(T43:V44)</f>
        <v>62514</v>
      </c>
      <c r="U45" s="583"/>
      <c r="V45" s="584"/>
      <c r="W45" s="585">
        <f>SUM(W43:Y44)</f>
        <v>4622</v>
      </c>
      <c r="X45" s="583"/>
      <c r="Y45" s="584"/>
      <c r="Z45" s="586">
        <f>SUM(Z43:AB44)</f>
        <v>67136</v>
      </c>
      <c r="AA45" s="583"/>
      <c r="AB45" s="587"/>
      <c r="AC45" s="582">
        <f t="shared" si="3"/>
        <v>-15223</v>
      </c>
      <c r="AD45" s="583"/>
      <c r="AE45" s="584"/>
      <c r="AF45" s="585">
        <f t="shared" si="4"/>
        <v>4622</v>
      </c>
      <c r="AG45" s="583"/>
      <c r="AH45" s="584"/>
      <c r="AI45" s="586">
        <f t="shared" si="5"/>
        <v>-10601</v>
      </c>
      <c r="AJ45" s="583"/>
      <c r="AK45" s="588"/>
    </row>
    <row r="46" spans="2:37" ht="19.5" customHeight="1">
      <c r="B46" s="17"/>
      <c r="C46" s="635" t="s">
        <v>33</v>
      </c>
      <c r="D46" s="636"/>
      <c r="E46" s="636"/>
      <c r="F46" s="637"/>
      <c r="G46" s="638"/>
      <c r="H46" s="654" t="s">
        <v>90</v>
      </c>
      <c r="I46" s="655"/>
      <c r="J46" s="656"/>
      <c r="K46" s="589">
        <v>0</v>
      </c>
      <c r="L46" s="557"/>
      <c r="M46" s="558"/>
      <c r="N46" s="590">
        <f>Q46-K46</f>
        <v>0</v>
      </c>
      <c r="O46" s="557"/>
      <c r="P46" s="558"/>
      <c r="Q46" s="591">
        <v>0</v>
      </c>
      <c r="R46" s="557"/>
      <c r="S46" s="571"/>
      <c r="T46" s="589">
        <v>0</v>
      </c>
      <c r="U46" s="557"/>
      <c r="V46" s="558"/>
      <c r="W46" s="590">
        <f>Z46-T46</f>
        <v>0</v>
      </c>
      <c r="X46" s="557"/>
      <c r="Y46" s="558"/>
      <c r="Z46" s="591">
        <v>0</v>
      </c>
      <c r="AA46" s="557"/>
      <c r="AB46" s="571"/>
      <c r="AC46" s="589">
        <f t="shared" si="3"/>
        <v>0</v>
      </c>
      <c r="AD46" s="557"/>
      <c r="AE46" s="558"/>
      <c r="AF46" s="590">
        <f t="shared" si="4"/>
        <v>0</v>
      </c>
      <c r="AG46" s="557"/>
      <c r="AH46" s="558"/>
      <c r="AI46" s="591">
        <f t="shared" si="5"/>
        <v>0</v>
      </c>
      <c r="AJ46" s="557"/>
      <c r="AK46" s="561"/>
    </row>
    <row r="47" spans="2:37" ht="19.5" customHeight="1">
      <c r="B47" s="17"/>
      <c r="C47" s="639"/>
      <c r="D47" s="640"/>
      <c r="E47" s="640"/>
      <c r="F47" s="640"/>
      <c r="G47" s="641"/>
      <c r="H47" s="621" t="s">
        <v>91</v>
      </c>
      <c r="I47" s="622"/>
      <c r="J47" s="623"/>
      <c r="K47" s="579">
        <v>0</v>
      </c>
      <c r="L47" s="532"/>
      <c r="M47" s="535"/>
      <c r="N47" s="580">
        <f>Q47-K47</f>
        <v>0</v>
      </c>
      <c r="O47" s="532"/>
      <c r="P47" s="535"/>
      <c r="Q47" s="581">
        <v>0</v>
      </c>
      <c r="R47" s="532"/>
      <c r="S47" s="533"/>
      <c r="T47" s="579">
        <v>0</v>
      </c>
      <c r="U47" s="532"/>
      <c r="V47" s="535"/>
      <c r="W47" s="580">
        <f>Z47-T47</f>
        <v>0</v>
      </c>
      <c r="X47" s="532"/>
      <c r="Y47" s="535"/>
      <c r="Z47" s="581">
        <v>0</v>
      </c>
      <c r="AA47" s="532"/>
      <c r="AB47" s="533"/>
      <c r="AC47" s="579">
        <f t="shared" si="3"/>
        <v>0</v>
      </c>
      <c r="AD47" s="532"/>
      <c r="AE47" s="535"/>
      <c r="AF47" s="580">
        <f t="shared" si="4"/>
        <v>0</v>
      </c>
      <c r="AG47" s="532"/>
      <c r="AH47" s="535"/>
      <c r="AI47" s="581">
        <f t="shared" si="5"/>
        <v>0</v>
      </c>
      <c r="AJ47" s="532"/>
      <c r="AK47" s="537"/>
    </row>
    <row r="48" spans="2:37" ht="19.5" customHeight="1">
      <c r="B48" s="17"/>
      <c r="C48" s="642"/>
      <c r="D48" s="643"/>
      <c r="E48" s="643"/>
      <c r="F48" s="643"/>
      <c r="G48" s="644"/>
      <c r="H48" s="657" t="s">
        <v>69</v>
      </c>
      <c r="I48" s="658"/>
      <c r="J48" s="659"/>
      <c r="K48" s="582">
        <f>SUM(K46:M47)</f>
        <v>0</v>
      </c>
      <c r="L48" s="583"/>
      <c r="M48" s="584"/>
      <c r="N48" s="585">
        <f>SUM(N46:P47)</f>
        <v>0</v>
      </c>
      <c r="O48" s="583"/>
      <c r="P48" s="584"/>
      <c r="Q48" s="586">
        <f>SUM(Q46:S47)</f>
        <v>0</v>
      </c>
      <c r="R48" s="583"/>
      <c r="S48" s="587"/>
      <c r="T48" s="582">
        <f>SUM(T46:V47)</f>
        <v>0</v>
      </c>
      <c r="U48" s="583"/>
      <c r="V48" s="584"/>
      <c r="W48" s="585">
        <f>SUM(W46:Y47)</f>
        <v>0</v>
      </c>
      <c r="X48" s="583"/>
      <c r="Y48" s="584"/>
      <c r="Z48" s="586">
        <f>SUM(Z46:AB47)</f>
        <v>0</v>
      </c>
      <c r="AA48" s="583"/>
      <c r="AB48" s="587"/>
      <c r="AC48" s="582">
        <f t="shared" si="3"/>
        <v>0</v>
      </c>
      <c r="AD48" s="583"/>
      <c r="AE48" s="584"/>
      <c r="AF48" s="585">
        <f t="shared" si="4"/>
        <v>0</v>
      </c>
      <c r="AG48" s="583"/>
      <c r="AH48" s="584"/>
      <c r="AI48" s="586">
        <f t="shared" si="5"/>
        <v>0</v>
      </c>
      <c r="AJ48" s="583"/>
      <c r="AK48" s="588"/>
    </row>
    <row r="49" spans="2:37" ht="19.5" customHeight="1">
      <c r="B49" s="17"/>
      <c r="C49" s="635" t="s">
        <v>34</v>
      </c>
      <c r="D49" s="636"/>
      <c r="E49" s="636"/>
      <c r="F49" s="637"/>
      <c r="G49" s="638"/>
      <c r="H49" s="654" t="s">
        <v>90</v>
      </c>
      <c r="I49" s="655"/>
      <c r="J49" s="656"/>
      <c r="K49" s="589">
        <v>0</v>
      </c>
      <c r="L49" s="557"/>
      <c r="M49" s="558"/>
      <c r="N49" s="590">
        <f>Q49-K49</f>
        <v>13404</v>
      </c>
      <c r="O49" s="557"/>
      <c r="P49" s="558"/>
      <c r="Q49" s="591">
        <v>13404</v>
      </c>
      <c r="R49" s="557"/>
      <c r="S49" s="571"/>
      <c r="T49" s="589">
        <v>0</v>
      </c>
      <c r="U49" s="557"/>
      <c r="V49" s="558"/>
      <c r="W49" s="590">
        <f>Z49-T49</f>
        <v>19964</v>
      </c>
      <c r="X49" s="557"/>
      <c r="Y49" s="558"/>
      <c r="Z49" s="591">
        <v>19964</v>
      </c>
      <c r="AA49" s="557"/>
      <c r="AB49" s="571"/>
      <c r="AC49" s="589">
        <f t="shared" si="3"/>
        <v>0</v>
      </c>
      <c r="AD49" s="557"/>
      <c r="AE49" s="558"/>
      <c r="AF49" s="590">
        <f t="shared" si="4"/>
        <v>6560</v>
      </c>
      <c r="AG49" s="557"/>
      <c r="AH49" s="558"/>
      <c r="AI49" s="591">
        <f t="shared" si="5"/>
        <v>6560</v>
      </c>
      <c r="AJ49" s="557"/>
      <c r="AK49" s="561"/>
    </row>
    <row r="50" spans="2:37" ht="19.5" customHeight="1">
      <c r="B50" s="17"/>
      <c r="C50" s="639"/>
      <c r="D50" s="640"/>
      <c r="E50" s="640"/>
      <c r="F50" s="640"/>
      <c r="G50" s="641"/>
      <c r="H50" s="621" t="s">
        <v>91</v>
      </c>
      <c r="I50" s="622"/>
      <c r="J50" s="623"/>
      <c r="K50" s="579">
        <v>0</v>
      </c>
      <c r="L50" s="532"/>
      <c r="M50" s="535"/>
      <c r="N50" s="580">
        <f>Q50-K50</f>
        <v>38830</v>
      </c>
      <c r="O50" s="532"/>
      <c r="P50" s="535"/>
      <c r="Q50" s="581">
        <v>38830</v>
      </c>
      <c r="R50" s="532"/>
      <c r="S50" s="533"/>
      <c r="T50" s="579">
        <v>0</v>
      </c>
      <c r="U50" s="532"/>
      <c r="V50" s="535"/>
      <c r="W50" s="580">
        <f>Z50-T50</f>
        <v>0</v>
      </c>
      <c r="X50" s="532"/>
      <c r="Y50" s="535"/>
      <c r="Z50" s="581">
        <v>0</v>
      </c>
      <c r="AA50" s="532"/>
      <c r="AB50" s="533"/>
      <c r="AC50" s="579">
        <f t="shared" si="3"/>
        <v>0</v>
      </c>
      <c r="AD50" s="532"/>
      <c r="AE50" s="535"/>
      <c r="AF50" s="580">
        <f t="shared" si="4"/>
        <v>-38830</v>
      </c>
      <c r="AG50" s="532"/>
      <c r="AH50" s="535"/>
      <c r="AI50" s="581">
        <f t="shared" si="5"/>
        <v>-38830</v>
      </c>
      <c r="AJ50" s="532"/>
      <c r="AK50" s="537"/>
    </row>
    <row r="51" spans="2:37" ht="19.5" customHeight="1">
      <c r="B51" s="17"/>
      <c r="C51" s="642"/>
      <c r="D51" s="643"/>
      <c r="E51" s="643"/>
      <c r="F51" s="643"/>
      <c r="G51" s="644"/>
      <c r="H51" s="657" t="s">
        <v>69</v>
      </c>
      <c r="I51" s="658"/>
      <c r="J51" s="659"/>
      <c r="K51" s="582">
        <f>SUM(K49:M50)</f>
        <v>0</v>
      </c>
      <c r="L51" s="583"/>
      <c r="M51" s="584"/>
      <c r="N51" s="585">
        <f>SUM(N49:P50)</f>
        <v>52234</v>
      </c>
      <c r="O51" s="583"/>
      <c r="P51" s="584"/>
      <c r="Q51" s="586">
        <f>SUM(Q49:S50)</f>
        <v>52234</v>
      </c>
      <c r="R51" s="583"/>
      <c r="S51" s="587"/>
      <c r="T51" s="582">
        <f>SUM(T49:V50)</f>
        <v>0</v>
      </c>
      <c r="U51" s="583"/>
      <c r="V51" s="584"/>
      <c r="W51" s="585">
        <f>SUM(W49:Y50)</f>
        <v>19964</v>
      </c>
      <c r="X51" s="583"/>
      <c r="Y51" s="584"/>
      <c r="Z51" s="586">
        <f>SUM(Z49:AB50)</f>
        <v>19964</v>
      </c>
      <c r="AA51" s="583"/>
      <c r="AB51" s="587"/>
      <c r="AC51" s="582">
        <f t="shared" si="3"/>
        <v>0</v>
      </c>
      <c r="AD51" s="583"/>
      <c r="AE51" s="584"/>
      <c r="AF51" s="585">
        <f t="shared" si="4"/>
        <v>-32270</v>
      </c>
      <c r="AG51" s="583"/>
      <c r="AH51" s="584"/>
      <c r="AI51" s="586">
        <f t="shared" si="5"/>
        <v>-32270</v>
      </c>
      <c r="AJ51" s="583"/>
      <c r="AK51" s="588"/>
    </row>
    <row r="52" spans="2:37" ht="19.5" customHeight="1">
      <c r="B52" s="624" t="s">
        <v>36</v>
      </c>
      <c r="C52" s="625"/>
      <c r="D52" s="625"/>
      <c r="E52" s="625"/>
      <c r="F52" s="625"/>
      <c r="G52" s="18"/>
      <c r="H52" s="686" t="s">
        <v>90</v>
      </c>
      <c r="I52" s="687"/>
      <c r="J52" s="688"/>
      <c r="K52" s="572">
        <f>K25+K28+K31+K34+K37+K40+K43+K46+K49</f>
        <v>5647459</v>
      </c>
      <c r="L52" s="573"/>
      <c r="M52" s="574"/>
      <c r="N52" s="559">
        <f>N25+N28+N31+N34+N37+N40+N43+N46+N49</f>
        <v>1651137</v>
      </c>
      <c r="O52" s="568"/>
      <c r="P52" s="570"/>
      <c r="Q52" s="560">
        <f>Q25+Q28+Q31+Q34+Q37+Q40+Q43+Q46+Q49</f>
        <v>7298596</v>
      </c>
      <c r="R52" s="568"/>
      <c r="S52" s="569"/>
      <c r="T52" s="556">
        <f>T25+T28+T31+T34+T37+T40+T43+T46+T49</f>
        <v>9497719</v>
      </c>
      <c r="U52" s="557"/>
      <c r="V52" s="558"/>
      <c r="W52" s="559">
        <f>W25+W28+W31+W34+W37+W40+W43+W46+W49</f>
        <v>594015</v>
      </c>
      <c r="X52" s="557"/>
      <c r="Y52" s="558"/>
      <c r="Z52" s="560">
        <f>Z25+Z28+Z31+Z34+Z37+Z40+Z43+Z46+Z49</f>
        <v>10091734</v>
      </c>
      <c r="AA52" s="557"/>
      <c r="AB52" s="571"/>
      <c r="AC52" s="556">
        <f>AC25+AC28+AC31+AC34+AC37+AC40+AC43+AC46+AC49</f>
        <v>3850260</v>
      </c>
      <c r="AD52" s="557"/>
      <c r="AE52" s="558"/>
      <c r="AF52" s="559">
        <f>AF25+AF28+AF31+AF34+AF37+AF40+AF43+AF46+AF49</f>
        <v>-1057122</v>
      </c>
      <c r="AG52" s="557"/>
      <c r="AH52" s="558"/>
      <c r="AI52" s="560">
        <f>AI25+AI28+AI31+AI34+AI37+AI40+AI43+AI46+AI49</f>
        <v>2793138</v>
      </c>
      <c r="AJ52" s="557"/>
      <c r="AK52" s="561"/>
    </row>
    <row r="53" spans="2:37" ht="19.5" customHeight="1">
      <c r="B53" s="624"/>
      <c r="C53" s="625"/>
      <c r="D53" s="625"/>
      <c r="E53" s="625"/>
      <c r="F53" s="625"/>
      <c r="G53" s="18"/>
      <c r="H53" s="692" t="s">
        <v>91</v>
      </c>
      <c r="I53" s="693"/>
      <c r="J53" s="694"/>
      <c r="K53" s="567">
        <f>K26+K29+K32+K35+K38+K41+K44+K47+K50</f>
        <v>2590978</v>
      </c>
      <c r="L53" s="563"/>
      <c r="M53" s="564"/>
      <c r="N53" s="562">
        <f>N26+N29+N32+N35+N38+N41+N44+N47+N50</f>
        <v>4786018</v>
      </c>
      <c r="O53" s="563"/>
      <c r="P53" s="564"/>
      <c r="Q53" s="565">
        <f>Q26+Q29+Q32+Q35+Q38+Q41+Q44+Q47+Q50</f>
        <v>7376996</v>
      </c>
      <c r="R53" s="563"/>
      <c r="S53" s="566"/>
      <c r="T53" s="567">
        <f>T26+T29+T32+T35+T38+T41+T44+T47+T50</f>
        <v>2383816</v>
      </c>
      <c r="U53" s="532"/>
      <c r="V53" s="535"/>
      <c r="W53" s="562">
        <f>W26+W29+W32+W35+W38+W41+W44+W47+W50</f>
        <v>2124819</v>
      </c>
      <c r="X53" s="532"/>
      <c r="Y53" s="535"/>
      <c r="Z53" s="565">
        <f>Z26+Z29+Z32+Z35+Z38+Z41+Z44+Z47+Z50</f>
        <v>4508635</v>
      </c>
      <c r="AA53" s="532"/>
      <c r="AB53" s="533"/>
      <c r="AC53" s="567">
        <f>AC26+AC29+AC32+AC35+AC38+AC41+AC44+AC47+AC50</f>
        <v>-207162</v>
      </c>
      <c r="AD53" s="532"/>
      <c r="AE53" s="535"/>
      <c r="AF53" s="562">
        <f>AF26+AF29+AF32+AF35+AF38+AF41+AF44+AF47+AF50</f>
        <v>-2661199</v>
      </c>
      <c r="AG53" s="532"/>
      <c r="AH53" s="535"/>
      <c r="AI53" s="565">
        <f>AI26+AI29+AI32+AI35+AI38+AI41+AI44+AI47+AI50</f>
        <v>-2868361</v>
      </c>
      <c r="AJ53" s="532"/>
      <c r="AK53" s="537"/>
    </row>
    <row r="54" spans="2:37" ht="19.5" customHeight="1" thickBot="1">
      <c r="B54" s="624"/>
      <c r="C54" s="625"/>
      <c r="D54" s="625"/>
      <c r="E54" s="625"/>
      <c r="F54" s="625"/>
      <c r="G54" s="18"/>
      <c r="H54" s="698" t="s">
        <v>69</v>
      </c>
      <c r="I54" s="699"/>
      <c r="J54" s="700"/>
      <c r="K54" s="541">
        <f>K27+K30+K33+K36+K39+K42+K45+K48+K51</f>
        <v>8238437</v>
      </c>
      <c r="L54" s="695"/>
      <c r="M54" s="696"/>
      <c r="N54" s="544">
        <f>N27+N30+N33+N36+N39+N42+N45+N48+N51</f>
        <v>6437155</v>
      </c>
      <c r="O54" s="695"/>
      <c r="P54" s="696"/>
      <c r="Q54" s="545">
        <f>Q27+Q30+Q33+Q36+Q39+Q42+Q45+Q48+Q51</f>
        <v>14675592</v>
      </c>
      <c r="R54" s="695"/>
      <c r="S54" s="697"/>
      <c r="T54" s="541">
        <f>T27+T30+T33+T36+T39+T42+T45+T48+T51</f>
        <v>11881535</v>
      </c>
      <c r="U54" s="542"/>
      <c r="V54" s="543"/>
      <c r="W54" s="544">
        <f>W27+W30+W33+W36+W39+W42+W45+W48+W51</f>
        <v>2718834</v>
      </c>
      <c r="X54" s="542"/>
      <c r="Y54" s="543"/>
      <c r="Z54" s="545">
        <f>Z27+Z30+Z33+Z36+Z39+Z42+Z45+Z48+Z51</f>
        <v>14600369</v>
      </c>
      <c r="AA54" s="542"/>
      <c r="AB54" s="701"/>
      <c r="AC54" s="541">
        <f>AC27+AC30+AC33+AC36+AC39+AC42+AC45+AC48+AC51</f>
        <v>3643098</v>
      </c>
      <c r="AD54" s="542"/>
      <c r="AE54" s="543"/>
      <c r="AF54" s="544">
        <f>AF27+AF30+AF33+AF36+AF39+AF42+AF45+AF48+AF51</f>
        <v>-3718321</v>
      </c>
      <c r="AG54" s="542"/>
      <c r="AH54" s="543"/>
      <c r="AI54" s="545">
        <f>AI27+AI30+AI33+AI36+AI39+AI42+AI45+AI48+AI51</f>
        <v>-75223</v>
      </c>
      <c r="AJ54" s="542"/>
      <c r="AK54" s="546"/>
    </row>
    <row r="55" spans="2:37" ht="19.5" customHeight="1" thickTop="1">
      <c r="B55" s="626" t="s">
        <v>37</v>
      </c>
      <c r="C55" s="627"/>
      <c r="D55" s="627"/>
      <c r="E55" s="627"/>
      <c r="F55" s="627"/>
      <c r="G55" s="632"/>
      <c r="H55" s="707" t="s">
        <v>90</v>
      </c>
      <c r="I55" s="708"/>
      <c r="J55" s="709"/>
      <c r="K55" s="547">
        <f>K22+K52</f>
        <v>6488864</v>
      </c>
      <c r="L55" s="548"/>
      <c r="M55" s="549"/>
      <c r="N55" s="550">
        <f>N22+N52</f>
        <v>1965995</v>
      </c>
      <c r="O55" s="548"/>
      <c r="P55" s="549"/>
      <c r="Q55" s="553">
        <f>Q22+Q52</f>
        <v>8454859</v>
      </c>
      <c r="R55" s="548"/>
      <c r="S55" s="713"/>
      <c r="T55" s="547">
        <f>T22+T52</f>
        <v>10404421</v>
      </c>
      <c r="U55" s="551"/>
      <c r="V55" s="552"/>
      <c r="W55" s="550">
        <f>W22+W52</f>
        <v>733757</v>
      </c>
      <c r="X55" s="551"/>
      <c r="Y55" s="552"/>
      <c r="Z55" s="553">
        <f>Z22+Z52</f>
        <v>11138178</v>
      </c>
      <c r="AA55" s="551"/>
      <c r="AB55" s="554"/>
      <c r="AC55" s="547">
        <f>AC22+AC52</f>
        <v>3915557</v>
      </c>
      <c r="AD55" s="551"/>
      <c r="AE55" s="552"/>
      <c r="AF55" s="550">
        <f>AF22+AF52</f>
        <v>-1232238</v>
      </c>
      <c r="AG55" s="551"/>
      <c r="AH55" s="552"/>
      <c r="AI55" s="553">
        <f>AI22+AI52</f>
        <v>2683319</v>
      </c>
      <c r="AJ55" s="551"/>
      <c r="AK55" s="555"/>
    </row>
    <row r="56" spans="2:37" ht="19.5" customHeight="1">
      <c r="B56" s="628"/>
      <c r="C56" s="629"/>
      <c r="D56" s="629"/>
      <c r="E56" s="629"/>
      <c r="F56" s="629"/>
      <c r="G56" s="633"/>
      <c r="H56" s="710" t="s">
        <v>91</v>
      </c>
      <c r="I56" s="711"/>
      <c r="J56" s="712"/>
      <c r="K56" s="534">
        <f>K23+K53</f>
        <v>3383998</v>
      </c>
      <c r="L56" s="702"/>
      <c r="M56" s="703"/>
      <c r="N56" s="536">
        <f>N23+N53</f>
        <v>4916447</v>
      </c>
      <c r="O56" s="702"/>
      <c r="P56" s="703"/>
      <c r="Q56" s="531">
        <f>Q23+Q53</f>
        <v>8300445</v>
      </c>
      <c r="R56" s="702"/>
      <c r="S56" s="714"/>
      <c r="T56" s="534">
        <f>T23+T53</f>
        <v>3210905</v>
      </c>
      <c r="U56" s="532"/>
      <c r="V56" s="535"/>
      <c r="W56" s="536">
        <f>W23+W53</f>
        <v>2386571</v>
      </c>
      <c r="X56" s="532"/>
      <c r="Y56" s="535"/>
      <c r="Z56" s="531">
        <f>Z23+Z53</f>
        <v>5597476</v>
      </c>
      <c r="AA56" s="532"/>
      <c r="AB56" s="533"/>
      <c r="AC56" s="534">
        <f>AC23+AC53</f>
        <v>-173093</v>
      </c>
      <c r="AD56" s="532"/>
      <c r="AE56" s="535"/>
      <c r="AF56" s="536">
        <f>AF23+AF53</f>
        <v>-2529876</v>
      </c>
      <c r="AG56" s="532"/>
      <c r="AH56" s="535"/>
      <c r="AI56" s="531">
        <f>AI23+AI53</f>
        <v>-2702969</v>
      </c>
      <c r="AJ56" s="532"/>
      <c r="AK56" s="537"/>
    </row>
    <row r="57" spans="2:37" ht="19.5" customHeight="1" thickBot="1">
      <c r="B57" s="630"/>
      <c r="C57" s="631"/>
      <c r="D57" s="631"/>
      <c r="E57" s="631"/>
      <c r="F57" s="631"/>
      <c r="G57" s="634"/>
      <c r="H57" s="704" t="s">
        <v>69</v>
      </c>
      <c r="I57" s="705"/>
      <c r="J57" s="706"/>
      <c r="K57" s="530">
        <f>K24+K54</f>
        <v>9872862</v>
      </c>
      <c r="L57" s="538"/>
      <c r="M57" s="539"/>
      <c r="N57" s="527">
        <f>N24+N54</f>
        <v>6882442</v>
      </c>
      <c r="O57" s="538"/>
      <c r="P57" s="539"/>
      <c r="Q57" s="524">
        <f>Q24+Q54</f>
        <v>16755304</v>
      </c>
      <c r="R57" s="538"/>
      <c r="S57" s="540"/>
      <c r="T57" s="530">
        <f>T24+T54</f>
        <v>13615326</v>
      </c>
      <c r="U57" s="525"/>
      <c r="V57" s="528"/>
      <c r="W57" s="527">
        <f>W24+W54</f>
        <v>3120328</v>
      </c>
      <c r="X57" s="525"/>
      <c r="Y57" s="528"/>
      <c r="Z57" s="524">
        <f>Z24+Z54</f>
        <v>16735654</v>
      </c>
      <c r="AA57" s="525"/>
      <c r="AB57" s="529"/>
      <c r="AC57" s="530">
        <f>AC24+AC54</f>
        <v>3742464</v>
      </c>
      <c r="AD57" s="525"/>
      <c r="AE57" s="528"/>
      <c r="AF57" s="527">
        <f>AF24+AF54</f>
        <v>-3762114</v>
      </c>
      <c r="AG57" s="525"/>
      <c r="AH57" s="528"/>
      <c r="AI57" s="524">
        <f>AI24+AI54</f>
        <v>-19650</v>
      </c>
      <c r="AJ57" s="525"/>
      <c r="AK57" s="526"/>
    </row>
    <row r="58" ht="15" customHeight="1" thickTop="1">
      <c r="B58" s="7"/>
    </row>
    <row r="59" ht="15" customHeight="1">
      <c r="B59" s="7"/>
    </row>
    <row r="60" ht="15" customHeight="1">
      <c r="B60" s="7"/>
    </row>
  </sheetData>
  <mergeCells count="512">
    <mergeCell ref="K56:M56"/>
    <mergeCell ref="W56:Y56"/>
    <mergeCell ref="H57:J57"/>
    <mergeCell ref="H55:J55"/>
    <mergeCell ref="H56:J56"/>
    <mergeCell ref="K57:M57"/>
    <mergeCell ref="Q55:S55"/>
    <mergeCell ref="T55:V55"/>
    <mergeCell ref="N56:P56"/>
    <mergeCell ref="Q56:S56"/>
    <mergeCell ref="H53:J53"/>
    <mergeCell ref="K53:M53"/>
    <mergeCell ref="K54:M54"/>
    <mergeCell ref="AI53:AK53"/>
    <mergeCell ref="N54:P54"/>
    <mergeCell ref="Q54:S54"/>
    <mergeCell ref="H54:J54"/>
    <mergeCell ref="T54:V54"/>
    <mergeCell ref="W54:Y54"/>
    <mergeCell ref="Z54:AB54"/>
    <mergeCell ref="H51:J51"/>
    <mergeCell ref="AF51:AH51"/>
    <mergeCell ref="AI51:AK51"/>
    <mergeCell ref="H52:J52"/>
    <mergeCell ref="K52:M52"/>
    <mergeCell ref="N52:P52"/>
    <mergeCell ref="Q52:S52"/>
    <mergeCell ref="T52:V52"/>
    <mergeCell ref="W52:Y52"/>
    <mergeCell ref="Z52:AB52"/>
    <mergeCell ref="H49:J49"/>
    <mergeCell ref="AF49:AH49"/>
    <mergeCell ref="AI49:AK49"/>
    <mergeCell ref="H50:J50"/>
    <mergeCell ref="K50:M50"/>
    <mergeCell ref="N50:P50"/>
    <mergeCell ref="Q50:S50"/>
    <mergeCell ref="T50:V50"/>
    <mergeCell ref="W50:Y50"/>
    <mergeCell ref="Z50:AB50"/>
    <mergeCell ref="H47:J47"/>
    <mergeCell ref="AF47:AH47"/>
    <mergeCell ref="AI47:AK47"/>
    <mergeCell ref="H48:J48"/>
    <mergeCell ref="K48:M48"/>
    <mergeCell ref="N48:P48"/>
    <mergeCell ref="Q48:S48"/>
    <mergeCell ref="T48:V48"/>
    <mergeCell ref="W48:Y48"/>
    <mergeCell ref="Z48:AB48"/>
    <mergeCell ref="H45:J45"/>
    <mergeCell ref="AF45:AH45"/>
    <mergeCell ref="AI45:AK45"/>
    <mergeCell ref="H46:J46"/>
    <mergeCell ref="K46:M46"/>
    <mergeCell ref="N46:P46"/>
    <mergeCell ref="Q46:S46"/>
    <mergeCell ref="T46:V46"/>
    <mergeCell ref="W46:Y46"/>
    <mergeCell ref="Z46:AB46"/>
    <mergeCell ref="H43:J43"/>
    <mergeCell ref="AF43:AH43"/>
    <mergeCell ref="AI43:AK43"/>
    <mergeCell ref="H44:J44"/>
    <mergeCell ref="K44:M44"/>
    <mergeCell ref="N44:P44"/>
    <mergeCell ref="Q44:S44"/>
    <mergeCell ref="T44:V44"/>
    <mergeCell ref="W44:Y44"/>
    <mergeCell ref="Z44:AB44"/>
    <mergeCell ref="H41:J41"/>
    <mergeCell ref="AF41:AH41"/>
    <mergeCell ref="AI41:AK41"/>
    <mergeCell ref="H42:J42"/>
    <mergeCell ref="K42:M42"/>
    <mergeCell ref="N42:P42"/>
    <mergeCell ref="Q42:S42"/>
    <mergeCell ref="T42:V42"/>
    <mergeCell ref="W42:Y42"/>
    <mergeCell ref="Z42:AB42"/>
    <mergeCell ref="H39:J39"/>
    <mergeCell ref="AF39:AH39"/>
    <mergeCell ref="AI39:AK39"/>
    <mergeCell ref="H40:J40"/>
    <mergeCell ref="K40:M40"/>
    <mergeCell ref="N40:P40"/>
    <mergeCell ref="Q40:S40"/>
    <mergeCell ref="T40:V40"/>
    <mergeCell ref="W40:Y40"/>
    <mergeCell ref="Z40:AB40"/>
    <mergeCell ref="H37:J37"/>
    <mergeCell ref="AF37:AH37"/>
    <mergeCell ref="AI37:AK37"/>
    <mergeCell ref="H38:J38"/>
    <mergeCell ref="K38:M38"/>
    <mergeCell ref="N38:P38"/>
    <mergeCell ref="Q38:S38"/>
    <mergeCell ref="T38:V38"/>
    <mergeCell ref="W38:Y38"/>
    <mergeCell ref="Z38:AB38"/>
    <mergeCell ref="H35:J35"/>
    <mergeCell ref="AF35:AH35"/>
    <mergeCell ref="AI35:AK35"/>
    <mergeCell ref="H36:J36"/>
    <mergeCell ref="K36:M36"/>
    <mergeCell ref="N36:P36"/>
    <mergeCell ref="Q36:S36"/>
    <mergeCell ref="T36:V36"/>
    <mergeCell ref="W36:Y36"/>
    <mergeCell ref="Z36:AB36"/>
    <mergeCell ref="H33:J33"/>
    <mergeCell ref="AF33:AH33"/>
    <mergeCell ref="AI33:AK33"/>
    <mergeCell ref="H34:J34"/>
    <mergeCell ref="K34:M34"/>
    <mergeCell ref="N34:P34"/>
    <mergeCell ref="Q34:S34"/>
    <mergeCell ref="T34:V34"/>
    <mergeCell ref="W34:Y34"/>
    <mergeCell ref="Z34:AB34"/>
    <mergeCell ref="H31:J31"/>
    <mergeCell ref="AF31:AH31"/>
    <mergeCell ref="AI31:AK31"/>
    <mergeCell ref="H32:J32"/>
    <mergeCell ref="K32:M32"/>
    <mergeCell ref="N32:P32"/>
    <mergeCell ref="Q32:S32"/>
    <mergeCell ref="T32:V32"/>
    <mergeCell ref="W32:Y32"/>
    <mergeCell ref="Z32:AB32"/>
    <mergeCell ref="Q30:S30"/>
    <mergeCell ref="T30:V30"/>
    <mergeCell ref="W30:Y30"/>
    <mergeCell ref="Z30:AB30"/>
    <mergeCell ref="H29:J29"/>
    <mergeCell ref="H30:J30"/>
    <mergeCell ref="K30:M30"/>
    <mergeCell ref="N30:P30"/>
    <mergeCell ref="K28:M28"/>
    <mergeCell ref="N28:P28"/>
    <mergeCell ref="Q28:S28"/>
    <mergeCell ref="T28:V28"/>
    <mergeCell ref="H27:J27"/>
    <mergeCell ref="H19:J19"/>
    <mergeCell ref="H21:J21"/>
    <mergeCell ref="H28:J28"/>
    <mergeCell ref="H22:J22"/>
    <mergeCell ref="H26:J26"/>
    <mergeCell ref="H25:J25"/>
    <mergeCell ref="H24:J24"/>
    <mergeCell ref="H23:J23"/>
    <mergeCell ref="K6:S7"/>
    <mergeCell ref="T6:AB7"/>
    <mergeCell ref="AC6:AK7"/>
    <mergeCell ref="K8:M9"/>
    <mergeCell ref="N8:P9"/>
    <mergeCell ref="T8:V9"/>
    <mergeCell ref="W8:Y9"/>
    <mergeCell ref="Z8:AB9"/>
    <mergeCell ref="B6:J9"/>
    <mergeCell ref="H13:J13"/>
    <mergeCell ref="H14:J14"/>
    <mergeCell ref="H15:J15"/>
    <mergeCell ref="H10:J10"/>
    <mergeCell ref="H11:J11"/>
    <mergeCell ref="H12:J12"/>
    <mergeCell ref="C10:G12"/>
    <mergeCell ref="C13:G15"/>
    <mergeCell ref="C43:G45"/>
    <mergeCell ref="C46:G48"/>
    <mergeCell ref="H16:J16"/>
    <mergeCell ref="H17:J17"/>
    <mergeCell ref="H18:J18"/>
    <mergeCell ref="C31:G33"/>
    <mergeCell ref="C34:G36"/>
    <mergeCell ref="C37:G39"/>
    <mergeCell ref="C16:G18"/>
    <mergeCell ref="C19:G21"/>
    <mergeCell ref="C40:G42"/>
    <mergeCell ref="B22:F24"/>
    <mergeCell ref="G22:G24"/>
    <mergeCell ref="C25:G27"/>
    <mergeCell ref="C28:G30"/>
    <mergeCell ref="B52:F54"/>
    <mergeCell ref="B55:F57"/>
    <mergeCell ref="G55:G57"/>
    <mergeCell ref="C49:G51"/>
    <mergeCell ref="K11:M11"/>
    <mergeCell ref="K12:M12"/>
    <mergeCell ref="N11:P11"/>
    <mergeCell ref="Q11:S11"/>
    <mergeCell ref="N12:P12"/>
    <mergeCell ref="Q12:S12"/>
    <mergeCell ref="W18:Y18"/>
    <mergeCell ref="K15:M15"/>
    <mergeCell ref="N15:P15"/>
    <mergeCell ref="Q15:S15"/>
    <mergeCell ref="K18:M18"/>
    <mergeCell ref="N18:P18"/>
    <mergeCell ref="Q18:S18"/>
    <mergeCell ref="T18:V18"/>
    <mergeCell ref="K16:M16"/>
    <mergeCell ref="N16:P16"/>
    <mergeCell ref="T21:V21"/>
    <mergeCell ref="H20:J20"/>
    <mergeCell ref="K19:M19"/>
    <mergeCell ref="N19:P19"/>
    <mergeCell ref="Q19:S19"/>
    <mergeCell ref="T19:V19"/>
    <mergeCell ref="K21:M21"/>
    <mergeCell ref="N21:P21"/>
    <mergeCell ref="Q21:S21"/>
    <mergeCell ref="AI23:AK23"/>
    <mergeCell ref="Q24:S24"/>
    <mergeCell ref="T24:V24"/>
    <mergeCell ref="W24:Y24"/>
    <mergeCell ref="Z24:AB24"/>
    <mergeCell ref="AC24:AE24"/>
    <mergeCell ref="AF24:AH24"/>
    <mergeCell ref="AI24:AK24"/>
    <mergeCell ref="AC5:AK5"/>
    <mergeCell ref="AC8:AE9"/>
    <mergeCell ref="AF8:AH9"/>
    <mergeCell ref="AI8:AK9"/>
    <mergeCell ref="K10:M10"/>
    <mergeCell ref="N10:P10"/>
    <mergeCell ref="Q10:S10"/>
    <mergeCell ref="T10:V10"/>
    <mergeCell ref="W10:Y10"/>
    <mergeCell ref="Z10:AB10"/>
    <mergeCell ref="Q8:S9"/>
    <mergeCell ref="Z12:AB12"/>
    <mergeCell ref="T11:V11"/>
    <mergeCell ref="W11:Y11"/>
    <mergeCell ref="Z11:AB11"/>
    <mergeCell ref="T12:V12"/>
    <mergeCell ref="W12:Y12"/>
    <mergeCell ref="AC10:AE10"/>
    <mergeCell ref="AF10:AH10"/>
    <mergeCell ref="AI10:AK10"/>
    <mergeCell ref="AC11:AE11"/>
    <mergeCell ref="AF11:AH11"/>
    <mergeCell ref="AI11:AK11"/>
    <mergeCell ref="AC12:AE12"/>
    <mergeCell ref="AF12:AH12"/>
    <mergeCell ref="AI12:AK12"/>
    <mergeCell ref="K13:M13"/>
    <mergeCell ref="N13:P13"/>
    <mergeCell ref="Q13:S13"/>
    <mergeCell ref="T13:V13"/>
    <mergeCell ref="W13:Y13"/>
    <mergeCell ref="Z13:AB13"/>
    <mergeCell ref="AC13:AE13"/>
    <mergeCell ref="AF13:AH13"/>
    <mergeCell ref="AI13:AK13"/>
    <mergeCell ref="K14:M14"/>
    <mergeCell ref="N14:P14"/>
    <mergeCell ref="Q14:S14"/>
    <mergeCell ref="T14:V14"/>
    <mergeCell ref="W14:Y14"/>
    <mergeCell ref="Z14:AB14"/>
    <mergeCell ref="AC14:AE14"/>
    <mergeCell ref="AF14:AH14"/>
    <mergeCell ref="AI14:AK14"/>
    <mergeCell ref="T15:V15"/>
    <mergeCell ref="W15:Y15"/>
    <mergeCell ref="Z15:AB15"/>
    <mergeCell ref="AC15:AE15"/>
    <mergeCell ref="AF15:AH15"/>
    <mergeCell ref="AI15:AK15"/>
    <mergeCell ref="Q16:S16"/>
    <mergeCell ref="T16:V16"/>
    <mergeCell ref="W16:Y16"/>
    <mergeCell ref="Z16:AB16"/>
    <mergeCell ref="AC16:AE16"/>
    <mergeCell ref="AF16:AH16"/>
    <mergeCell ref="AI16:AK16"/>
    <mergeCell ref="K17:M17"/>
    <mergeCell ref="N17:P17"/>
    <mergeCell ref="Q17:S17"/>
    <mergeCell ref="T17:V17"/>
    <mergeCell ref="W17:Y17"/>
    <mergeCell ref="Z17:AB17"/>
    <mergeCell ref="AC17:AE17"/>
    <mergeCell ref="AF17:AH17"/>
    <mergeCell ref="AI17:AK17"/>
    <mergeCell ref="Z18:AB18"/>
    <mergeCell ref="AC18:AE18"/>
    <mergeCell ref="AF18:AH18"/>
    <mergeCell ref="AI18:AK18"/>
    <mergeCell ref="W19:Y19"/>
    <mergeCell ref="Z19:AB19"/>
    <mergeCell ref="AC19:AE19"/>
    <mergeCell ref="AF19:AH19"/>
    <mergeCell ref="AI19:AK19"/>
    <mergeCell ref="K20:M20"/>
    <mergeCell ref="N20:P20"/>
    <mergeCell ref="Q20:S20"/>
    <mergeCell ref="T20:V20"/>
    <mergeCell ref="W20:Y20"/>
    <mergeCell ref="Z20:AB20"/>
    <mergeCell ref="AC20:AE20"/>
    <mergeCell ref="AF20:AH20"/>
    <mergeCell ref="AI20:AK20"/>
    <mergeCell ref="W21:Y21"/>
    <mergeCell ref="Z21:AB21"/>
    <mergeCell ref="AC21:AE21"/>
    <mergeCell ref="AF21:AH21"/>
    <mergeCell ref="AI21:AK21"/>
    <mergeCell ref="K25:M25"/>
    <mergeCell ref="N25:P25"/>
    <mergeCell ref="Q25:S25"/>
    <mergeCell ref="T25:V25"/>
    <mergeCell ref="W25:Y25"/>
    <mergeCell ref="Z25:AB25"/>
    <mergeCell ref="AC25:AE25"/>
    <mergeCell ref="AF25:AH25"/>
    <mergeCell ref="AI25:AK25"/>
    <mergeCell ref="K26:M26"/>
    <mergeCell ref="N26:P26"/>
    <mergeCell ref="Q26:S26"/>
    <mergeCell ref="T26:V26"/>
    <mergeCell ref="W26:Y26"/>
    <mergeCell ref="Z26:AB26"/>
    <mergeCell ref="AC26:AE26"/>
    <mergeCell ref="AF26:AH26"/>
    <mergeCell ref="AI26:AK26"/>
    <mergeCell ref="K27:M27"/>
    <mergeCell ref="N27:P27"/>
    <mergeCell ref="Q27:S27"/>
    <mergeCell ref="T27:V27"/>
    <mergeCell ref="W27:Y27"/>
    <mergeCell ref="Z27:AB27"/>
    <mergeCell ref="AC27:AE27"/>
    <mergeCell ref="AF27:AH27"/>
    <mergeCell ref="AI27:AK27"/>
    <mergeCell ref="W28:Y28"/>
    <mergeCell ref="Z28:AB28"/>
    <mergeCell ref="AC28:AE28"/>
    <mergeCell ref="AF28:AH28"/>
    <mergeCell ref="AI28:AK28"/>
    <mergeCell ref="K29:M29"/>
    <mergeCell ref="N29:P29"/>
    <mergeCell ref="Q29:S29"/>
    <mergeCell ref="T29:V29"/>
    <mergeCell ref="W29:Y29"/>
    <mergeCell ref="Z29:AB29"/>
    <mergeCell ref="AC29:AE29"/>
    <mergeCell ref="AF29:AH29"/>
    <mergeCell ref="AI29:AK29"/>
    <mergeCell ref="AC30:AE30"/>
    <mergeCell ref="AF30:AH30"/>
    <mergeCell ref="AI30:AK30"/>
    <mergeCell ref="K31:M31"/>
    <mergeCell ref="N31:P31"/>
    <mergeCell ref="Q31:S31"/>
    <mergeCell ref="T31:V31"/>
    <mergeCell ref="W31:Y31"/>
    <mergeCell ref="Z31:AB31"/>
    <mergeCell ref="AC31:AE31"/>
    <mergeCell ref="AC32:AE32"/>
    <mergeCell ref="AF32:AH32"/>
    <mergeCell ref="AI32:AK32"/>
    <mergeCell ref="K33:M33"/>
    <mergeCell ref="N33:P33"/>
    <mergeCell ref="Q33:S33"/>
    <mergeCell ref="T33:V33"/>
    <mergeCell ref="W33:Y33"/>
    <mergeCell ref="Z33:AB33"/>
    <mergeCell ref="AC33:AE33"/>
    <mergeCell ref="AC34:AE34"/>
    <mergeCell ref="AF34:AH34"/>
    <mergeCell ref="AI34:AK34"/>
    <mergeCell ref="K35:M35"/>
    <mergeCell ref="N35:P35"/>
    <mergeCell ref="Q35:S35"/>
    <mergeCell ref="T35:V35"/>
    <mergeCell ref="W35:Y35"/>
    <mergeCell ref="Z35:AB35"/>
    <mergeCell ref="AC35:AE35"/>
    <mergeCell ref="AC36:AE36"/>
    <mergeCell ref="AF36:AH36"/>
    <mergeCell ref="AI36:AK36"/>
    <mergeCell ref="K37:M37"/>
    <mergeCell ref="N37:P37"/>
    <mergeCell ref="Q37:S37"/>
    <mergeCell ref="T37:V37"/>
    <mergeCell ref="W37:Y37"/>
    <mergeCell ref="Z37:AB37"/>
    <mergeCell ref="AC37:AE37"/>
    <mergeCell ref="AC38:AE38"/>
    <mergeCell ref="AF38:AH38"/>
    <mergeCell ref="AI38:AK38"/>
    <mergeCell ref="K39:M39"/>
    <mergeCell ref="N39:P39"/>
    <mergeCell ref="Q39:S39"/>
    <mergeCell ref="T39:V39"/>
    <mergeCell ref="W39:Y39"/>
    <mergeCell ref="Z39:AB39"/>
    <mergeCell ref="AC39:AE39"/>
    <mergeCell ref="AC40:AE40"/>
    <mergeCell ref="AF40:AH40"/>
    <mergeCell ref="AI40:AK40"/>
    <mergeCell ref="K41:M41"/>
    <mergeCell ref="N41:P41"/>
    <mergeCell ref="Q41:S41"/>
    <mergeCell ref="T41:V41"/>
    <mergeCell ref="W41:Y41"/>
    <mergeCell ref="Z41:AB41"/>
    <mergeCell ref="AC41:AE41"/>
    <mergeCell ref="AC42:AE42"/>
    <mergeCell ref="AF42:AH42"/>
    <mergeCell ref="AI42:AK42"/>
    <mergeCell ref="K43:M43"/>
    <mergeCell ref="N43:P43"/>
    <mergeCell ref="Q43:S43"/>
    <mergeCell ref="T43:V43"/>
    <mergeCell ref="W43:Y43"/>
    <mergeCell ref="Z43:AB43"/>
    <mergeCell ref="AC43:AE43"/>
    <mergeCell ref="AC44:AE44"/>
    <mergeCell ref="AF44:AH44"/>
    <mergeCell ref="AI44:AK44"/>
    <mergeCell ref="K45:M45"/>
    <mergeCell ref="N45:P45"/>
    <mergeCell ref="Q45:S45"/>
    <mergeCell ref="T45:V45"/>
    <mergeCell ref="W45:Y45"/>
    <mergeCell ref="Z45:AB45"/>
    <mergeCell ref="AC45:AE45"/>
    <mergeCell ref="AC46:AE46"/>
    <mergeCell ref="AF46:AH46"/>
    <mergeCell ref="AI46:AK46"/>
    <mergeCell ref="K47:M47"/>
    <mergeCell ref="N47:P47"/>
    <mergeCell ref="Q47:S47"/>
    <mergeCell ref="T47:V47"/>
    <mergeCell ref="W47:Y47"/>
    <mergeCell ref="Z47:AB47"/>
    <mergeCell ref="AC47:AE47"/>
    <mergeCell ref="AC48:AE48"/>
    <mergeCell ref="AF48:AH48"/>
    <mergeCell ref="AI48:AK48"/>
    <mergeCell ref="K49:M49"/>
    <mergeCell ref="N49:P49"/>
    <mergeCell ref="Q49:S49"/>
    <mergeCell ref="T49:V49"/>
    <mergeCell ref="W49:Y49"/>
    <mergeCell ref="Z49:AB49"/>
    <mergeCell ref="AC49:AE49"/>
    <mergeCell ref="AC50:AE50"/>
    <mergeCell ref="AF50:AH50"/>
    <mergeCell ref="AI50:AK50"/>
    <mergeCell ref="K51:M51"/>
    <mergeCell ref="N51:P51"/>
    <mergeCell ref="Q51:S51"/>
    <mergeCell ref="T51:V51"/>
    <mergeCell ref="W51:Y51"/>
    <mergeCell ref="Z51:AB51"/>
    <mergeCell ref="AC51:AE51"/>
    <mergeCell ref="K22:M22"/>
    <mergeCell ref="K23:M23"/>
    <mergeCell ref="K24:M24"/>
    <mergeCell ref="N22:P22"/>
    <mergeCell ref="N24:P24"/>
    <mergeCell ref="Q22:S22"/>
    <mergeCell ref="T22:V22"/>
    <mergeCell ref="W22:Y22"/>
    <mergeCell ref="Z22:AB22"/>
    <mergeCell ref="AC22:AE22"/>
    <mergeCell ref="AF22:AH22"/>
    <mergeCell ref="AI22:AK22"/>
    <mergeCell ref="N23:P23"/>
    <mergeCell ref="Q23:S23"/>
    <mergeCell ref="T23:V23"/>
    <mergeCell ref="W23:Y23"/>
    <mergeCell ref="Z23:AB23"/>
    <mergeCell ref="AC23:AE23"/>
    <mergeCell ref="AF23:AH23"/>
    <mergeCell ref="AC52:AE52"/>
    <mergeCell ref="AF52:AH52"/>
    <mergeCell ref="AI52:AK52"/>
    <mergeCell ref="N53:P53"/>
    <mergeCell ref="Q53:S53"/>
    <mergeCell ref="T53:V53"/>
    <mergeCell ref="W53:Y53"/>
    <mergeCell ref="Z53:AB53"/>
    <mergeCell ref="AC53:AE53"/>
    <mergeCell ref="AF53:AH53"/>
    <mergeCell ref="AC54:AE54"/>
    <mergeCell ref="AF54:AH54"/>
    <mergeCell ref="AI54:AK54"/>
    <mergeCell ref="K55:M55"/>
    <mergeCell ref="W55:Y55"/>
    <mergeCell ref="Z55:AB55"/>
    <mergeCell ref="AC55:AE55"/>
    <mergeCell ref="AF55:AH55"/>
    <mergeCell ref="AI55:AK55"/>
    <mergeCell ref="N55:P55"/>
    <mergeCell ref="T56:V56"/>
    <mergeCell ref="N57:P57"/>
    <mergeCell ref="Q57:S57"/>
    <mergeCell ref="T57:V57"/>
    <mergeCell ref="Z56:AB56"/>
    <mergeCell ref="AC56:AE56"/>
    <mergeCell ref="AF56:AH56"/>
    <mergeCell ref="AI56:AK56"/>
    <mergeCell ref="AI57:AK57"/>
    <mergeCell ref="W57:Y57"/>
    <mergeCell ref="Z57:AB57"/>
    <mergeCell ref="AC57:AE57"/>
    <mergeCell ref="AF57:AH57"/>
  </mergeCells>
  <printOptions/>
  <pageMargins left="0.984251968503937" right="0.5905511811023623" top="0.7874015748031497" bottom="0.7874015748031497" header="0.5118110236220472" footer="0.5118110236220472"/>
  <pageSetup horizontalDpi="600" verticalDpi="600" orientation="portrait" paperSize="9" scale="61" r:id="rId1"/>
  <headerFooter alignWithMargins="0">
    <oddFooter>&amp;C&amp;20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okuser</dc:creator>
  <cp:keywords/>
  <dc:description/>
  <cp:lastModifiedBy>okuser</cp:lastModifiedBy>
  <cp:lastPrinted>2008-08-21T23:05:05Z</cp:lastPrinted>
  <dcterms:created xsi:type="dcterms:W3CDTF">2008-01-07T00:40:08Z</dcterms:created>
  <dcterms:modified xsi:type="dcterms:W3CDTF">2008-09-16T09:12:07Z</dcterms:modified>
  <cp:category/>
  <cp:version/>
  <cp:contentType/>
  <cp:contentStatus/>
</cp:coreProperties>
</file>